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הקרן'!$B$6:$D$46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37" i="88" l="1"/>
  <c r="I10" i="81"/>
  <c r="I11" i="81"/>
  <c r="L35" i="78" l="1"/>
  <c r="I35" i="78"/>
  <c r="P36" i="78"/>
  <c r="P35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7" i="78"/>
  <c r="P16" i="78"/>
  <c r="P15" i="78"/>
  <c r="P14" i="78"/>
  <c r="P13" i="78"/>
  <c r="P12" i="78"/>
  <c r="P10" i="78"/>
  <c r="O35" i="78"/>
  <c r="O34" i="78" s="1"/>
  <c r="P34" i="78" s="1"/>
  <c r="O19" i="78"/>
  <c r="O11" i="78" s="1"/>
  <c r="P11" i="78" s="1"/>
  <c r="N123" i="62"/>
  <c r="N122" i="62"/>
  <c r="N121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5" i="62"/>
  <c r="N84" i="62"/>
  <c r="N83" i="62"/>
  <c r="N82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5" i="62"/>
  <c r="N44" i="62"/>
  <c r="N43" i="62"/>
  <c r="N42" i="62"/>
  <c r="N41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02" i="62"/>
  <c r="L120" i="62"/>
  <c r="N120" i="62" s="1"/>
  <c r="C11" i="84" l="1"/>
  <c r="C10" i="84" l="1"/>
  <c r="C43" i="88" s="1"/>
  <c r="C19" i="84"/>
  <c r="J34" i="63" l="1"/>
  <c r="J33" i="63" s="1"/>
  <c r="J11" i="63" s="1"/>
  <c r="S62" i="61"/>
  <c r="O62" i="61"/>
  <c r="S52" i="61"/>
  <c r="O52" i="61"/>
  <c r="C33" i="88" l="1"/>
  <c r="C31" i="88"/>
  <c r="C28" i="88"/>
  <c r="C23" i="88" s="1"/>
  <c r="C26" i="88"/>
  <c r="C19" i="88"/>
  <c r="C18" i="88"/>
  <c r="C17" i="88"/>
  <c r="C16" i="88"/>
  <c r="C15" i="88"/>
  <c r="C13" i="88"/>
  <c r="C11" i="88"/>
  <c r="C12" i="88" l="1"/>
  <c r="C10" i="88" s="1"/>
  <c r="C42" i="88" s="1"/>
  <c r="K11" i="81" l="1"/>
  <c r="D37" i="88"/>
  <c r="K10" i="81"/>
  <c r="K12" i="81"/>
  <c r="D10" i="88"/>
  <c r="Q34" i="78"/>
  <c r="Q35" i="78"/>
  <c r="Q32" i="78"/>
  <c r="Q31" i="78"/>
  <c r="Q27" i="78"/>
  <c r="Q23" i="78"/>
  <c r="Q20" i="78"/>
  <c r="Q15" i="78"/>
  <c r="Q11" i="78"/>
  <c r="K32" i="76"/>
  <c r="K28" i="76"/>
  <c r="K23" i="76"/>
  <c r="K19" i="76"/>
  <c r="K15" i="76"/>
  <c r="K11" i="76"/>
  <c r="K12" i="73"/>
  <c r="S24" i="71"/>
  <c r="S19" i="71"/>
  <c r="S15" i="71"/>
  <c r="S11" i="71"/>
  <c r="L11" i="65"/>
  <c r="O13" i="64"/>
  <c r="N58" i="63"/>
  <c r="N54" i="63"/>
  <c r="N50" i="63"/>
  <c r="N45" i="63"/>
  <c r="N41" i="63"/>
  <c r="N37" i="63"/>
  <c r="N33" i="63"/>
  <c r="N28" i="63"/>
  <c r="N24" i="63"/>
  <c r="N20" i="63"/>
  <c r="N15" i="63"/>
  <c r="N11" i="63"/>
  <c r="O117" i="62"/>
  <c r="O113" i="62"/>
  <c r="O111" i="62"/>
  <c r="O107" i="62"/>
  <c r="O103" i="62"/>
  <c r="O98" i="62"/>
  <c r="O94" i="62"/>
  <c r="O90" i="62"/>
  <c r="O85" i="62"/>
  <c r="O81" i="62"/>
  <c r="O77" i="62"/>
  <c r="O73" i="62"/>
  <c r="O69" i="62"/>
  <c r="O65" i="62"/>
  <c r="O61" i="62"/>
  <c r="O57" i="62"/>
  <c r="O53" i="62"/>
  <c r="O49" i="62"/>
  <c r="O44" i="62"/>
  <c r="O40" i="62"/>
  <c r="O36" i="62"/>
  <c r="O32" i="62"/>
  <c r="O28" i="62"/>
  <c r="O24" i="62"/>
  <c r="O20" i="62"/>
  <c r="O16" i="62"/>
  <c r="O12" i="62"/>
  <c r="U109" i="61"/>
  <c r="U104" i="61"/>
  <c r="U100" i="61"/>
  <c r="U96" i="61"/>
  <c r="U92" i="61"/>
  <c r="U88" i="61"/>
  <c r="U84" i="61"/>
  <c r="U80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Q21" i="78"/>
  <c r="Q30" i="78"/>
  <c r="Q26" i="78"/>
  <c r="Q36" i="78"/>
  <c r="Q19" i="78"/>
  <c r="Q14" i="78"/>
  <c r="Q10" i="78"/>
  <c r="K31" i="76"/>
  <c r="K27" i="76"/>
  <c r="K22" i="76"/>
  <c r="K18" i="76"/>
  <c r="K14" i="76"/>
  <c r="K15" i="73"/>
  <c r="K11" i="73"/>
  <c r="S23" i="71"/>
  <c r="S18" i="71"/>
  <c r="S14" i="71"/>
  <c r="L14" i="65"/>
  <c r="O16" i="64"/>
  <c r="O12" i="64"/>
  <c r="N57" i="63"/>
  <c r="N53" i="63"/>
  <c r="N48" i="63"/>
  <c r="N44" i="63"/>
  <c r="N40" i="63"/>
  <c r="N36" i="63"/>
  <c r="N31" i="63"/>
  <c r="N27" i="63"/>
  <c r="N23" i="63"/>
  <c r="N19" i="63"/>
  <c r="N14" i="63"/>
  <c r="O121" i="62"/>
  <c r="O116" i="62"/>
  <c r="O123" i="62"/>
  <c r="O110" i="62"/>
  <c r="O106" i="62"/>
  <c r="O102" i="62"/>
  <c r="O97" i="62"/>
  <c r="O93" i="62"/>
  <c r="O89" i="62"/>
  <c r="O84" i="62"/>
  <c r="O80" i="62"/>
  <c r="O76" i="62"/>
  <c r="O72" i="62"/>
  <c r="O68" i="62"/>
  <c r="O64" i="62"/>
  <c r="O60" i="62"/>
  <c r="O56" i="62"/>
  <c r="O52" i="62"/>
  <c r="O48" i="62"/>
  <c r="O43" i="62"/>
  <c r="O39" i="62"/>
  <c r="O35" i="62"/>
  <c r="O31" i="62"/>
  <c r="O27" i="62"/>
  <c r="O23" i="62"/>
  <c r="O19" i="62"/>
  <c r="O15" i="62"/>
  <c r="O11" i="62"/>
  <c r="U112" i="61"/>
  <c r="U107" i="61"/>
  <c r="U103" i="61"/>
  <c r="U99" i="61"/>
  <c r="U95" i="61"/>
  <c r="U91" i="61"/>
  <c r="U87" i="61"/>
  <c r="U83" i="61"/>
  <c r="U79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Q24" i="78"/>
  <c r="Q29" i="78"/>
  <c r="Q25" i="78"/>
  <c r="Q22" i="78"/>
  <c r="Q17" i="78"/>
  <c r="Q13" i="78"/>
  <c r="K35" i="76"/>
  <c r="K30" i="76"/>
  <c r="K26" i="76"/>
  <c r="K21" i="76"/>
  <c r="K17" i="76"/>
  <c r="K13" i="76"/>
  <c r="K14" i="73"/>
  <c r="S27" i="71"/>
  <c r="S22" i="71"/>
  <c r="S17" i="71"/>
  <c r="S13" i="71"/>
  <c r="L13" i="65"/>
  <c r="O15" i="64"/>
  <c r="O11" i="64"/>
  <c r="N56" i="63"/>
  <c r="N52" i="63"/>
  <c r="N47" i="63"/>
  <c r="N43" i="63"/>
  <c r="N39" i="63"/>
  <c r="N35" i="63"/>
  <c r="N30" i="63"/>
  <c r="N26" i="63"/>
  <c r="N22" i="63"/>
  <c r="N17" i="63"/>
  <c r="N13" i="63"/>
  <c r="O120" i="62"/>
  <c r="O115" i="62"/>
  <c r="O122" i="62"/>
  <c r="O109" i="62"/>
  <c r="O105" i="62"/>
  <c r="O101" i="62"/>
  <c r="O96" i="62"/>
  <c r="O92" i="62"/>
  <c r="O88" i="62"/>
  <c r="O83" i="62"/>
  <c r="O79" i="62"/>
  <c r="O75" i="62"/>
  <c r="O71" i="62"/>
  <c r="O67" i="62"/>
  <c r="O63" i="62"/>
  <c r="O59" i="62"/>
  <c r="O55" i="62"/>
  <c r="O51" i="62"/>
  <c r="O47" i="62"/>
  <c r="O42" i="62"/>
  <c r="O38" i="62"/>
  <c r="O34" i="62"/>
  <c r="O30" i="62"/>
  <c r="O26" i="62"/>
  <c r="O22" i="62"/>
  <c r="O18" i="62"/>
  <c r="O14" i="62"/>
  <c r="U111" i="61"/>
  <c r="U106" i="61"/>
  <c r="U102" i="61"/>
  <c r="U98" i="61"/>
  <c r="U94" i="61"/>
  <c r="U90" i="61"/>
  <c r="U86" i="61"/>
  <c r="U82" i="61"/>
  <c r="U78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Q28" i="78"/>
  <c r="Q16" i="78"/>
  <c r="Q12" i="78"/>
  <c r="K34" i="76"/>
  <c r="K29" i="76"/>
  <c r="K12" i="76"/>
  <c r="S16" i="71"/>
  <c r="N59" i="63"/>
  <c r="N42" i="63"/>
  <c r="N25" i="63"/>
  <c r="O118" i="62"/>
  <c r="O104" i="62"/>
  <c r="O87" i="62"/>
  <c r="O70" i="62"/>
  <c r="O54" i="62"/>
  <c r="O37" i="62"/>
  <c r="O21" i="62"/>
  <c r="U101" i="61"/>
  <c r="U85" i="61"/>
  <c r="U68" i="61"/>
  <c r="U52" i="61"/>
  <c r="U36" i="61"/>
  <c r="U20" i="61"/>
  <c r="U81" i="61"/>
  <c r="U64" i="61"/>
  <c r="U32" i="61"/>
  <c r="U12" i="61"/>
  <c r="O14" i="64"/>
  <c r="N12" i="63"/>
  <c r="O74" i="62"/>
  <c r="O25" i="62"/>
  <c r="U72" i="61"/>
  <c r="U24" i="61"/>
  <c r="K24" i="76"/>
  <c r="K13" i="73"/>
  <c r="S12" i="71"/>
  <c r="N55" i="63"/>
  <c r="N38" i="63"/>
  <c r="N21" i="63"/>
  <c r="O114" i="62"/>
  <c r="O99" i="62"/>
  <c r="O82" i="62"/>
  <c r="O66" i="62"/>
  <c r="O50" i="62"/>
  <c r="O33" i="62"/>
  <c r="O17" i="62"/>
  <c r="U97" i="61"/>
  <c r="U48" i="61"/>
  <c r="U16" i="61"/>
  <c r="K16" i="76"/>
  <c r="N29" i="63"/>
  <c r="O91" i="62"/>
  <c r="U89" i="61"/>
  <c r="U40" i="61"/>
  <c r="K20" i="76"/>
  <c r="S26" i="71"/>
  <c r="L12" i="65"/>
  <c r="N51" i="63"/>
  <c r="N34" i="63"/>
  <c r="N16" i="63"/>
  <c r="O112" i="62"/>
  <c r="O95" i="62"/>
  <c r="O78" i="62"/>
  <c r="O62" i="62"/>
  <c r="O45" i="62"/>
  <c r="O29" i="62"/>
  <c r="O13" i="62"/>
  <c r="U110" i="61"/>
  <c r="U93" i="61"/>
  <c r="U77" i="61"/>
  <c r="U60" i="61"/>
  <c r="U44" i="61"/>
  <c r="U28" i="61"/>
  <c r="S21" i="71"/>
  <c r="N46" i="63"/>
  <c r="O108" i="62"/>
  <c r="O58" i="62"/>
  <c r="O41" i="62"/>
  <c r="U105" i="61"/>
  <c r="U56" i="61"/>
  <c r="R41" i="59"/>
  <c r="R37" i="59"/>
  <c r="R33" i="59"/>
  <c r="R29" i="59"/>
  <c r="R24" i="59"/>
  <c r="R20" i="59"/>
  <c r="R16" i="59"/>
  <c r="R12" i="59"/>
  <c r="R35" i="59"/>
  <c r="R27" i="59"/>
  <c r="R18" i="59"/>
  <c r="R40" i="59"/>
  <c r="R36" i="59"/>
  <c r="R32" i="59"/>
  <c r="R28" i="59"/>
  <c r="R23" i="59"/>
  <c r="R19" i="59"/>
  <c r="R15" i="59"/>
  <c r="R11" i="59"/>
  <c r="R38" i="59"/>
  <c r="R34" i="59"/>
  <c r="R30" i="59"/>
  <c r="R26" i="59"/>
  <c r="R21" i="59"/>
  <c r="R17" i="59"/>
  <c r="R13" i="59"/>
  <c r="R39" i="59"/>
  <c r="R31" i="59"/>
  <c r="R22" i="59"/>
  <c r="R14" i="59"/>
  <c r="D33" i="88"/>
  <c r="D18" i="88"/>
  <c r="D13" i="88"/>
  <c r="D42" i="88"/>
  <c r="D28" i="88"/>
  <c r="D38" i="88"/>
  <c r="D15" i="88"/>
  <c r="D31" i="88"/>
  <c r="D17" i="88"/>
  <c r="D11" i="88"/>
  <c r="D26" i="88"/>
  <c r="D16" i="88"/>
  <c r="D19" i="88"/>
  <c r="D23" i="88"/>
  <c r="D12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5">
    <s v="Migdal Hashkaot Neches Boded"/>
    <s v="{[Time].[Hie Time].[Yom].&amp;[20180331]}"/>
    <s v="{[Medida].[Medida].&amp;[2]}"/>
    <s v="{[Keren].[Keren].[All]}"/>
    <s v="{[Cheshbon KM].[Hie Peilut].[Peilut 7].&amp;[Kod_Peilut_L7_707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3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</mdx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<sst xmlns="http://schemas.openxmlformats.org/spreadsheetml/2006/main" count="4018" uniqueCount="1061">
  <si>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</si>
  <si>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</si>
  <si>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</si>
  <si>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</si>
  <si>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</si>
  <si>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</si>
  <si>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</si>
  <si>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</si>
  <si>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</si>
  <si>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</si>
  <si>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</si>
  <si>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</si>
  <si>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</si>
  <si>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</si>
  <si>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</si>
  <si>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</si>
  <si>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</si>
  <si>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</si>
  <si>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</si>
  <si>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</si>
  <si>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</si>
  <si>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</si>
  <si>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</si>
  <si>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</si>
  <si>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</si>
  <si>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</si>
  <si>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</si>
  <si>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</si>
  <si>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</si>
  <si>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</si>
  <si>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</si>
  <si>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</si>
  <si>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</si>
  <si>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</si>
  <si>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</si>
  <si>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</si>
  <si>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</si>
  <si>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</si>
  <si>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</si>
  <si>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</si>
  <si>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</si>
  <si>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</si>
  <si>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</si>
  <si>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</si>
  <si>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</si>
  <si>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</si>
  <si>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</si>
  <si>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</si>
  <si>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</si>
  <si>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</si>
  <si>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</si>
  <si>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</si>
  <si>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</si>
  <si>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</si>
  <si>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</si>
  <si>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</si>
  <si>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</si>
  <si>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</si>
  <si>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</si>
  <si>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</si>
  <si>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</si>
  <si>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</si>
  <si>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</si>
  <si>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</si>
  <si>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</si>
  <si>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</si>
  <si>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</si>
  <si>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</si>
  <si>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</si>
  <si>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</si>
  <si>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</si>
  <si>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</si>
  <si>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</si>
  <si>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</si>
  <si>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</si>
  <si>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</si>
  <si>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</si>
  <si>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</si>
  <si>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</si>
  <si>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</si>
  <si>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</si>
  <si>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</si>
  <si>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</si>
  <si>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</si>
  <si>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</si>
  <si>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</si>
  <si>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</si>
  <si>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</si>
  <si>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</si>
  <si>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</si>
  <si>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</si>
  <si>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</si>
  <si>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</si>
  <si>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</si>
  <si>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</si>
  <si>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</si>
  <si>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</si>
  <si>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</si>
  <si>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</si>
  <si>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</si>
  <si>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</si>
  <si>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</si>
  <si>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</si>
  <si>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</si>
  <si>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</si>
  <si>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</si>
  <si>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</si>
  <si>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</si>
  <si>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</si>
  <si>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</si>
  <si>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</si>
  <si>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</si>
  <si>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</si>
  <si>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</si>
  <si>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</si>
  <si>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</si>
  <si>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</si>
  <si>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</si>
  <si>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</si>
  <si>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</si>
  <si>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</si>
  <si>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</si>
  <si>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</si>
  <si>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</si>
  <si>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</si>
  <si>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</si>
  <si>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</si>
  <si>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</si>
  <si>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</si>
  <si>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</si>
  <si>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</si>
  <si>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</si>
  <si>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</si>
  <si>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</si>
  <si>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</si>
  <si>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</si>
  <si>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</si>
  <si>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</si>
  <si>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</si>
  <si>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</si>
  <si>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</si>
  <si>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</si>
  <si>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</si>
  <si>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</si>
  <si>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</si>
  <si>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</si>
  <si>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</si>
  <si>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</si>
  <si>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</si>
  <si>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</si>
  <si>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</si>
  <si>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</si>
  <si>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</si>
  <si>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</si>
  <si>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</si>
  <si>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</si>
  <si>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</si>
  <si>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</si>
  <si>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</si>
  <si>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</si>
  <si>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</si>
  <si>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</si>
  <si>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</si>
  <si>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</si>
  <si>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</si>
  <si>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</si>
  <si>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</si>
  <si>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</si>
  <si>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</si>
  <si>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</si>
  <si>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</si>
  <si>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</si>
  <si>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</si>
  <si>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</si>
  <si>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</si>
  <si>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</si>
  <si>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</si>
  <si>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</si>
  <si>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</si>
  <si>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</si>
  <si>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</si>
  <si>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</si>
  <si>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</si>
  <si>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</si>
  <si>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</si>
  <si>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</si>
  <si>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</si>
  <si>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</si>
  <si>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</si>
  <si>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</si>
  <si>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</si>
  <si>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</si>
  <si>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</si>
  <si>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</si>
  <si>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</si>
  <si>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</si>
  <si>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</si>
  <si>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</si>
  <si>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</si>
  <si>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</si>
  <si>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</si>
  <si>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</si>
  <si>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</si>
  <si>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</si>
  <si>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</si>
  <si>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</si>
  <si>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</si>
  <si>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</si>
  <si>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</si>
  <si>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</si>
  <si>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</si>
  <si>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</si>
  <si>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</si>
  <si>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</si>
  <si>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</si>
  <si>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</si>
  <si>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</si>
  <si>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</si>
  <si>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</si>
  <si>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</si>
  <si>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</si>
  <si>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</si>
  <si>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</si>
  <si>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</si>
  <si>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</si>
  <si>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</si>
  <si>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</si>
  <si>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</si>
  <si>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</si>
  <si>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</si>
  <si>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</si>
  <si>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קרנות השקעה אחרות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</si>
  <si>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</si>
  <si>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</si>
  <si>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</si>
  <si>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</si>
  <si>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</si>
  <si>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</si>
  <si>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</si>
  <si>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</si>
  <si>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</si>
  <si>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</si>
  <si>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</si>
  <si>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</si>
  <si>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</si>
  <si>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</si>
  <si>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</si>
  <si>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</si>
  <si>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</si>
  <si>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</si>
  <si>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</si>
  <si>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</si>
  <si>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</si>
  <si>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</si>
  <si>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משלימה - מסלול לבני 50 ומטה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</si>
  <si>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</si>
  <si>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</si>
  <si>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</si>
  <si>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</si>
  <si>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</si>
  <si>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</si>
  <si>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</si>
  <si>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</si>
  <si>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</si>
  <si>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</si>
  <si>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</si>
  <si>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</si>
  <si>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</si>
  <si>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</si>
  <si>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</si>
  <si>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</si>
  <si>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</si>
  <si>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</si>
  <si>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</si>
  <si>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</si>
  <si>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</si>
  <si>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</si>
  <si>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</si>
  <si>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</si>
  <si>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</si>
  <si>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</si>
  <si>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</si>
  <si>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</si>
  <si>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</si>
  <si>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</si>
  <si>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</si>
  <si>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</si>
  <si>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</si>
  <si>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</si>
  <si>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</si>
  <si>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</si>
  <si>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</si>
  <si>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</si>
  <si>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</si>
  <si>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</si>
  <si>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</si>
  <si>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</si>
  <si>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</si>
  <si>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</si>
  <si>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</si>
  <si>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</si>
  <si>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</si>
  <si>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</si>
  <si>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</si>
  <si>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</si>
  <si>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</si>
  <si>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</si>
  <si>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</si>
  <si>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</si>
  <si>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</si>
  <si>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</si>
  <si>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</si>
  <si>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</si>
  <si>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</si>
  <si>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</si>
  <si>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</si>
  <si>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</si>
  <si>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</si>
  <si>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</si>
  <si>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</si>
  <si>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</si>
  <si>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</si>
  <si>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</si>
  <si>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</si>
  <si>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</si>
  <si>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</si>
  <si>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</si>
  <si>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</si>
  <si>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</si>
  <si>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</si>
  <si>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</si>
  <si>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לאומי מימון הת יד</t>
  </si>
  <si>
    <t>6040299</t>
  </si>
  <si>
    <t>AA+.IL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</si>
  <si>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</si>
  <si>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</si>
  <si>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</si>
  <si>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</si>
  <si>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</si>
  <si>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</si>
  <si>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</si>
  <si>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</si>
  <si>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</si>
  <si>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</si>
  <si>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</si>
  <si>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</si>
  <si>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</si>
  <si>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</si>
  <si>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</si>
  <si>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</si>
  <si>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</si>
  <si>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</si>
  <si>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</si>
  <si>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</si>
  <si>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</si>
  <si>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</si>
  <si>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</si>
  <si>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</si>
  <si>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</si>
  <si>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</si>
  <si>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</si>
  <si>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</si>
  <si>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</si>
  <si>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בנק לאומי שה סדרה 200</t>
  </si>
  <si>
    <t>6040141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</si>
  <si>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</si>
  <si>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</si>
  <si>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</si>
  <si>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</si>
  <si>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</si>
  <si>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</si>
  <si>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</si>
  <si>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</si>
  <si>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</si>
  <si>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</si>
  <si>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</si>
  <si>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</si>
  <si>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</si>
  <si>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אגח טז*</t>
  </si>
  <si>
    <t>3230265</t>
  </si>
  <si>
    <t>520037789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</si>
  <si>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</si>
  <si>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</si>
  <si>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</si>
  <si>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</si>
  <si>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</si>
  <si>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</si>
  <si>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</si>
  <si>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</si>
  <si>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</si>
  <si>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</si>
  <si>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</si>
  <si>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</si>
  <si>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</si>
  <si>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</si>
  <si>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ו*</t>
  </si>
  <si>
    <t>7590128</t>
  </si>
  <si>
    <t>520001736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</si>
  <si>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</si>
  <si>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</si>
  <si>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</si>
  <si>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</si>
  <si>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</si>
  <si>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</si>
  <si>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</si>
  <si>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</si>
  <si>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</si>
  <si>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מזרחי COCO 47</t>
  </si>
  <si>
    <t>2310233</t>
  </si>
  <si>
    <t>מליסרון אגח יא*</t>
  </si>
  <si>
    <t>3230208</t>
  </si>
  <si>
    <t>מליסרון אגח יז*</t>
  </si>
  <si>
    <t>3230273</t>
  </si>
  <si>
    <t>סלע קפיטל נדלן אגח ג</t>
  </si>
  <si>
    <t>1138973</t>
  </si>
  <si>
    <t>513992529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</si>
  <si>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</si>
  <si>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</si>
  <si>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</si>
  <si>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</si>
  <si>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</si>
  <si>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</si>
  <si>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</si>
  <si>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ביטוח</t>
  </si>
  <si>
    <t>פניקס הון אגח ה</t>
  </si>
  <si>
    <t>1135417</t>
  </si>
  <si>
    <t>ביג אגח ז</t>
  </si>
  <si>
    <t>1136084</t>
  </si>
  <si>
    <t>513623314</t>
  </si>
  <si>
    <t>A+.IL</t>
  </si>
  <si>
    <t>ביג אגח ח</t>
  </si>
  <si>
    <t>1138924</t>
  </si>
  <si>
    <t>ביג אגח ט</t>
  </si>
  <si>
    <t>1141050</t>
  </si>
  <si>
    <t>בינל הנפק התח כב (COCO)</t>
  </si>
  <si>
    <t>1138585</t>
  </si>
  <si>
    <t>513141879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</si>
  <si>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</si>
  <si>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</si>
  <si>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</si>
  <si>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</si>
  <si>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</si>
  <si>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</si>
  <si>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</si>
  <si>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</si>
  <si>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סלקום אגח ח</t>
  </si>
  <si>
    <t>1132828</t>
  </si>
  <si>
    <t>511930125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</si>
  <si>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</si>
  <si>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</si>
  <si>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</si>
  <si>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</si>
  <si>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</si>
  <si>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</si>
  <si>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</si>
  <si>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</si>
  <si>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</si>
  <si>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</si>
  <si>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</si>
  <si>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</si>
  <si>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מבני תעש אגח כ</t>
  </si>
  <si>
    <t>2260495</t>
  </si>
  <si>
    <t>מבני תעשיה אגח יז</t>
  </si>
  <si>
    <t>2260446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</si>
  <si>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</si>
  <si>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</si>
  <si>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</si>
  <si>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</si>
  <si>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</si>
  <si>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</si>
  <si>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</si>
  <si>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כלכלית ירושלים אגח טו</t>
  </si>
  <si>
    <t>1980416</t>
  </si>
  <si>
    <t>520017070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</si>
  <si>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</si>
  <si>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</si>
  <si>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</si>
  <si>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</si>
  <si>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</si>
  <si>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</si>
  <si>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</si>
  <si>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</si>
  <si>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</si>
  <si>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בינלאומי סדרה ח</t>
  </si>
  <si>
    <t>1134212</t>
  </si>
  <si>
    <t>אמות אגח ה</t>
  </si>
  <si>
    <t>1138114</t>
  </si>
  <si>
    <t>בנק לאומי שה סדרה 201</t>
  </si>
  <si>
    <t>6040158</t>
  </si>
  <si>
    <t>גב ים ח*</t>
  </si>
  <si>
    <t>7590151</t>
  </si>
  <si>
    <t>חשמל אגח 26</t>
  </si>
  <si>
    <t>6000202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</si>
  <si>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</si>
  <si>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</si>
  <si>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</si>
  <si>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</si>
  <si>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</si>
  <si>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</si>
  <si>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</si>
  <si>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</si>
  <si>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</si>
  <si>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</si>
  <si>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</si>
  <si>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</si>
  <si>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</si>
  <si>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וורטון אגח א</t>
  </si>
  <si>
    <t>1140169</t>
  </si>
  <si>
    <t>1866231</t>
  </si>
  <si>
    <t>פז נפט אג 3*</t>
  </si>
  <si>
    <t>1114073</t>
  </si>
  <si>
    <t>פז נפט ד*</t>
  </si>
  <si>
    <t>1132505</t>
  </si>
  <si>
    <t>פז נפט ה*</t>
  </si>
  <si>
    <t>1139534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</si>
  <si>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</si>
  <si>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</si>
  <si>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</si>
  <si>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</si>
  <si>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</si>
  <si>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</si>
  <si>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</si>
  <si>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</si>
  <si>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</si>
  <si>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</si>
  <si>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שרותים</t>
  </si>
  <si>
    <t>מנורה הון הת 5</t>
  </si>
  <si>
    <t>1143411</t>
  </si>
  <si>
    <t>520007469</t>
  </si>
  <si>
    <t>פרטנר     ד</t>
  </si>
  <si>
    <t>1118835</t>
  </si>
  <si>
    <t>520044314</t>
  </si>
  <si>
    <t>קרסו אגח ב</t>
  </si>
  <si>
    <t>1139591</t>
  </si>
  <si>
    <t>514065283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</si>
  <si>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</si>
  <si>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</si>
  <si>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</si>
  <si>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</si>
  <si>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</si>
  <si>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</si>
  <si>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</si>
  <si>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</si>
  <si>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</si>
  <si>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</si>
  <si>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</si>
  <si>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</si>
  <si>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</si>
  <si>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</si>
  <si>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</si>
  <si>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</si>
  <si>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אלדן סדרה ג</t>
  </si>
  <si>
    <t>1140813</t>
  </si>
  <si>
    <t>510454333</t>
  </si>
  <si>
    <t>BBB+.IL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</si>
  <si>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</si>
  <si>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</si>
  <si>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</si>
  <si>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</si>
  <si>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</si>
  <si>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</si>
  <si>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</si>
  <si>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</si>
  <si>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</si>
  <si>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</si>
  <si>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</si>
  <si>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</si>
  <si>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</si>
  <si>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</si>
  <si>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</si>
  <si>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</si>
  <si>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</si>
  <si>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</si>
  <si>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</si>
  <si>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</si>
  <si>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</si>
  <si>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</si>
  <si>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</si>
  <si>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</si>
  <si>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</si>
  <si>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</si>
  <si>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</si>
  <si>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</si>
  <si>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</si>
  <si>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</si>
  <si>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</si>
  <si>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</si>
  <si>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520007030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</si>
  <si>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</si>
  <si>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</si>
  <si>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</si>
  <si>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</si>
  <si>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</si>
  <si>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</si>
  <si>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</si>
  <si>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520033986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</si>
  <si>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</si>
  <si>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</si>
  <si>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</si>
  <si>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</si>
  <si>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</si>
  <si>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</si>
  <si>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</si>
  <si>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</si>
  <si>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</si>
  <si>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</si>
  <si>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</si>
  <si>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</si>
  <si>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</si>
  <si>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</si>
  <si>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</si>
  <si>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</si>
  <si>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</si>
  <si>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</si>
  <si>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</si>
  <si>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</si>
  <si>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</si>
  <si>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</si>
  <si>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</si>
  <si>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</si>
  <si>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</si>
  <si>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</si>
  <si>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</si>
  <si>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</si>
  <si>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</si>
  <si>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</si>
  <si>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</si>
  <si>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</si>
  <si>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</si>
  <si>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</si>
  <si>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</si>
  <si>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</si>
  <si>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</si>
  <si>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</si>
  <si>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</si>
  <si>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</si>
  <si>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</si>
  <si>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</si>
  <si>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</si>
  <si>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</si>
  <si>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</si>
  <si>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</si>
  <si>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</si>
  <si>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</si>
  <si>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</si>
  <si>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</si>
  <si>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</si>
  <si>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</si>
  <si>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</si>
  <si>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</si>
  <si>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</si>
  <si>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</si>
  <si>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</si>
  <si>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</si>
  <si>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</si>
  <si>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</si>
  <si>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</si>
  <si>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</si>
  <si>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</si>
  <si>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</si>
  <si>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</si>
  <si>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</si>
  <si>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</si>
  <si>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</si>
  <si>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</si>
  <si>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</si>
  <si>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</si>
  <si>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</si>
  <si>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</si>
  <si>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</si>
  <si>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</si>
  <si>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</si>
  <si>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</si>
  <si>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</si>
  <si>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</si>
  <si>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</si>
  <si>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</si>
  <si>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</si>
  <si>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</si>
  <si>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</si>
  <si>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</si>
  <si>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</si>
  <si>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</si>
  <si>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</si>
  <si>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</si>
  <si>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</si>
  <si>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</si>
  <si>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</si>
  <si>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</si>
  <si>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</si>
  <si>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</si>
  <si>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</si>
  <si>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</si>
  <si>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</si>
  <si>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</si>
  <si>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</si>
  <si>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</si>
  <si>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</si>
  <si>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</si>
  <si>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</si>
  <si>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</si>
  <si>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</si>
  <si>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</si>
  <si>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</si>
  <si>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</si>
  <si>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</si>
  <si>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</si>
  <si>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</si>
  <si>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</si>
  <si>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</si>
  <si>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</si>
  <si>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</si>
  <si>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</si>
  <si>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</si>
  <si>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</si>
  <si>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</si>
  <si>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</si>
  <si>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</si>
  <si>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</si>
  <si>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</si>
  <si>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</si>
  <si>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</si>
  <si>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</si>
  <si>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</si>
  <si>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</si>
  <si>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</si>
  <si>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</si>
  <si>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</si>
  <si>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</si>
  <si>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</si>
  <si>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</si>
  <si>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</si>
  <si>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</si>
  <si>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</si>
  <si>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</si>
  <si>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</si>
  <si>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</si>
  <si>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</si>
  <si>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</si>
  <si>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</si>
  <si>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</si>
  <si>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</si>
  <si>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</si>
  <si>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</si>
  <si>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</si>
  <si>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</si>
  <si>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</si>
  <si>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</si>
  <si>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</si>
  <si>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</si>
  <si>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</si>
  <si>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</si>
  <si>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</si>
  <si>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</si>
  <si>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</si>
  <si>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</si>
  <si>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</si>
  <si>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</si>
  <si>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</si>
  <si>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</si>
  <si>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</si>
  <si>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</si>
  <si>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</si>
  <si>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</si>
  <si>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</si>
  <si>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</si>
  <si>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</si>
  <si>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</si>
  <si>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</si>
  <si>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</si>
  <si>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</si>
  <si>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</si>
  <si>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</si>
  <si>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</si>
  <si>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</si>
  <si>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</si>
  <si>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</si>
  <si>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</si>
  <si>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</si>
  <si>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</si>
  <si>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</si>
  <si>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</si>
  <si>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</si>
  <si>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</si>
  <si>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</si>
  <si>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</si>
  <si>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</si>
  <si>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</si>
  <si>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</si>
  <si>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</si>
  <si>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</si>
  <si>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</si>
  <si>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</si>
  <si>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</si>
  <si>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</si>
  <si>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</si>
  <si>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</si>
  <si>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</si>
  <si>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</si>
  <si>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</si>
  <si>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</si>
  <si>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</si>
  <si>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</si>
  <si>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</si>
  <si>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</si>
  <si>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</si>
  <si>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</si>
  <si>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</si>
  <si>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</si>
  <si>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</si>
  <si>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</si>
  <si>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</si>
  <si>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</si>
  <si>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</si>
  <si>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</si>
  <si>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</si>
  <si>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</si>
  <si>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</si>
  <si>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</si>
  <si>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</si>
  <si>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</si>
  <si>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</si>
  <si>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</si>
  <si>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</si>
  <si>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</si>
  <si>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</si>
  <si>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</si>
  <si>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</si>
  <si>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</si>
  <si>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</si>
  <si>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</si>
  <si>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</si>
  <si>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</si>
  <si>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</si>
  <si>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</si>
  <si>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PERRIGO CO</t>
  </si>
  <si>
    <t>IE00BGH1M568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</si>
  <si>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</si>
  <si>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</si>
  <si>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</si>
  <si>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</si>
  <si>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</si>
  <si>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</si>
  <si>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</si>
  <si>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</si>
  <si>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</si>
  <si>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</si>
  <si>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</si>
  <si>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</si>
  <si>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</si>
  <si>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</si>
  <si>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</si>
  <si>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</si>
  <si>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</si>
  <si>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</si>
  <si>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MYLAN</t>
  </si>
  <si>
    <t>NL0011031208</t>
  </si>
  <si>
    <t>Pharmaceuticals&amp; Biotechnology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</si>
  <si>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</si>
  <si>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</si>
  <si>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</si>
  <si>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</si>
  <si>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</si>
  <si>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</si>
  <si>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</si>
  <si>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תל אביב בנקים סדרה 2</t>
  </si>
  <si>
    <t>1096437</t>
  </si>
  <si>
    <t>קסם תא125</t>
  </si>
  <si>
    <t>1117266</t>
  </si>
  <si>
    <t>520041989</t>
  </si>
  <si>
    <t>הראל סל תל בונד 40</t>
  </si>
  <si>
    <t>1113760</t>
  </si>
  <si>
    <t>אג"ח</t>
  </si>
  <si>
    <t>הראל סל תל בונד 60</t>
  </si>
  <si>
    <t>1113257</t>
  </si>
  <si>
    <t>הראל סל תל בונד שיקלי</t>
  </si>
  <si>
    <t>1116292</t>
  </si>
  <si>
    <t>הראל תל בונד 20</t>
  </si>
  <si>
    <t>1113240</t>
  </si>
  <si>
    <t>פסגות סל בונד שקלי</t>
  </si>
  <si>
    <t>1116326</t>
  </si>
  <si>
    <t>פסגות תל בונד 60 סדרה 1</t>
  </si>
  <si>
    <t>1109420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</si>
  <si>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</si>
  <si>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</si>
  <si>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</si>
  <si>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</si>
  <si>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</si>
  <si>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</si>
  <si>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 סד 3</t>
  </si>
  <si>
    <t>1107549</t>
  </si>
  <si>
    <t>513540310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</si>
  <si>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</si>
  <si>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</si>
  <si>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</si>
  <si>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</si>
  <si>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</si>
  <si>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</si>
  <si>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</si>
  <si>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</si>
  <si>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CORE S&amp;P 500 ETF</t>
  </si>
  <si>
    <t>US4642872000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</si>
  <si>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</si>
  <si>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</si>
  <si>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</si>
  <si>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</si>
  <si>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</si>
  <si>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</si>
  <si>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</si>
  <si>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</si>
  <si>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</si>
  <si>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</si>
  <si>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</si>
  <si>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</si>
  <si>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</si>
  <si>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</si>
  <si>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</si>
  <si>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</si>
  <si>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</si>
  <si>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</si>
  <si>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</si>
  <si>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</si>
  <si>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</si>
  <si>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</si>
  <si>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</si>
  <si>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</si>
  <si>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</si>
  <si>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</si>
  <si>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</si>
  <si>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</si>
  <si>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</si>
  <si>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</si>
  <si>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</si>
  <si>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</si>
  <si>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</si>
  <si>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</si>
  <si>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</si>
  <si>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</si>
  <si>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</si>
  <si>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</si>
  <si>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</si>
  <si>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</si>
  <si>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</si>
  <si>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</si>
  <si>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</si>
  <si>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</si>
  <si>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</si>
  <si>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</si>
  <si>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</si>
  <si>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NOMURA US HIGH YLD BD I USD</t>
  </si>
  <si>
    <t>IE00B3RW8498</t>
  </si>
  <si>
    <t>B+</t>
  </si>
  <si>
    <t>כתבי אופציה בישראל</t>
  </si>
  <si>
    <t>ברנמילר אפ 1*</t>
  </si>
  <si>
    <t>1143494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</si>
  <si>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</si>
  <si>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</si>
  <si>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</si>
  <si>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</si>
  <si>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</si>
  <si>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</si>
  <si>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</si>
  <si>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</si>
  <si>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</si>
  <si>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</si>
  <si>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</si>
  <si>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</si>
  <si>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</si>
  <si>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</si>
  <si>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</si>
  <si>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</si>
  <si>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</si>
  <si>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</si>
  <si>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</si>
  <si>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</si>
  <si>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</si>
  <si>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</si>
  <si>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</si>
  <si>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</si>
  <si>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</si>
  <si>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סה"כ קרנות השקעה</t>
  </si>
  <si>
    <t>סה"כ קרנות השקעה בחו"ל</t>
  </si>
  <si>
    <t xml:space="preserve"> ICG SDP III</t>
  </si>
  <si>
    <t>Kartesia Credit Opportunities IV SCS</t>
  </si>
  <si>
    <t>₪ / מט"ח</t>
  </si>
  <si>
    <t>+ILS/-USD 3.336 25-02-19 (10) --740</t>
  </si>
  <si>
    <t>10000485</t>
  </si>
  <si>
    <t>ל.ר.</t>
  </si>
  <si>
    <t>+ILS/-USD 3.3537 25-02-19 (10) --763</t>
  </si>
  <si>
    <t>10000481</t>
  </si>
  <si>
    <t>+ILS/-USD 3.3555 25-02-19 (10) --755</t>
  </si>
  <si>
    <t>10000491</t>
  </si>
  <si>
    <t>+ILS/-USD 3.4221 19-06-18 (10) --234</t>
  </si>
  <si>
    <t>10000496</t>
  </si>
  <si>
    <t>+ILS/-USD 3.4285 05-06-18 (10) --160</t>
  </si>
  <si>
    <t>10000527</t>
  </si>
  <si>
    <t>+ILS/-USD 3.463 05-06-18 (10) --180</t>
  </si>
  <si>
    <t>10000519</t>
  </si>
  <si>
    <t>+ILS/-USD 3.4807 05-06-18 (10) --193</t>
  </si>
  <si>
    <t>10000510</t>
  </si>
  <si>
    <t>+ILS/-USD 3.503 19-06-18 (10) --220</t>
  </si>
  <si>
    <t>10000507</t>
  </si>
  <si>
    <t>+USD/-ILS 3.4548 05-06-18 (10) --157</t>
  </si>
  <si>
    <t>10000522</t>
  </si>
  <si>
    <t>+USD/-ILS 3.4777 05-06-18 (10) --183</t>
  </si>
  <si>
    <t>10000511</t>
  </si>
  <si>
    <t>+USD/-ILS 3.4853 05-06-18 (10) --137</t>
  </si>
  <si>
    <t>10000534</t>
  </si>
  <si>
    <t>+EUR/-USD 1.2439 26-07-18 (10) +124.4</t>
  </si>
  <si>
    <t>10000533</t>
  </si>
  <si>
    <t>+USD/-EUR 1.1947 10-04-18 (10) +96.5</t>
  </si>
  <si>
    <t>10000453</t>
  </si>
  <si>
    <t>+USD/-EUR 1.2322 10-04-18 (10) +49.5</t>
  </si>
  <si>
    <t>10000502</t>
  </si>
  <si>
    <t>+USD/-EUR 1.2459 26-07-18 (10) +129.2</t>
  </si>
  <si>
    <t>10000532</t>
  </si>
  <si>
    <t>+USD/-EUR 1.2507 10-04-18 (10) +57</t>
  </si>
  <si>
    <t>10000488</t>
  </si>
  <si>
    <t>+USD/-JPY 106.296 09-07-18 (10) --99.4</t>
  </si>
  <si>
    <t>10000513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</si>
  <si>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</si>
  <si>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</si>
  <si>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</si>
  <si>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</si>
  <si>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</si>
  <si>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</si>
  <si>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</si>
  <si>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</si>
  <si>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32010000</t>
  </si>
  <si>
    <t>30310000</t>
  </si>
  <si>
    <t>30210000</t>
  </si>
  <si>
    <t>31110000</t>
  </si>
  <si>
    <t>31210000</t>
  </si>
  <si>
    <t>31710000</t>
  </si>
  <si>
    <t>דירוג פנימי</t>
  </si>
  <si>
    <t>NR</t>
  </si>
  <si>
    <t>לא</t>
  </si>
  <si>
    <t>A+</t>
  </si>
  <si>
    <t>כן</t>
  </si>
  <si>
    <t>A</t>
  </si>
  <si>
    <t>סה"כ יתרות התחייבות להשקעה</t>
  </si>
  <si>
    <t>ICG SDP III</t>
  </si>
  <si>
    <t>סה"כ בחו"ל</t>
  </si>
  <si>
    <t>גורם 105</t>
  </si>
  <si>
    <t>גורם 38</t>
  </si>
  <si>
    <t>גורם 98</t>
  </si>
  <si>
    <t>גורם 113</t>
  </si>
  <si>
    <t>גורם 104</t>
  </si>
  <si>
    <t>גורם 111</t>
  </si>
  <si>
    <t>פורוורד ריבית</t>
  </si>
  <si>
    <t>מובטחות משכנתא- גורם 01</t>
  </si>
  <si>
    <t>בבטחונות אחרים - גורם 114</t>
  </si>
  <si>
    <t>בבטחונות אחרים-גורם 103</t>
  </si>
  <si>
    <t>בבטחונות אחרים - גורם 38</t>
  </si>
  <si>
    <t>בבטחונות אחרים - גורם 98*</t>
  </si>
  <si>
    <t>בבטחונות אחרים-גורם 105</t>
  </si>
  <si>
    <t>בבטחונות אחרים - גורם 104</t>
  </si>
  <si>
    <t>סה"כ הלוואות בחו"ל</t>
  </si>
  <si>
    <t>בבטחונות אחרים - גורם 115</t>
  </si>
  <si>
    <t>סה"כ השקעות אחרות</t>
  </si>
  <si>
    <t>יתרות מזומנים לקבל 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</si>
</sst>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mmm\-yyyy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2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3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166" fontId="30" fillId="0" borderId="0" xfId="0" applyNumberFormat="1" applyFont="1" applyFill="1" applyBorder="1" applyAlignment="1">
      <alignment horizontal="right"/>
    </xf>
    <xf numFmtId="0" fontId="6" fillId="2" borderId="22" xfId="0" applyFont="1" applyFill="1" applyBorder="1" applyAlignment="1">
      <alignment horizontal="right"/>
    </xf>
    <xf numFmtId="0" fontId="0" fillId="7" borderId="22" xfId="0" applyFill="1" applyBorder="1" applyAlignment="1">
      <alignment horizontal="right"/>
    </xf>
    <xf numFmtId="0" fontId="21" fillId="7" borderId="22" xfId="0" applyFont="1" applyFill="1" applyBorder="1" applyAlignment="1">
      <alignment horizontal="right"/>
    </xf>
    <xf numFmtId="43" fontId="2" fillId="0" borderId="22" xfId="15" applyFont="1" applyFill="1" applyBorder="1" applyAlignment="1">
      <alignment horizontal="right"/>
    </xf>
    <xf numFmtId="168" fontId="0" fillId="0" borderId="22" xfId="0" applyNumberFormat="1" applyFill="1" applyBorder="1" applyAlignment="1">
      <alignment horizontal="center"/>
    </xf>
    <xf numFmtId="43" fontId="30" fillId="0" borderId="0" xfId="0" applyNumberFormat="1" applyFont="1" applyFill="1" applyBorder="1" applyAlignment="1">
      <alignment horizontal="right"/>
    </xf>
    <xf numFmtId="43" fontId="21" fillId="0" borderId="22" xfId="15" applyFont="1" applyFill="1" applyBorder="1" applyAlignment="1">
      <alignment horizontal="right"/>
    </xf>
    <xf numFmtId="0" fontId="29" fillId="0" borderId="0" xfId="0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" fillId="7" borderId="22" xfId="0" applyFont="1" applyFill="1" applyBorder="1" applyAlignment="1">
      <alignment horizontal="right"/>
    </xf>
    <xf numFmtId="43" fontId="6" fillId="0" borderId="31" xfId="13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2" fontId="6" fillId="0" borderId="31" xfId="7" applyNumberFormat="1" applyFont="1" applyFill="1" applyBorder="1" applyAlignment="1">
      <alignment horizontal="right"/>
    </xf>
    <xf numFmtId="167" fontId="6" fillId="0" borderId="31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 readingOrder="2"/>
    </xf>
    <xf numFmtId="0" fontId="23" fillId="0" borderId="0" xfId="0" applyFont="1" applyFill="1" applyAlignment="1">
      <alignment horizontal="center" wrapText="1"/>
    </xf>
    <xf numFmtId="0" fontId="23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10" fontId="30" fillId="0" borderId="0" xfId="14" applyNumberFormat="1" applyFont="1" applyFill="1" applyBorder="1" applyAlignment="1">
      <alignment horizontal="right"/>
    </xf>
    <xf numFmtId="0" fontId="1" fillId="0" borderId="0" xfId="16"/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49" fontId="6" fillId="2" borderId="1" xfId="16" applyNumberFormat="1" applyFont="1" applyFill="1" applyBorder="1" applyAlignment="1">
      <alignment horizontal="center" wrapText="1"/>
    </xf>
    <xf numFmtId="0" fontId="7" fillId="0" borderId="0" xfId="16" applyFont="1" applyAlignment="1">
      <alignment horizontal="center" vertical="center" wrapText="1"/>
    </xf>
    <xf numFmtId="10" fontId="30" fillId="0" borderId="0" xfId="16" applyNumberFormat="1" applyFont="1" applyFill="1" applyBorder="1" applyAlignment="1">
      <alignment horizontal="right"/>
    </xf>
    <xf numFmtId="0" fontId="6" fillId="2" borderId="2" xfId="16" applyFont="1" applyFill="1" applyBorder="1" applyAlignment="1">
      <alignment horizontal="center" vertical="center" wrapText="1"/>
    </xf>
    <xf numFmtId="0" fontId="5" fillId="0" borderId="0" xfId="16" applyFont="1" applyAlignment="1">
      <alignment horizontal="center"/>
    </xf>
    <xf numFmtId="0" fontId="5" fillId="0" borderId="0" xfId="16" applyFont="1" applyAlignment="1">
      <alignment horizontal="right"/>
    </xf>
    <xf numFmtId="49" fontId="6" fillId="2" borderId="2" xfId="16" applyNumberFormat="1" applyFont="1" applyFill="1" applyBorder="1" applyAlignment="1">
      <alignment horizontal="center" wrapText="1"/>
    </xf>
    <xf numFmtId="4" fontId="30" fillId="0" borderId="0" xfId="16" applyNumberFormat="1" applyFont="1" applyFill="1" applyBorder="1" applyAlignment="1">
      <alignment horizontal="right"/>
    </xf>
    <xf numFmtId="0" fontId="10" fillId="2" borderId="2" xfId="16" applyFont="1" applyFill="1" applyBorder="1" applyAlignment="1">
      <alignment horizontal="center" vertical="center" wrapText="1"/>
    </xf>
    <xf numFmtId="0" fontId="12" fillId="2" borderId="1" xfId="16" applyFont="1" applyFill="1" applyBorder="1" applyAlignment="1">
      <alignment horizontal="center" vertical="center" wrapText="1"/>
    </xf>
    <xf numFmtId="0" fontId="9" fillId="0" borderId="0" xfId="16" applyFont="1" applyAlignment="1">
      <alignment horizontal="center" wrapText="1"/>
    </xf>
    <xf numFmtId="0" fontId="10" fillId="2" borderId="1" xfId="16" applyFont="1" applyFill="1" applyBorder="1" applyAlignment="1">
      <alignment horizontal="center" vertical="center" wrapText="1"/>
    </xf>
    <xf numFmtId="0" fontId="30" fillId="0" borderId="0" xfId="16" applyFont="1" applyFill="1" applyBorder="1" applyAlignment="1">
      <alignment horizontal="right"/>
    </xf>
    <xf numFmtId="0" fontId="30" fillId="0" borderId="0" xfId="16" applyNumberFormat="1" applyFont="1" applyFill="1" applyBorder="1" applyAlignment="1">
      <alignment horizontal="right"/>
    </xf>
    <xf numFmtId="0" fontId="9" fillId="0" borderId="0" xfId="16" applyFont="1" applyFill="1" applyAlignment="1">
      <alignment horizontal="center" wrapText="1"/>
    </xf>
    <xf numFmtId="0" fontId="30" fillId="0" borderId="0" xfId="16" applyFont="1" applyFill="1" applyBorder="1" applyAlignment="1">
      <alignment horizontal="right" indent="1"/>
    </xf>
    <xf numFmtId="0" fontId="7" fillId="0" borderId="0" xfId="16" applyFont="1" applyFill="1" applyAlignment="1">
      <alignment horizontal="center"/>
    </xf>
    <xf numFmtId="0" fontId="27" fillId="0" borderId="0" xfId="16" applyFont="1" applyFill="1" applyBorder="1" applyAlignment="1">
      <alignment horizontal="right" indent="2"/>
    </xf>
    <xf numFmtId="0" fontId="27" fillId="0" borderId="0" xfId="16" applyNumberFormat="1" applyFont="1" applyFill="1" applyBorder="1" applyAlignment="1">
      <alignment horizontal="right"/>
    </xf>
    <xf numFmtId="4" fontId="27" fillId="0" borderId="0" xfId="16" applyNumberFormat="1" applyFont="1" applyFill="1" applyBorder="1" applyAlignment="1">
      <alignment horizontal="right"/>
    </xf>
    <xf numFmtId="10" fontId="27" fillId="0" borderId="0" xfId="16" applyNumberFormat="1" applyFont="1" applyFill="1" applyBorder="1" applyAlignment="1">
      <alignment horizontal="right"/>
    </xf>
    <xf numFmtId="0" fontId="5" fillId="0" borderId="0" xfId="16" applyFont="1" applyFill="1" applyAlignment="1">
      <alignment horizontal="center"/>
    </xf>
    <xf numFmtId="0" fontId="28" fillId="0" borderId="0" xfId="16" applyFont="1" applyFill="1" applyBorder="1" applyAlignment="1">
      <alignment horizontal="right" indent="3"/>
    </xf>
    <xf numFmtId="0" fontId="28" fillId="0" borderId="0" xfId="16" applyNumberFormat="1" applyFont="1" applyFill="1" applyBorder="1" applyAlignment="1">
      <alignment horizontal="right"/>
    </xf>
    <xf numFmtId="49" fontId="28" fillId="0" borderId="0" xfId="16" applyNumberFormat="1" applyFont="1" applyFill="1" applyBorder="1" applyAlignment="1">
      <alignment horizontal="right"/>
    </xf>
    <xf numFmtId="166" fontId="28" fillId="0" borderId="0" xfId="16" applyNumberFormat="1" applyFont="1" applyFill="1" applyBorder="1" applyAlignment="1">
      <alignment horizontal="right"/>
    </xf>
    <xf numFmtId="4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0" fontId="28" fillId="0" borderId="0" xfId="16" applyFont="1" applyFill="1" applyBorder="1" applyAlignment="1">
      <alignment horizontal="right" indent="2"/>
    </xf>
    <xf numFmtId="0" fontId="28" fillId="0" borderId="0" xfId="16" applyFont="1" applyFill="1" applyBorder="1" applyAlignment="1">
      <alignment horizontal="right"/>
    </xf>
    <xf numFmtId="0" fontId="6" fillId="0" borderId="0" xfId="16" applyFont="1" applyAlignment="1">
      <alignment horizontal="right" readingOrder="2"/>
    </xf>
    <xf numFmtId="0" fontId="7" fillId="0" borderId="0" xfId="16" applyFont="1" applyAlignment="1">
      <alignment horizontal="right"/>
    </xf>
    <xf numFmtId="4" fontId="32" fillId="0" borderId="0" xfId="17" applyNumberFormat="1" applyFont="1" applyFill="1" applyBorder="1" applyAlignment="1">
      <alignment horizontal="right"/>
    </xf>
    <xf numFmtId="0" fontId="31" fillId="0" borderId="0" xfId="17"/>
    <xf numFmtId="0" fontId="7" fillId="0" borderId="0" xfId="17" applyFont="1" applyAlignment="1">
      <alignment horizontal="center" vertical="center" wrapText="1"/>
    </xf>
    <xf numFmtId="0" fontId="9" fillId="0" borderId="0" xfId="17" applyFont="1" applyAlignment="1">
      <alignment horizontal="center" wrapText="1"/>
    </xf>
    <xf numFmtId="0" fontId="28" fillId="0" borderId="0" xfId="17" applyNumberFormat="1" applyFont="1" applyFill="1" applyBorder="1" applyAlignment="1">
      <alignment horizontal="right"/>
    </xf>
    <xf numFmtId="10" fontId="28" fillId="0" borderId="0" xfId="17" applyNumberFormat="1" applyFont="1" applyFill="1" applyBorder="1" applyAlignment="1">
      <alignment horizontal="right"/>
    </xf>
    <xf numFmtId="0" fontId="30" fillId="0" borderId="0" xfId="17" applyFont="1" applyFill="1" applyBorder="1" applyAlignment="1">
      <alignment horizontal="right"/>
    </xf>
    <xf numFmtId="0" fontId="30" fillId="0" borderId="0" xfId="17" applyNumberFormat="1" applyFont="1" applyFill="1" applyBorder="1" applyAlignment="1">
      <alignment horizontal="right"/>
    </xf>
    <xf numFmtId="4" fontId="30" fillId="0" borderId="0" xfId="17" applyNumberFormat="1" applyFont="1" applyFill="1" applyBorder="1" applyAlignment="1">
      <alignment horizontal="right"/>
    </xf>
    <xf numFmtId="10" fontId="30" fillId="0" borderId="0" xfId="17" applyNumberFormat="1" applyFont="1" applyFill="1" applyBorder="1" applyAlignment="1">
      <alignment horizontal="right"/>
    </xf>
    <xf numFmtId="0" fontId="30" fillId="0" borderId="0" xfId="17" applyFont="1" applyFill="1" applyBorder="1" applyAlignment="1">
      <alignment horizontal="right" indent="1"/>
    </xf>
    <xf numFmtId="0" fontId="7" fillId="0" borderId="0" xfId="17" applyFont="1" applyAlignment="1">
      <alignment horizontal="center"/>
    </xf>
    <xf numFmtId="10" fontId="32" fillId="0" borderId="0" xfId="17" applyNumberFormat="1" applyFont="1" applyFill="1" applyBorder="1" applyAlignment="1">
      <alignment horizontal="right"/>
    </xf>
    <xf numFmtId="0" fontId="7" fillId="0" borderId="0" xfId="17" applyFont="1" applyFill="1" applyAlignment="1">
      <alignment horizontal="center" vertical="center" wrapText="1"/>
    </xf>
    <xf numFmtId="0" fontId="28" fillId="0" borderId="0" xfId="17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16" applyFont="1" applyFill="1" applyBorder="1" applyAlignment="1">
      <alignment horizontal="center" vertical="center" wrapText="1" readingOrder="2"/>
    </xf>
    <xf numFmtId="0" fontId="8" fillId="2" borderId="25" xfId="16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6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right" readingOrder="2"/>
    </xf>
  </cellXfs>
  <cellStyles count="32">
    <cellStyle name="Comma" xfId="13" builtinId="3"/>
    <cellStyle name="Comma 2" xfId="1"/>
    <cellStyle name="Comma 2 2" xfId="26"/>
    <cellStyle name="Comma 2 3" xfId="18"/>
    <cellStyle name="Comma 3" xfId="15"/>
    <cellStyle name="Comma 4" xfId="23"/>
    <cellStyle name="Currency [0] _1" xfId="2"/>
    <cellStyle name="Hyperlink 2" xfId="3"/>
    <cellStyle name="Normal" xfId="0" builtinId="0"/>
    <cellStyle name="Normal 11" xfId="4"/>
    <cellStyle name="Normal 11 2" xfId="27"/>
    <cellStyle name="Normal 11 3" xfId="19"/>
    <cellStyle name="Normal 2" xfId="5"/>
    <cellStyle name="Normal 2 2" xfId="28"/>
    <cellStyle name="Normal 2 3" xfId="20"/>
    <cellStyle name="Normal 3" xfId="6"/>
    <cellStyle name="Normal 3 2" xfId="29"/>
    <cellStyle name="Normal 3 3" xfId="21"/>
    <cellStyle name="Normal 4" xfId="12"/>
    <cellStyle name="Normal 5" xfId="17"/>
    <cellStyle name="Normal 5 2" xfId="30"/>
    <cellStyle name="Normal 6" xfId="25"/>
    <cellStyle name="Normal 7" xfId="16"/>
    <cellStyle name="Normal_2007-16618" xfId="7"/>
    <cellStyle name="Percent" xfId="14" builtinId="5"/>
    <cellStyle name="Percent 2" xfId="8"/>
    <cellStyle name="Percent 2 2" xfId="31"/>
    <cellStyle name="Percent 2 3" xfId="22"/>
    <cellStyle name="Percent 3" xfId="24"/>
    <cellStyle name="Text" xfId="9"/>
    <cellStyle name="Total" xfId="10"/>
    <cellStyle name="היפר-קישור" xfId="11" builtinId="8"/>
  </cellStyles>
  <dxfs count="1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3"/>
  <sheetViews>
    <sheetView rightToLeft="1" tabSelected="1" workbookViewId="0">
      <pane xSplit="2" ySplit="9" topLeftCell="C4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0">
      <c r="B1" s="55" t="s">
        <v>181</v>
      </c>
      <c r="C1" s="76" t="s" vm="1">
        <v>252</v>
      </c>
    </row>
    <row r="2" spans="1:20">
      <c r="B2" s="55" t="s">
        <v>180</v>
      </c>
      <c r="C2" s="76" t="s">
        <v>253</v>
      </c>
    </row>
    <row r="3" spans="1:20">
      <c r="B3" s="55" t="s">
        <v>182</v>
      </c>
      <c r="C3" s="76" t="s">
        <v>254</v>
      </c>
    </row>
    <row r="4" spans="1:20">
      <c r="B4" s="55" t="s">
        <v>183</v>
      </c>
      <c r="C4" s="76">
        <v>9453</v>
      </c>
    </row>
    <row r="6" spans="1:20" ht="26.25" customHeight="1">
      <c r="B6" s="201" t="s">
        <v>197</v>
      </c>
      <c r="C6" s="202"/>
      <c r="D6" s="203"/>
    </row>
    <row r="7" spans="1:20" s="10" customFormat="1">
      <c r="B7" s="21"/>
      <c r="C7" s="22" t="s">
        <v>112</v>
      </c>
      <c r="D7" s="23" t="s">
        <v>110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1"/>
      <c r="C8" s="24" t="s">
        <v>239</v>
      </c>
      <c r="D8" s="25" t="s">
        <v>20</v>
      </c>
    </row>
    <row r="9" spans="1:20" s="11" customFormat="1" ht="18" customHeight="1">
      <c r="B9" s="35"/>
      <c r="C9" s="18" t="s">
        <v>1</v>
      </c>
      <c r="D9" s="26" t="s">
        <v>2</v>
      </c>
    </row>
    <row r="10" spans="1:20" s="11" customFormat="1" ht="18" customHeight="1">
      <c r="B10" s="65" t="s">
        <v>196</v>
      </c>
      <c r="C10" s="135">
        <f>C11+C12+C23+C33+C37</f>
        <v>76028.130070000203</v>
      </c>
      <c r="D10" s="136">
        <f>C10/$C$42</f>
        <v>1</v>
      </c>
    </row>
    <row r="11" spans="1:20">
      <c r="A11" s="43" t="s">
        <v>143</v>
      </c>
      <c r="B11" s="27" t="s">
        <v>198</v>
      </c>
      <c r="C11" s="135">
        <f>מזומנים!J10</f>
        <v>2450.3093800000001</v>
      </c>
      <c r="D11" s="136">
        <f t="shared" ref="D11:D13" si="0">C11/$C$42</f>
        <v>3.222898390035326E-2</v>
      </c>
    </row>
    <row r="12" spans="1:20">
      <c r="B12" s="27" t="s">
        <v>199</v>
      </c>
      <c r="C12" s="135">
        <f>SUM(C13:C22)</f>
        <v>71750.900810000196</v>
      </c>
      <c r="D12" s="136">
        <f t="shared" si="0"/>
        <v>0.94374149073425984</v>
      </c>
    </row>
    <row r="13" spans="1:20">
      <c r="A13" s="53" t="s">
        <v>143</v>
      </c>
      <c r="B13" s="28" t="s">
        <v>69</v>
      </c>
      <c r="C13" s="135">
        <f>'תעודות התחייבות ממשלתיות'!O11</f>
        <v>10790.526470000003</v>
      </c>
      <c r="D13" s="136">
        <f t="shared" si="0"/>
        <v>0.14192807925257411</v>
      </c>
    </row>
    <row r="14" spans="1:20">
      <c r="A14" s="53" t="s">
        <v>143</v>
      </c>
      <c r="B14" s="28" t="s">
        <v>70</v>
      </c>
      <c r="C14" s="135" t="s" vm="2">
        <v>1021</v>
      </c>
      <c r="D14" s="136" t="s" vm="3">
        <v>1021</v>
      </c>
    </row>
    <row r="15" spans="1:20">
      <c r="A15" s="53" t="s">
        <v>143</v>
      </c>
      <c r="B15" s="28" t="s">
        <v>71</v>
      </c>
      <c r="C15" s="135">
        <f>'אג"ח קונצרני'!R11</f>
        <v>11749.362560000005</v>
      </c>
      <c r="D15" s="136">
        <f t="shared" ref="D15:D19" si="1">C15/$C$42</f>
        <v>0.15453967563298213</v>
      </c>
    </row>
    <row r="16" spans="1:20">
      <c r="A16" s="53" t="s">
        <v>143</v>
      </c>
      <c r="B16" s="28" t="s">
        <v>72</v>
      </c>
      <c r="C16" s="135">
        <f>מניות!L11</f>
        <v>11895.98468</v>
      </c>
      <c r="D16" s="136">
        <f t="shared" si="1"/>
        <v>0.15646820024439892</v>
      </c>
    </row>
    <row r="17" spans="1:4">
      <c r="A17" s="53" t="s">
        <v>143</v>
      </c>
      <c r="B17" s="28" t="s">
        <v>73</v>
      </c>
      <c r="C17" s="135">
        <f>'תעודות סל'!K11</f>
        <v>36099.8469200002</v>
      </c>
      <c r="D17" s="136">
        <f t="shared" si="1"/>
        <v>0.47482223864722894</v>
      </c>
    </row>
    <row r="18" spans="1:4">
      <c r="A18" s="53" t="s">
        <v>143</v>
      </c>
      <c r="B18" s="28" t="s">
        <v>74</v>
      </c>
      <c r="C18" s="135">
        <f>'קרנות נאמנות'!L11</f>
        <v>1214.2540200000001</v>
      </c>
      <c r="D18" s="136">
        <f t="shared" si="1"/>
        <v>1.5971115150169007E-2</v>
      </c>
    </row>
    <row r="19" spans="1:4">
      <c r="A19" s="53" t="s">
        <v>143</v>
      </c>
      <c r="B19" s="28" t="s">
        <v>75</v>
      </c>
      <c r="C19" s="135">
        <f>'כתבי אופציה'!I11</f>
        <v>0.92615999999999998</v>
      </c>
      <c r="D19" s="136">
        <f t="shared" si="1"/>
        <v>1.218180690682871E-5</v>
      </c>
    </row>
    <row r="20" spans="1:4">
      <c r="A20" s="53" t="s">
        <v>143</v>
      </c>
      <c r="B20" s="28" t="s">
        <v>76</v>
      </c>
      <c r="C20" s="135" t="s" vm="4">
        <v>1021</v>
      </c>
      <c r="D20" s="136" t="s" vm="5">
        <v>1021</v>
      </c>
    </row>
    <row r="21" spans="1:4">
      <c r="A21" s="53" t="s">
        <v>143</v>
      </c>
      <c r="B21" s="28" t="s">
        <v>77</v>
      </c>
      <c r="C21" s="135" t="s" vm="6">
        <v>1021</v>
      </c>
      <c r="D21" s="136" t="s" vm="7">
        <v>1021</v>
      </c>
    </row>
    <row r="22" spans="1:4">
      <c r="A22" s="53" t="s">
        <v>143</v>
      </c>
      <c r="B22" s="28" t="s">
        <v>78</v>
      </c>
      <c r="C22" s="135" t="s" vm="8">
        <v>1021</v>
      </c>
      <c r="D22" s="136" t="s" vm="9">
        <v>1021</v>
      </c>
    </row>
    <row r="23" spans="1:4">
      <c r="B23" s="27" t="s">
        <v>200</v>
      </c>
      <c r="C23" s="135">
        <f>SUM(C24:C32)</f>
        <v>263.75581999999986</v>
      </c>
      <c r="D23" s="136">
        <f>C23/$C$42</f>
        <v>3.4691872568371213E-3</v>
      </c>
    </row>
    <row r="24" spans="1:4">
      <c r="A24" s="53" t="s">
        <v>143</v>
      </c>
      <c r="B24" s="28" t="s">
        <v>79</v>
      </c>
      <c r="C24" s="135" t="s" vm="10">
        <v>1021</v>
      </c>
      <c r="D24" s="136" t="s" vm="11">
        <v>1021</v>
      </c>
    </row>
    <row r="25" spans="1:4">
      <c r="A25" s="53" t="s">
        <v>143</v>
      </c>
      <c r="B25" s="28" t="s">
        <v>80</v>
      </c>
      <c r="C25" s="135" t="s" vm="12">
        <v>1021</v>
      </c>
      <c r="D25" s="136" t="s" vm="13">
        <v>1021</v>
      </c>
    </row>
    <row r="26" spans="1:4">
      <c r="A26" s="53" t="s">
        <v>143</v>
      </c>
      <c r="B26" s="28" t="s">
        <v>71</v>
      </c>
      <c r="C26" s="135">
        <f>'לא סחיר - אג"ח קונצרני'!P11</f>
        <v>352.07876999999991</v>
      </c>
      <c r="D26" s="136">
        <f>C26/$C$42</f>
        <v>4.630901347643772E-3</v>
      </c>
    </row>
    <row r="27" spans="1:4">
      <c r="A27" s="53" t="s">
        <v>143</v>
      </c>
      <c r="B27" s="28" t="s">
        <v>81</v>
      </c>
      <c r="C27" s="135" t="s" vm="14">
        <v>1021</v>
      </c>
      <c r="D27" s="136" t="s" vm="15">
        <v>1021</v>
      </c>
    </row>
    <row r="28" spans="1:4">
      <c r="A28" s="53" t="s">
        <v>143</v>
      </c>
      <c r="B28" s="28" t="s">
        <v>82</v>
      </c>
      <c r="C28" s="135">
        <f>'לא סחיר - קרנות השקעה'!H11</f>
        <v>55.47833</v>
      </c>
      <c r="D28" s="136">
        <f>C28/$C$42</f>
        <v>7.2970793769253951E-4</v>
      </c>
    </row>
    <row r="29" spans="1:4">
      <c r="A29" s="53" t="s">
        <v>143</v>
      </c>
      <c r="B29" s="28" t="s">
        <v>83</v>
      </c>
      <c r="C29" s="135" t="s" vm="16">
        <v>1021</v>
      </c>
      <c r="D29" s="136" t="s" vm="17">
        <v>1021</v>
      </c>
    </row>
    <row r="30" spans="1:4">
      <c r="A30" s="53" t="s">
        <v>143</v>
      </c>
      <c r="B30" s="28" t="s">
        <v>223</v>
      </c>
      <c r="C30" s="135" t="s" vm="18">
        <v>1021</v>
      </c>
      <c r="D30" s="136" t="s" vm="19">
        <v>1021</v>
      </c>
    </row>
    <row r="31" spans="1:4">
      <c r="A31" s="53" t="s">
        <v>143</v>
      </c>
      <c r="B31" s="28" t="s">
        <v>106</v>
      </c>
      <c r="C31" s="135">
        <f>'לא סחיר - חוזים עתידיים'!I11</f>
        <v>-143.80127999999999</v>
      </c>
      <c r="D31" s="136">
        <f>C31/$C$42</f>
        <v>-1.8914220284991891E-3</v>
      </c>
    </row>
    <row r="32" spans="1:4">
      <c r="A32" s="53" t="s">
        <v>143</v>
      </c>
      <c r="B32" s="28" t="s">
        <v>84</v>
      </c>
      <c r="C32" s="135" t="s" vm="20">
        <v>1021</v>
      </c>
      <c r="D32" s="136" t="s" vm="21">
        <v>1021</v>
      </c>
    </row>
    <row r="33" spans="1:4">
      <c r="A33" s="53" t="s">
        <v>143</v>
      </c>
      <c r="B33" s="27" t="s">
        <v>201</v>
      </c>
      <c r="C33" s="135">
        <f>הלוואות!O10</f>
        <v>1559.84455</v>
      </c>
      <c r="D33" s="136">
        <f>C33/$C$42</f>
        <v>2.0516676505969941E-2</v>
      </c>
    </row>
    <row r="34" spans="1:4">
      <c r="A34" s="53" t="s">
        <v>143</v>
      </c>
      <c r="B34" s="27" t="s">
        <v>202</v>
      </c>
      <c r="C34" s="135" t="s" vm="22">
        <v>1021</v>
      </c>
      <c r="D34" s="136" t="s" vm="23">
        <v>1021</v>
      </c>
    </row>
    <row r="35" spans="1:4">
      <c r="A35" s="53" t="s">
        <v>143</v>
      </c>
      <c r="B35" s="27" t="s">
        <v>203</v>
      </c>
      <c r="C35" s="135" t="s" vm="24">
        <v>1021</v>
      </c>
      <c r="D35" s="136" t="s" vm="25">
        <v>1021</v>
      </c>
    </row>
    <row r="36" spans="1:4">
      <c r="A36" s="53" t="s">
        <v>143</v>
      </c>
      <c r="B36" s="54" t="s">
        <v>204</v>
      </c>
      <c r="C36" s="135" t="s" vm="26">
        <v>1021</v>
      </c>
      <c r="D36" s="136" t="s" vm="27">
        <v>1021</v>
      </c>
    </row>
    <row r="37" spans="1:4">
      <c r="A37" s="53" t="s">
        <v>143</v>
      </c>
      <c r="B37" s="27" t="s">
        <v>205</v>
      </c>
      <c r="C37" s="135">
        <f>'השקעות אחרות '!I10</f>
        <v>3.3195100000000002</v>
      </c>
      <c r="D37" s="136">
        <f>C37/$C$42</f>
        <v>4.3661602579777763E-5</v>
      </c>
    </row>
    <row r="38" spans="1:4">
      <c r="A38" s="53"/>
      <c r="B38" s="66" t="s">
        <v>207</v>
      </c>
      <c r="C38" s="135">
        <v>0</v>
      </c>
      <c r="D38" s="136">
        <f>C38/$C$42</f>
        <v>0</v>
      </c>
    </row>
    <row r="39" spans="1:4">
      <c r="A39" s="53" t="s">
        <v>143</v>
      </c>
      <c r="B39" s="67" t="s">
        <v>208</v>
      </c>
      <c r="C39" s="135" t="s" vm="28">
        <v>1021</v>
      </c>
      <c r="D39" s="136" t="s" vm="29">
        <v>1021</v>
      </c>
    </row>
    <row r="40" spans="1:4">
      <c r="A40" s="53" t="s">
        <v>143</v>
      </c>
      <c r="B40" s="67" t="s">
        <v>237</v>
      </c>
      <c r="C40" s="135" t="s" vm="30">
        <v>1021</v>
      </c>
      <c r="D40" s="136" t="s" vm="31">
        <v>1021</v>
      </c>
    </row>
    <row r="41" spans="1:4">
      <c r="A41" s="53" t="s">
        <v>143</v>
      </c>
      <c r="B41" s="67" t="s">
        <v>209</v>
      </c>
      <c r="C41" s="135" t="s" vm="32">
        <v>1021</v>
      </c>
      <c r="D41" s="136" t="s" vm="33">
        <v>1021</v>
      </c>
    </row>
    <row r="42" spans="1:4">
      <c r="B42" s="67" t="s">
        <v>85</v>
      </c>
      <c r="C42" s="135">
        <f>C38+C10</f>
        <v>76028.130070000203</v>
      </c>
      <c r="D42" s="136">
        <f>C42/$C$42</f>
        <v>1</v>
      </c>
    </row>
    <row r="43" spans="1:4">
      <c r="A43" s="53" t="s">
        <v>143</v>
      </c>
      <c r="B43" s="67" t="s">
        <v>206</v>
      </c>
      <c r="C43" s="135">
        <f>'יתרת התחייבות להשקעה'!C10</f>
        <v>797.08380988800002</v>
      </c>
      <c r="D43" s="136"/>
    </row>
    <row r="44" spans="1:4">
      <c r="B44" s="6" t="s">
        <v>111</v>
      </c>
    </row>
    <row r="45" spans="1:4">
      <c r="C45" s="73" t="s">
        <v>188</v>
      </c>
      <c r="D45" s="34" t="s">
        <v>105</v>
      </c>
    </row>
    <row r="46" spans="1:4">
      <c r="C46" s="74" t="s">
        <v>1</v>
      </c>
      <c r="D46" s="23" t="s">
        <v>2</v>
      </c>
    </row>
    <row r="47" spans="1:4">
      <c r="C47" s="137" t="s">
        <v>169</v>
      </c>
      <c r="D47" s="138">
        <v>2.6999</v>
      </c>
    </row>
    <row r="48" spans="1:4">
      <c r="C48" s="137" t="s">
        <v>178</v>
      </c>
      <c r="D48" s="138">
        <v>1.0645</v>
      </c>
    </row>
    <row r="49" spans="3:4">
      <c r="C49" s="137" t="s">
        <v>174</v>
      </c>
      <c r="D49" s="138">
        <v>2.7238000000000002</v>
      </c>
    </row>
    <row r="50" spans="3:4">
      <c r="C50" s="137" t="s">
        <v>1022</v>
      </c>
      <c r="D50" s="138">
        <v>3.6745000000000001</v>
      </c>
    </row>
    <row r="51" spans="3:4">
      <c r="C51" s="137" t="s">
        <v>167</v>
      </c>
      <c r="D51" s="138">
        <v>4.3288000000000002</v>
      </c>
    </row>
    <row r="52" spans="3:4">
      <c r="C52" s="137" t="s">
        <v>168</v>
      </c>
      <c r="D52" s="138">
        <v>4.9442000000000004</v>
      </c>
    </row>
    <row r="53" spans="3:4">
      <c r="C53" s="137" t="s">
        <v>170</v>
      </c>
      <c r="D53" s="138">
        <v>0.44774999999999998</v>
      </c>
    </row>
    <row r="54" spans="3:4">
      <c r="C54" s="137" t="s">
        <v>175</v>
      </c>
      <c r="D54" s="138">
        <v>3.2989999999999999</v>
      </c>
    </row>
    <row r="55" spans="3:4">
      <c r="C55" s="137" t="s">
        <v>176</v>
      </c>
      <c r="D55" s="138">
        <v>0.19320000000000001</v>
      </c>
    </row>
    <row r="56" spans="3:4">
      <c r="C56" s="137" t="s">
        <v>173</v>
      </c>
      <c r="D56" s="138">
        <v>0.58079999999999998</v>
      </c>
    </row>
    <row r="57" spans="3:4">
      <c r="C57" s="137" t="s">
        <v>1023</v>
      </c>
      <c r="D57" s="138">
        <v>2.5392000000000001</v>
      </c>
    </row>
    <row r="58" spans="3:4">
      <c r="C58" s="137" t="s">
        <v>172</v>
      </c>
      <c r="D58" s="138">
        <v>0.42099999999999999</v>
      </c>
    </row>
    <row r="59" spans="3:4">
      <c r="C59" s="137" t="s">
        <v>165</v>
      </c>
      <c r="D59" s="138">
        <v>3.5139999999999998</v>
      </c>
    </row>
    <row r="60" spans="3:4">
      <c r="C60" s="137" t="s">
        <v>179</v>
      </c>
      <c r="D60" s="138">
        <v>0.2964</v>
      </c>
    </row>
    <row r="61" spans="3:4">
      <c r="C61" s="137" t="s">
        <v>1024</v>
      </c>
      <c r="D61" s="138">
        <v>0.44750000000000001</v>
      </c>
    </row>
    <row r="62" spans="3:4">
      <c r="C62" s="137" t="s">
        <v>1025</v>
      </c>
      <c r="D62" s="138">
        <v>6.13E-2</v>
      </c>
    </row>
    <row r="63" spans="3:4">
      <c r="C63" s="137" t="s">
        <v>166</v>
      </c>
      <c r="D63" s="138">
        <v>1</v>
      </c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9.7109375" style="2" bestFit="1" customWidth="1"/>
    <col min="6" max="6" width="9" style="1" bestFit="1" customWidth="1"/>
    <col min="7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181</v>
      </c>
      <c r="C1" s="76" t="s" vm="1">
        <v>252</v>
      </c>
    </row>
    <row r="2" spans="2:60">
      <c r="B2" s="55" t="s">
        <v>180</v>
      </c>
      <c r="C2" s="76" t="s">
        <v>253</v>
      </c>
    </row>
    <row r="3" spans="2:60">
      <c r="B3" s="55" t="s">
        <v>182</v>
      </c>
      <c r="C3" s="76" t="s">
        <v>254</v>
      </c>
    </row>
    <row r="4" spans="2:60">
      <c r="B4" s="55" t="s">
        <v>183</v>
      </c>
      <c r="C4" s="76">
        <v>9453</v>
      </c>
    </row>
    <row r="6" spans="2:60" ht="26.25" customHeight="1">
      <c r="B6" s="215" t="s">
        <v>211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</row>
    <row r="7" spans="2:60" ht="26.25" customHeight="1">
      <c r="B7" s="215" t="s">
        <v>94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  <c r="BH7" s="3"/>
    </row>
    <row r="8" spans="2:60" s="3" customFormat="1" ht="78.75">
      <c r="B8" s="21" t="s">
        <v>118</v>
      </c>
      <c r="C8" s="29" t="s">
        <v>44</v>
      </c>
      <c r="D8" s="29" t="s">
        <v>121</v>
      </c>
      <c r="E8" s="29" t="s">
        <v>63</v>
      </c>
      <c r="F8" s="29" t="s">
        <v>103</v>
      </c>
      <c r="G8" s="29" t="s">
        <v>236</v>
      </c>
      <c r="H8" s="29" t="s">
        <v>235</v>
      </c>
      <c r="I8" s="29" t="s">
        <v>60</v>
      </c>
      <c r="J8" s="29" t="s">
        <v>57</v>
      </c>
      <c r="K8" s="29" t="s">
        <v>184</v>
      </c>
      <c r="L8" s="29" t="s">
        <v>186</v>
      </c>
      <c r="BD8" s="1"/>
      <c r="BE8" s="1"/>
    </row>
    <row r="9" spans="2:60" s="3" customFormat="1" ht="25.5">
      <c r="B9" s="14"/>
      <c r="C9" s="15"/>
      <c r="D9" s="15"/>
      <c r="E9" s="15"/>
      <c r="F9" s="15"/>
      <c r="G9" s="15" t="s">
        <v>243</v>
      </c>
      <c r="H9" s="15"/>
      <c r="I9" s="15" t="s">
        <v>239</v>
      </c>
      <c r="J9" s="15" t="s">
        <v>20</v>
      </c>
      <c r="K9" s="31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113" t="s">
        <v>47</v>
      </c>
      <c r="C11" s="114"/>
      <c r="D11" s="114"/>
      <c r="E11" s="114"/>
      <c r="F11" s="114"/>
      <c r="G11" s="115"/>
      <c r="H11" s="119"/>
      <c r="I11" s="115">
        <v>0.92615999999999998</v>
      </c>
      <c r="J11" s="114"/>
      <c r="K11" s="116">
        <v>1</v>
      </c>
      <c r="L11" s="116">
        <f>I11/'סכום נכסי הקרן'!$C$42</f>
        <v>1.218180690682871E-5</v>
      </c>
      <c r="M11" s="139"/>
      <c r="BC11" s="98"/>
      <c r="BD11" s="3"/>
      <c r="BE11" s="98"/>
      <c r="BG11" s="98"/>
    </row>
    <row r="12" spans="2:60" s="4" customFormat="1" ht="18" customHeight="1">
      <c r="B12" s="117" t="s">
        <v>26</v>
      </c>
      <c r="C12" s="114"/>
      <c r="D12" s="114"/>
      <c r="E12" s="114"/>
      <c r="F12" s="114"/>
      <c r="G12" s="115"/>
      <c r="H12" s="119"/>
      <c r="I12" s="115">
        <v>0.92615999999999998</v>
      </c>
      <c r="J12" s="114"/>
      <c r="K12" s="116">
        <v>1</v>
      </c>
      <c r="L12" s="116">
        <f>I12/'סכום נכסי הקרן'!$C$42</f>
        <v>1.218180690682871E-5</v>
      </c>
      <c r="M12" s="139"/>
      <c r="BC12" s="98"/>
      <c r="BD12" s="3"/>
      <c r="BE12" s="98"/>
      <c r="BG12" s="98"/>
    </row>
    <row r="13" spans="2:60">
      <c r="B13" s="100" t="s">
        <v>952</v>
      </c>
      <c r="C13" s="80"/>
      <c r="D13" s="80"/>
      <c r="E13" s="80"/>
      <c r="F13" s="80"/>
      <c r="G13" s="89"/>
      <c r="H13" s="91"/>
      <c r="I13" s="89">
        <v>0.92615999999999998</v>
      </c>
      <c r="J13" s="80"/>
      <c r="K13" s="90">
        <v>1</v>
      </c>
      <c r="L13" s="90">
        <f>I13/'סכום נכסי הקרן'!$C$42</f>
        <v>1.218180690682871E-5</v>
      </c>
      <c r="M13" s="141"/>
      <c r="BD13" s="3"/>
    </row>
    <row r="14" spans="2:60" ht="20.25">
      <c r="B14" s="85" t="s">
        <v>953</v>
      </c>
      <c r="C14" s="82" t="s">
        <v>954</v>
      </c>
      <c r="D14" s="95" t="s">
        <v>122</v>
      </c>
      <c r="E14" s="95" t="s">
        <v>543</v>
      </c>
      <c r="F14" s="95" t="s">
        <v>166</v>
      </c>
      <c r="G14" s="92">
        <v>427</v>
      </c>
      <c r="H14" s="94">
        <v>216.9</v>
      </c>
      <c r="I14" s="92">
        <v>0.92615999999999998</v>
      </c>
      <c r="J14" s="93">
        <v>3.5583333333333333E-4</v>
      </c>
      <c r="K14" s="93">
        <v>1</v>
      </c>
      <c r="L14" s="93">
        <f>I14/'סכום נכסי הקרן'!$C$42</f>
        <v>1.218180690682871E-5</v>
      </c>
      <c r="M14" s="141"/>
      <c r="BD14" s="4"/>
    </row>
    <row r="15" spans="2:60">
      <c r="B15" s="81"/>
      <c r="C15" s="82"/>
      <c r="D15" s="82"/>
      <c r="E15" s="82"/>
      <c r="F15" s="82"/>
      <c r="G15" s="92"/>
      <c r="H15" s="94"/>
      <c r="I15" s="82"/>
      <c r="J15" s="82"/>
      <c r="K15" s="93"/>
      <c r="L15" s="82"/>
      <c r="M15" s="141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41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41"/>
    </row>
    <row r="18" spans="2:56">
      <c r="B18" s="97" t="s">
        <v>251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7" t="s">
        <v>114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234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242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181</v>
      </c>
      <c r="C1" s="76" t="s" vm="1">
        <v>252</v>
      </c>
    </row>
    <row r="2" spans="2:61">
      <c r="B2" s="55" t="s">
        <v>180</v>
      </c>
      <c r="C2" s="76" t="s">
        <v>253</v>
      </c>
    </row>
    <row r="3" spans="2:61">
      <c r="B3" s="55" t="s">
        <v>182</v>
      </c>
      <c r="C3" s="76" t="s">
        <v>254</v>
      </c>
    </row>
    <row r="4" spans="2:61">
      <c r="B4" s="55" t="s">
        <v>183</v>
      </c>
      <c r="C4" s="76">
        <v>9453</v>
      </c>
    </row>
    <row r="6" spans="2:61" ht="26.25" customHeight="1">
      <c r="B6" s="215" t="s">
        <v>211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</row>
    <row r="7" spans="2:61" ht="26.25" customHeight="1">
      <c r="B7" s="215" t="s">
        <v>95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  <c r="BI7" s="3"/>
    </row>
    <row r="8" spans="2:61" s="3" customFormat="1" ht="78.75">
      <c r="B8" s="21" t="s">
        <v>118</v>
      </c>
      <c r="C8" s="29" t="s">
        <v>44</v>
      </c>
      <c r="D8" s="29" t="s">
        <v>121</v>
      </c>
      <c r="E8" s="29" t="s">
        <v>63</v>
      </c>
      <c r="F8" s="29" t="s">
        <v>103</v>
      </c>
      <c r="G8" s="29" t="s">
        <v>236</v>
      </c>
      <c r="H8" s="29" t="s">
        <v>235</v>
      </c>
      <c r="I8" s="29" t="s">
        <v>60</v>
      </c>
      <c r="J8" s="29" t="s">
        <v>57</v>
      </c>
      <c r="K8" s="29" t="s">
        <v>184</v>
      </c>
      <c r="L8" s="30" t="s">
        <v>186</v>
      </c>
      <c r="M8" s="1"/>
      <c r="BE8" s="1"/>
      <c r="BF8" s="1"/>
    </row>
    <row r="9" spans="2:61" s="3" customFormat="1" ht="20.25">
      <c r="B9" s="14"/>
      <c r="C9" s="29"/>
      <c r="D9" s="29"/>
      <c r="E9" s="29"/>
      <c r="F9" s="29"/>
      <c r="G9" s="15" t="s">
        <v>243</v>
      </c>
      <c r="H9" s="15"/>
      <c r="I9" s="15" t="s">
        <v>239</v>
      </c>
      <c r="J9" s="15" t="s">
        <v>20</v>
      </c>
      <c r="K9" s="31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251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234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242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5" t="s">
        <v>181</v>
      </c>
      <c r="C1" s="76" t="s" vm="1">
        <v>252</v>
      </c>
    </row>
    <row r="2" spans="1:60">
      <c r="B2" s="55" t="s">
        <v>180</v>
      </c>
      <c r="C2" s="76" t="s">
        <v>253</v>
      </c>
    </row>
    <row r="3" spans="1:60">
      <c r="B3" s="55" t="s">
        <v>182</v>
      </c>
      <c r="C3" s="76" t="s">
        <v>254</v>
      </c>
    </row>
    <row r="4" spans="1:60">
      <c r="B4" s="55" t="s">
        <v>183</v>
      </c>
      <c r="C4" s="76">
        <v>9453</v>
      </c>
    </row>
    <row r="6" spans="1:60" ht="26.25" customHeight="1">
      <c r="B6" s="215" t="s">
        <v>211</v>
      </c>
      <c r="C6" s="216"/>
      <c r="D6" s="216"/>
      <c r="E6" s="216"/>
      <c r="F6" s="216"/>
      <c r="G6" s="216"/>
      <c r="H6" s="216"/>
      <c r="I6" s="216"/>
      <c r="J6" s="216"/>
      <c r="K6" s="217"/>
      <c r="BD6" s="1" t="s">
        <v>122</v>
      </c>
      <c r="BF6" s="1" t="s">
        <v>189</v>
      </c>
      <c r="BH6" s="3" t="s">
        <v>166</v>
      </c>
    </row>
    <row r="7" spans="1:60" ht="26.25" customHeight="1">
      <c r="B7" s="215" t="s">
        <v>96</v>
      </c>
      <c r="C7" s="216"/>
      <c r="D7" s="216"/>
      <c r="E7" s="216"/>
      <c r="F7" s="216"/>
      <c r="G7" s="216"/>
      <c r="H7" s="216"/>
      <c r="I7" s="216"/>
      <c r="J7" s="216"/>
      <c r="K7" s="217"/>
      <c r="BD7" s="3" t="s">
        <v>124</v>
      </c>
      <c r="BF7" s="1" t="s">
        <v>144</v>
      </c>
      <c r="BH7" s="3" t="s">
        <v>165</v>
      </c>
    </row>
    <row r="8" spans="1:60" s="3" customFormat="1" ht="78.75">
      <c r="A8" s="2"/>
      <c r="B8" s="21" t="s">
        <v>118</v>
      </c>
      <c r="C8" s="29" t="s">
        <v>44</v>
      </c>
      <c r="D8" s="29" t="s">
        <v>121</v>
      </c>
      <c r="E8" s="29" t="s">
        <v>63</v>
      </c>
      <c r="F8" s="29" t="s">
        <v>103</v>
      </c>
      <c r="G8" s="29" t="s">
        <v>236</v>
      </c>
      <c r="H8" s="29" t="s">
        <v>235</v>
      </c>
      <c r="I8" s="29" t="s">
        <v>60</v>
      </c>
      <c r="J8" s="29" t="s">
        <v>184</v>
      </c>
      <c r="K8" s="29" t="s">
        <v>186</v>
      </c>
      <c r="BC8" s="1" t="s">
        <v>137</v>
      </c>
      <c r="BD8" s="1" t="s">
        <v>138</v>
      </c>
      <c r="BE8" s="1" t="s">
        <v>145</v>
      </c>
      <c r="BG8" s="4" t="s">
        <v>167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243</v>
      </c>
      <c r="H9" s="15"/>
      <c r="I9" s="15" t="s">
        <v>239</v>
      </c>
      <c r="J9" s="31" t="s">
        <v>20</v>
      </c>
      <c r="K9" s="56" t="s">
        <v>20</v>
      </c>
      <c r="BC9" s="1" t="s">
        <v>134</v>
      </c>
      <c r="BE9" s="1" t="s">
        <v>146</v>
      </c>
      <c r="BG9" s="4" t="s">
        <v>168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  <c r="BC10" s="1" t="s">
        <v>130</v>
      </c>
      <c r="BD10" s="3"/>
      <c r="BE10" s="1" t="s">
        <v>190</v>
      </c>
      <c r="BG10" s="1" t="s">
        <v>174</v>
      </c>
    </row>
    <row r="11" spans="1:60" s="4" customFormat="1" ht="18" customHeigh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BC11" s="1" t="s">
        <v>129</v>
      </c>
      <c r="BD11" s="3"/>
      <c r="BE11" s="1" t="s">
        <v>147</v>
      </c>
      <c r="BG11" s="1" t="s">
        <v>169</v>
      </c>
    </row>
    <row r="12" spans="1:60" ht="20.25">
      <c r="B12" s="97" t="s">
        <v>251</v>
      </c>
      <c r="C12" s="99"/>
      <c r="D12" s="99"/>
      <c r="E12" s="99"/>
      <c r="F12" s="99"/>
      <c r="G12" s="99"/>
      <c r="H12" s="99"/>
      <c r="I12" s="99"/>
      <c r="J12" s="99"/>
      <c r="K12" s="99"/>
      <c r="P12" s="1"/>
      <c r="BC12" s="1" t="s">
        <v>127</v>
      </c>
      <c r="BD12" s="4"/>
      <c r="BE12" s="1" t="s">
        <v>148</v>
      </c>
      <c r="BG12" s="1" t="s">
        <v>170</v>
      </c>
    </row>
    <row r="13" spans="1:60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P13" s="1"/>
      <c r="BC13" s="1" t="s">
        <v>131</v>
      </c>
      <c r="BE13" s="1" t="s">
        <v>149</v>
      </c>
      <c r="BG13" s="1" t="s">
        <v>171</v>
      </c>
    </row>
    <row r="14" spans="1:60">
      <c r="B14" s="97" t="s">
        <v>234</v>
      </c>
      <c r="C14" s="99"/>
      <c r="D14" s="99"/>
      <c r="E14" s="99"/>
      <c r="F14" s="99"/>
      <c r="G14" s="99"/>
      <c r="H14" s="99"/>
      <c r="I14" s="99"/>
      <c r="J14" s="99"/>
      <c r="K14" s="99"/>
      <c r="P14" s="1"/>
      <c r="BC14" s="1" t="s">
        <v>128</v>
      </c>
      <c r="BE14" s="1" t="s">
        <v>150</v>
      </c>
      <c r="BG14" s="1" t="s">
        <v>173</v>
      </c>
    </row>
    <row r="15" spans="1:60">
      <c r="B15" s="97" t="s">
        <v>242</v>
      </c>
      <c r="C15" s="99"/>
      <c r="D15" s="99"/>
      <c r="E15" s="99"/>
      <c r="F15" s="99"/>
      <c r="G15" s="99"/>
      <c r="H15" s="99"/>
      <c r="I15" s="99"/>
      <c r="J15" s="99"/>
      <c r="K15" s="99"/>
      <c r="P15" s="1"/>
      <c r="BC15" s="1" t="s">
        <v>139</v>
      </c>
      <c r="BE15" s="1" t="s">
        <v>191</v>
      </c>
      <c r="BG15" s="1" t="s">
        <v>175</v>
      </c>
    </row>
    <row r="16" spans="1:60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P16" s="1"/>
      <c r="BC16" s="4" t="s">
        <v>125</v>
      </c>
      <c r="BD16" s="1" t="s">
        <v>140</v>
      </c>
      <c r="BE16" s="1" t="s">
        <v>151</v>
      </c>
      <c r="BG16" s="1" t="s">
        <v>176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135</v>
      </c>
      <c r="BE17" s="1" t="s">
        <v>152</v>
      </c>
      <c r="BG17" s="1" t="s">
        <v>177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123</v>
      </c>
      <c r="BF18" s="1" t="s">
        <v>153</v>
      </c>
      <c r="BH18" s="1" t="s">
        <v>28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136</v>
      </c>
      <c r="BF19" s="1" t="s">
        <v>154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141</v>
      </c>
      <c r="BF20" s="1" t="s">
        <v>155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126</v>
      </c>
      <c r="BE21" s="1" t="s">
        <v>142</v>
      </c>
      <c r="BF21" s="1" t="s">
        <v>156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132</v>
      </c>
      <c r="BF22" s="1" t="s">
        <v>157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28</v>
      </c>
      <c r="BE23" s="1" t="s">
        <v>133</v>
      </c>
      <c r="BF23" s="1" t="s">
        <v>192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195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158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159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194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160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161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193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28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181</v>
      </c>
      <c r="C1" s="76" t="s" vm="1">
        <v>252</v>
      </c>
    </row>
    <row r="2" spans="2:81">
      <c r="B2" s="55" t="s">
        <v>180</v>
      </c>
      <c r="C2" s="76" t="s">
        <v>253</v>
      </c>
    </row>
    <row r="3" spans="2:81">
      <c r="B3" s="55" t="s">
        <v>182</v>
      </c>
      <c r="C3" s="76" t="s">
        <v>254</v>
      </c>
      <c r="E3" s="2"/>
    </row>
    <row r="4" spans="2:81">
      <c r="B4" s="55" t="s">
        <v>183</v>
      </c>
      <c r="C4" s="76">
        <v>9453</v>
      </c>
    </row>
    <row r="6" spans="2:81" ht="26.25" customHeight="1">
      <c r="B6" s="215" t="s">
        <v>211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2:81" ht="26.25" customHeight="1">
      <c r="B7" s="215" t="s">
        <v>97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</row>
    <row r="8" spans="2:81" s="3" customFormat="1" ht="47.25">
      <c r="B8" s="21" t="s">
        <v>118</v>
      </c>
      <c r="C8" s="29" t="s">
        <v>44</v>
      </c>
      <c r="D8" s="12" t="s">
        <v>49</v>
      </c>
      <c r="E8" s="29" t="s">
        <v>15</v>
      </c>
      <c r="F8" s="29" t="s">
        <v>64</v>
      </c>
      <c r="G8" s="29" t="s">
        <v>104</v>
      </c>
      <c r="H8" s="29" t="s">
        <v>18</v>
      </c>
      <c r="I8" s="29" t="s">
        <v>103</v>
      </c>
      <c r="J8" s="29" t="s">
        <v>17</v>
      </c>
      <c r="K8" s="29" t="s">
        <v>19</v>
      </c>
      <c r="L8" s="29" t="s">
        <v>236</v>
      </c>
      <c r="M8" s="29" t="s">
        <v>235</v>
      </c>
      <c r="N8" s="29" t="s">
        <v>60</v>
      </c>
      <c r="O8" s="29" t="s">
        <v>57</v>
      </c>
      <c r="P8" s="29" t="s">
        <v>184</v>
      </c>
      <c r="Q8" s="30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243</v>
      </c>
      <c r="M9" s="31"/>
      <c r="N9" s="31" t="s">
        <v>239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115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251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234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242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5" t="s">
        <v>181</v>
      </c>
      <c r="C1" s="76" t="s" vm="1">
        <v>252</v>
      </c>
    </row>
    <row r="2" spans="2:72">
      <c r="B2" s="55" t="s">
        <v>180</v>
      </c>
      <c r="C2" s="76" t="s">
        <v>253</v>
      </c>
    </row>
    <row r="3" spans="2:72">
      <c r="B3" s="55" t="s">
        <v>182</v>
      </c>
      <c r="C3" s="76" t="s">
        <v>254</v>
      </c>
    </row>
    <row r="4" spans="2:72">
      <c r="B4" s="55" t="s">
        <v>183</v>
      </c>
      <c r="C4" s="76">
        <v>9453</v>
      </c>
    </row>
    <row r="6" spans="2:72" ht="26.25" customHeight="1">
      <c r="B6" s="215" t="s">
        <v>212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2:72" ht="26.25" customHeight="1">
      <c r="B7" s="215" t="s">
        <v>88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7"/>
    </row>
    <row r="8" spans="2:72" s="3" customFormat="1" ht="78.75">
      <c r="B8" s="21" t="s">
        <v>118</v>
      </c>
      <c r="C8" s="29" t="s">
        <v>44</v>
      </c>
      <c r="D8" s="29" t="s">
        <v>15</v>
      </c>
      <c r="E8" s="29" t="s">
        <v>64</v>
      </c>
      <c r="F8" s="29" t="s">
        <v>104</v>
      </c>
      <c r="G8" s="29" t="s">
        <v>18</v>
      </c>
      <c r="H8" s="29" t="s">
        <v>103</v>
      </c>
      <c r="I8" s="29" t="s">
        <v>17</v>
      </c>
      <c r="J8" s="29" t="s">
        <v>19</v>
      </c>
      <c r="K8" s="29" t="s">
        <v>236</v>
      </c>
      <c r="L8" s="29" t="s">
        <v>235</v>
      </c>
      <c r="M8" s="29" t="s">
        <v>112</v>
      </c>
      <c r="N8" s="29" t="s">
        <v>57</v>
      </c>
      <c r="O8" s="29" t="s">
        <v>184</v>
      </c>
      <c r="P8" s="30" t="s">
        <v>186</v>
      </c>
    </row>
    <row r="9" spans="2:72" s="3" customFormat="1" ht="25.5" customHeight="1">
      <c r="B9" s="14"/>
      <c r="C9" s="31"/>
      <c r="D9" s="31"/>
      <c r="E9" s="31"/>
      <c r="F9" s="31" t="s">
        <v>22</v>
      </c>
      <c r="G9" s="31" t="s">
        <v>21</v>
      </c>
      <c r="H9" s="31"/>
      <c r="I9" s="31" t="s">
        <v>20</v>
      </c>
      <c r="J9" s="31" t="s">
        <v>20</v>
      </c>
      <c r="K9" s="31" t="s">
        <v>243</v>
      </c>
      <c r="L9" s="31"/>
      <c r="M9" s="31" t="s">
        <v>239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114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234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242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181</v>
      </c>
      <c r="C1" s="76" t="s" vm="1">
        <v>252</v>
      </c>
    </row>
    <row r="2" spans="2:65">
      <c r="B2" s="55" t="s">
        <v>180</v>
      </c>
      <c r="C2" s="76" t="s">
        <v>253</v>
      </c>
    </row>
    <row r="3" spans="2:65">
      <c r="B3" s="55" t="s">
        <v>182</v>
      </c>
      <c r="C3" s="76" t="s">
        <v>254</v>
      </c>
    </row>
    <row r="4" spans="2:65">
      <c r="B4" s="55" t="s">
        <v>183</v>
      </c>
      <c r="C4" s="76">
        <v>9453</v>
      </c>
    </row>
    <row r="6" spans="2:65" ht="26.25" customHeight="1">
      <c r="B6" s="215" t="s">
        <v>212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7"/>
    </row>
    <row r="7" spans="2:65" ht="26.25" customHeight="1">
      <c r="B7" s="215" t="s">
        <v>89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7"/>
    </row>
    <row r="8" spans="2:65" s="3" customFormat="1" ht="78.75">
      <c r="B8" s="21" t="s">
        <v>118</v>
      </c>
      <c r="C8" s="29" t="s">
        <v>44</v>
      </c>
      <c r="D8" s="29" t="s">
        <v>120</v>
      </c>
      <c r="E8" s="29" t="s">
        <v>119</v>
      </c>
      <c r="F8" s="29" t="s">
        <v>63</v>
      </c>
      <c r="G8" s="29" t="s">
        <v>15</v>
      </c>
      <c r="H8" s="29" t="s">
        <v>64</v>
      </c>
      <c r="I8" s="29" t="s">
        <v>104</v>
      </c>
      <c r="J8" s="29" t="s">
        <v>18</v>
      </c>
      <c r="K8" s="29" t="s">
        <v>103</v>
      </c>
      <c r="L8" s="29" t="s">
        <v>17</v>
      </c>
      <c r="M8" s="69" t="s">
        <v>19</v>
      </c>
      <c r="N8" s="29" t="s">
        <v>236</v>
      </c>
      <c r="O8" s="29" t="s">
        <v>235</v>
      </c>
      <c r="P8" s="29" t="s">
        <v>112</v>
      </c>
      <c r="Q8" s="29" t="s">
        <v>57</v>
      </c>
      <c r="R8" s="29" t="s">
        <v>184</v>
      </c>
      <c r="S8" s="30" t="s">
        <v>186</v>
      </c>
      <c r="U8" s="1"/>
      <c r="BJ8" s="1"/>
    </row>
    <row r="9" spans="2:65" s="3" customFormat="1" ht="17.2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243</v>
      </c>
      <c r="O9" s="31"/>
      <c r="P9" s="31" t="s">
        <v>239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115</v>
      </c>
      <c r="R10" s="19" t="s">
        <v>116</v>
      </c>
      <c r="S10" s="19" t="s">
        <v>187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251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234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242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5" t="s">
        <v>181</v>
      </c>
      <c r="C1" s="76" t="s" vm="1">
        <v>252</v>
      </c>
    </row>
    <row r="2" spans="2:81">
      <c r="B2" s="55" t="s">
        <v>180</v>
      </c>
      <c r="C2" s="76" t="s">
        <v>253</v>
      </c>
    </row>
    <row r="3" spans="2:81">
      <c r="B3" s="55" t="s">
        <v>182</v>
      </c>
      <c r="C3" s="76" t="s">
        <v>254</v>
      </c>
    </row>
    <row r="4" spans="2:81">
      <c r="B4" s="55" t="s">
        <v>183</v>
      </c>
      <c r="C4" s="76">
        <v>9453</v>
      </c>
    </row>
    <row r="6" spans="2:81" ht="26.25" customHeight="1">
      <c r="B6" s="215" t="s">
        <v>212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7"/>
    </row>
    <row r="7" spans="2:81" ht="26.25" customHeight="1">
      <c r="B7" s="215" t="s">
        <v>90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7"/>
    </row>
    <row r="8" spans="2:81" s="3" customFormat="1" ht="78.75">
      <c r="B8" s="21" t="s">
        <v>118</v>
      </c>
      <c r="C8" s="29" t="s">
        <v>44</v>
      </c>
      <c r="D8" s="29" t="s">
        <v>120</v>
      </c>
      <c r="E8" s="29" t="s">
        <v>119</v>
      </c>
      <c r="F8" s="29" t="s">
        <v>63</v>
      </c>
      <c r="G8" s="29" t="s">
        <v>15</v>
      </c>
      <c r="H8" s="29" t="s">
        <v>64</v>
      </c>
      <c r="I8" s="29" t="s">
        <v>104</v>
      </c>
      <c r="J8" s="29" t="s">
        <v>18</v>
      </c>
      <c r="K8" s="29" t="s">
        <v>103</v>
      </c>
      <c r="L8" s="29" t="s">
        <v>17</v>
      </c>
      <c r="M8" s="69" t="s">
        <v>19</v>
      </c>
      <c r="N8" s="69" t="s">
        <v>236</v>
      </c>
      <c r="O8" s="29" t="s">
        <v>235</v>
      </c>
      <c r="P8" s="29" t="s">
        <v>112</v>
      </c>
      <c r="Q8" s="29" t="s">
        <v>57</v>
      </c>
      <c r="R8" s="29" t="s">
        <v>184</v>
      </c>
      <c r="S8" s="30" t="s">
        <v>186</v>
      </c>
      <c r="U8" s="1"/>
      <c r="BZ8" s="1"/>
    </row>
    <row r="9" spans="2:81" s="3" customFormat="1" ht="27.7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243</v>
      </c>
      <c r="O9" s="31"/>
      <c r="P9" s="31" t="s">
        <v>239</v>
      </c>
      <c r="Q9" s="31" t="s">
        <v>20</v>
      </c>
      <c r="R9" s="31" t="s">
        <v>20</v>
      </c>
      <c r="S9" s="32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115</v>
      </c>
      <c r="R10" s="19" t="s">
        <v>116</v>
      </c>
      <c r="S10" s="19" t="s">
        <v>187</v>
      </c>
      <c r="T10" s="5"/>
      <c r="BZ10" s="1"/>
    </row>
    <row r="11" spans="2:81" s="4" customFormat="1" ht="18" customHeight="1">
      <c r="B11" s="121" t="s">
        <v>50</v>
      </c>
      <c r="C11" s="80"/>
      <c r="D11" s="80"/>
      <c r="E11" s="80"/>
      <c r="F11" s="80"/>
      <c r="G11" s="80"/>
      <c r="H11" s="80"/>
      <c r="I11" s="80"/>
      <c r="J11" s="91">
        <v>6.8446779310209491</v>
      </c>
      <c r="K11" s="80"/>
      <c r="L11" s="80"/>
      <c r="M11" s="90">
        <v>1.5986940771805132E-2</v>
      </c>
      <c r="N11" s="89"/>
      <c r="O11" s="91"/>
      <c r="P11" s="89">
        <v>352.07876999999991</v>
      </c>
      <c r="Q11" s="80"/>
      <c r="R11" s="90">
        <v>1</v>
      </c>
      <c r="S11" s="90">
        <f>P11/'סכום נכסי הקרן'!$C$42</f>
        <v>4.630901347643772E-3</v>
      </c>
      <c r="T11" s="142"/>
      <c r="U11" s="139"/>
      <c r="V11" s="139"/>
      <c r="W11" s="139"/>
      <c r="BZ11" s="98"/>
      <c r="CC11" s="98"/>
    </row>
    <row r="12" spans="2:81" s="98" customFormat="1" ht="17.25" customHeight="1">
      <c r="B12" s="122" t="s">
        <v>233</v>
      </c>
      <c r="C12" s="80"/>
      <c r="D12" s="80"/>
      <c r="E12" s="80"/>
      <c r="F12" s="80"/>
      <c r="G12" s="80"/>
      <c r="H12" s="80"/>
      <c r="I12" s="80"/>
      <c r="J12" s="91">
        <v>6.8446779310209491</v>
      </c>
      <c r="K12" s="80"/>
      <c r="L12" s="80"/>
      <c r="M12" s="90">
        <v>1.5986940771805132E-2</v>
      </c>
      <c r="N12" s="89"/>
      <c r="O12" s="91"/>
      <c r="P12" s="89">
        <v>352.07876999999991</v>
      </c>
      <c r="Q12" s="80"/>
      <c r="R12" s="90">
        <v>1</v>
      </c>
      <c r="S12" s="90">
        <f>P12/'סכום נכסי הקרן'!$C$42</f>
        <v>4.630901347643772E-3</v>
      </c>
      <c r="T12" s="140"/>
      <c r="U12" s="140"/>
      <c r="V12" s="140"/>
      <c r="W12" s="140"/>
    </row>
    <row r="13" spans="2:81">
      <c r="B13" s="103" t="s">
        <v>58</v>
      </c>
      <c r="C13" s="80"/>
      <c r="D13" s="80"/>
      <c r="E13" s="80"/>
      <c r="F13" s="80"/>
      <c r="G13" s="80"/>
      <c r="H13" s="80"/>
      <c r="I13" s="80"/>
      <c r="J13" s="91">
        <v>7.420071327405906</v>
      </c>
      <c r="K13" s="80"/>
      <c r="L13" s="80"/>
      <c r="M13" s="90">
        <v>1.2876402776996089E-2</v>
      </c>
      <c r="N13" s="89"/>
      <c r="O13" s="91"/>
      <c r="P13" s="89">
        <v>245.72882999999999</v>
      </c>
      <c r="Q13" s="80"/>
      <c r="R13" s="90">
        <v>0.69793708379519748</v>
      </c>
      <c r="S13" s="90">
        <f>P13/'סכום נכסי הקרן'!$C$42</f>
        <v>3.232077781917744E-3</v>
      </c>
      <c r="T13" s="141"/>
      <c r="U13" s="141"/>
      <c r="V13" s="141"/>
      <c r="W13" s="141"/>
    </row>
    <row r="14" spans="2:81">
      <c r="B14" s="104" t="s">
        <v>955</v>
      </c>
      <c r="C14" s="82" t="s">
        <v>956</v>
      </c>
      <c r="D14" s="95" t="s">
        <v>957</v>
      </c>
      <c r="E14" s="82" t="s">
        <v>958</v>
      </c>
      <c r="F14" s="95" t="s">
        <v>525</v>
      </c>
      <c r="G14" s="82" t="s">
        <v>309</v>
      </c>
      <c r="H14" s="82" t="s">
        <v>310</v>
      </c>
      <c r="I14" s="108">
        <v>42797</v>
      </c>
      <c r="J14" s="94">
        <v>9.01</v>
      </c>
      <c r="K14" s="95" t="s">
        <v>166</v>
      </c>
      <c r="L14" s="96">
        <v>4.9000000000000002E-2</v>
      </c>
      <c r="M14" s="93">
        <v>1.4000000000000002E-2</v>
      </c>
      <c r="N14" s="92">
        <v>9775</v>
      </c>
      <c r="O14" s="94">
        <v>161.75</v>
      </c>
      <c r="P14" s="92">
        <v>15.811059999999999</v>
      </c>
      <c r="Q14" s="93">
        <v>4.9793798556951163E-6</v>
      </c>
      <c r="R14" s="93">
        <v>4.4907734709479938E-2</v>
      </c>
      <c r="S14" s="93">
        <f>P14/'סכום נכסי הקרן'!$C$42</f>
        <v>2.0796328918575962E-4</v>
      </c>
      <c r="T14" s="141"/>
      <c r="U14" s="141"/>
      <c r="V14" s="141"/>
      <c r="W14" s="141"/>
    </row>
    <row r="15" spans="2:81">
      <c r="B15" s="104" t="s">
        <v>959</v>
      </c>
      <c r="C15" s="82" t="s">
        <v>960</v>
      </c>
      <c r="D15" s="95" t="s">
        <v>957</v>
      </c>
      <c r="E15" s="82" t="s">
        <v>958</v>
      </c>
      <c r="F15" s="95" t="s">
        <v>525</v>
      </c>
      <c r="G15" s="82" t="s">
        <v>309</v>
      </c>
      <c r="H15" s="82" t="s">
        <v>310</v>
      </c>
      <c r="I15" s="108">
        <v>42852</v>
      </c>
      <c r="J15" s="94">
        <v>11.67</v>
      </c>
      <c r="K15" s="95" t="s">
        <v>166</v>
      </c>
      <c r="L15" s="96">
        <v>4.0999999999999995E-2</v>
      </c>
      <c r="M15" s="93">
        <v>2.2499999999999996E-2</v>
      </c>
      <c r="N15" s="92">
        <v>76432.91</v>
      </c>
      <c r="O15" s="94">
        <v>128.41999999999999</v>
      </c>
      <c r="P15" s="92">
        <v>98.155160000000009</v>
      </c>
      <c r="Q15" s="93">
        <v>2.0334446383331789E-5</v>
      </c>
      <c r="R15" s="93">
        <v>0.27878749974047012</v>
      </c>
      <c r="S15" s="93">
        <f>P15/'סכום נכסי הקרן'!$C$42</f>
        <v>1.2910374082543807E-3</v>
      </c>
      <c r="T15" s="141"/>
      <c r="U15" s="141"/>
      <c r="V15" s="141"/>
      <c r="W15" s="141"/>
    </row>
    <row r="16" spans="2:81">
      <c r="B16" s="104" t="s">
        <v>961</v>
      </c>
      <c r="C16" s="82" t="s">
        <v>962</v>
      </c>
      <c r="D16" s="95" t="s">
        <v>957</v>
      </c>
      <c r="E16" s="82" t="s">
        <v>963</v>
      </c>
      <c r="F16" s="95" t="s">
        <v>525</v>
      </c>
      <c r="G16" s="82" t="s">
        <v>309</v>
      </c>
      <c r="H16" s="82" t="s">
        <v>162</v>
      </c>
      <c r="I16" s="108">
        <v>42796</v>
      </c>
      <c r="J16" s="94">
        <v>8.6</v>
      </c>
      <c r="K16" s="95" t="s">
        <v>166</v>
      </c>
      <c r="L16" s="96">
        <v>2.1400000000000002E-2</v>
      </c>
      <c r="M16" s="93">
        <v>1.3800000000000002E-2</v>
      </c>
      <c r="N16" s="92">
        <v>18000</v>
      </c>
      <c r="O16" s="94">
        <v>106.99</v>
      </c>
      <c r="P16" s="92">
        <v>19.258200000000002</v>
      </c>
      <c r="Q16" s="93">
        <v>6.9325158099874451E-5</v>
      </c>
      <c r="R16" s="93">
        <v>5.4698555098905872E-2</v>
      </c>
      <c r="S16" s="93">
        <f>P16/'סכום נכסי הקרן'!$C$42</f>
        <v>2.5330361252169029E-4</v>
      </c>
      <c r="T16" s="141"/>
      <c r="U16" s="141"/>
      <c r="V16" s="141"/>
      <c r="W16" s="141"/>
    </row>
    <row r="17" spans="2:23">
      <c r="B17" s="104" t="s">
        <v>964</v>
      </c>
      <c r="C17" s="82" t="s">
        <v>965</v>
      </c>
      <c r="D17" s="95" t="s">
        <v>957</v>
      </c>
      <c r="E17" s="82" t="s">
        <v>372</v>
      </c>
      <c r="F17" s="95" t="s">
        <v>373</v>
      </c>
      <c r="G17" s="82" t="s">
        <v>333</v>
      </c>
      <c r="H17" s="82" t="s">
        <v>310</v>
      </c>
      <c r="I17" s="108">
        <v>42768</v>
      </c>
      <c r="J17" s="94">
        <v>1.78</v>
      </c>
      <c r="K17" s="95" t="s">
        <v>166</v>
      </c>
      <c r="L17" s="96">
        <v>6.8499999999999991E-2</v>
      </c>
      <c r="M17" s="93">
        <v>5.8999999999999999E-3</v>
      </c>
      <c r="N17" s="92">
        <v>1700</v>
      </c>
      <c r="O17" s="94">
        <v>125.15</v>
      </c>
      <c r="P17" s="92">
        <v>2.1275500000000003</v>
      </c>
      <c r="Q17" s="93">
        <v>3.3659967013232327E-6</v>
      </c>
      <c r="R17" s="93">
        <v>6.0428238828487187E-3</v>
      </c>
      <c r="S17" s="93">
        <f>P17/'סכום נכסי הקרן'!$C$42</f>
        <v>2.7983721262658099E-5</v>
      </c>
      <c r="T17" s="141"/>
      <c r="U17" s="141"/>
      <c r="V17" s="141"/>
      <c r="W17" s="141"/>
    </row>
    <row r="18" spans="2:23">
      <c r="B18" s="104" t="s">
        <v>966</v>
      </c>
      <c r="C18" s="82" t="s">
        <v>967</v>
      </c>
      <c r="D18" s="95" t="s">
        <v>957</v>
      </c>
      <c r="E18" s="82" t="s">
        <v>372</v>
      </c>
      <c r="F18" s="95" t="s">
        <v>373</v>
      </c>
      <c r="G18" s="82" t="s">
        <v>349</v>
      </c>
      <c r="H18" s="82" t="s">
        <v>162</v>
      </c>
      <c r="I18" s="108">
        <v>42935</v>
      </c>
      <c r="J18" s="94">
        <v>3.27</v>
      </c>
      <c r="K18" s="95" t="s">
        <v>166</v>
      </c>
      <c r="L18" s="96">
        <v>0.06</v>
      </c>
      <c r="M18" s="93">
        <v>4.1000000000000003E-3</v>
      </c>
      <c r="N18" s="92">
        <v>84592</v>
      </c>
      <c r="O18" s="94">
        <v>126.02</v>
      </c>
      <c r="P18" s="92">
        <v>106.60284</v>
      </c>
      <c r="Q18" s="93">
        <v>2.2858076796322116E-5</v>
      </c>
      <c r="R18" s="93">
        <v>0.30278122137270597</v>
      </c>
      <c r="S18" s="93">
        <f>P18/'סכום נכסי הקרן'!$C$42</f>
        <v>1.4021499660960913E-3</v>
      </c>
      <c r="T18" s="141"/>
      <c r="U18" s="141"/>
      <c r="V18" s="141"/>
      <c r="W18" s="141"/>
    </row>
    <row r="19" spans="2:23">
      <c r="B19" s="104" t="s">
        <v>968</v>
      </c>
      <c r="C19" s="82" t="s">
        <v>969</v>
      </c>
      <c r="D19" s="95" t="s">
        <v>957</v>
      </c>
      <c r="E19" s="82" t="s">
        <v>970</v>
      </c>
      <c r="F19" s="95" t="s">
        <v>525</v>
      </c>
      <c r="G19" s="82" t="s">
        <v>349</v>
      </c>
      <c r="H19" s="82" t="s">
        <v>310</v>
      </c>
      <c r="I19" s="108">
        <v>42835</v>
      </c>
      <c r="J19" s="94">
        <v>4.6099999999999994</v>
      </c>
      <c r="K19" s="95" t="s">
        <v>166</v>
      </c>
      <c r="L19" s="96">
        <v>5.5999999999999994E-2</v>
      </c>
      <c r="M19" s="93">
        <v>5.0000000000000001E-3</v>
      </c>
      <c r="N19" s="92">
        <v>2493.2399999999998</v>
      </c>
      <c r="O19" s="94">
        <v>151.37</v>
      </c>
      <c r="P19" s="92">
        <v>3.7740200000000002</v>
      </c>
      <c r="Q19" s="93">
        <v>2.8173665650829758E-6</v>
      </c>
      <c r="R19" s="93">
        <v>1.0719248990786924E-2</v>
      </c>
      <c r="S19" s="93">
        <f>P19/'סכום נכסי הקרן'!$C$42</f>
        <v>4.9639784597164301E-5</v>
      </c>
      <c r="T19" s="141"/>
      <c r="U19" s="141"/>
      <c r="V19" s="141"/>
      <c r="W19" s="141"/>
    </row>
    <row r="20" spans="2:23">
      <c r="B20" s="105"/>
      <c r="C20" s="82"/>
      <c r="D20" s="82"/>
      <c r="E20" s="82"/>
      <c r="F20" s="82"/>
      <c r="G20" s="82"/>
      <c r="H20" s="82"/>
      <c r="I20" s="82"/>
      <c r="J20" s="94"/>
      <c r="K20" s="82"/>
      <c r="L20" s="82"/>
      <c r="M20" s="93"/>
      <c r="N20" s="92"/>
      <c r="O20" s="94"/>
      <c r="P20" s="82"/>
      <c r="Q20" s="82"/>
      <c r="R20" s="93"/>
      <c r="S20" s="82"/>
      <c r="T20" s="141"/>
      <c r="U20" s="141"/>
      <c r="V20" s="141"/>
      <c r="W20" s="141"/>
    </row>
    <row r="21" spans="2:23">
      <c r="B21" s="103" t="s">
        <v>59</v>
      </c>
      <c r="C21" s="80"/>
      <c r="D21" s="80"/>
      <c r="E21" s="80"/>
      <c r="F21" s="80"/>
      <c r="G21" s="80"/>
      <c r="H21" s="80"/>
      <c r="I21" s="80"/>
      <c r="J21" s="91">
        <v>5.7364124569273782</v>
      </c>
      <c r="K21" s="80"/>
      <c r="L21" s="80"/>
      <c r="M21" s="90">
        <v>2.2103118881543975E-2</v>
      </c>
      <c r="N21" s="89"/>
      <c r="O21" s="91"/>
      <c r="P21" s="89">
        <v>99.361260000000001</v>
      </c>
      <c r="Q21" s="80"/>
      <c r="R21" s="90">
        <v>0.28221315360764304</v>
      </c>
      <c r="S21" s="90">
        <f>P21/'סכום נכסי הקרן'!$C$42</f>
        <v>1.3069012733644329E-3</v>
      </c>
      <c r="T21" s="141"/>
      <c r="U21" s="141"/>
      <c r="V21" s="141"/>
      <c r="W21" s="141"/>
    </row>
    <row r="22" spans="2:23">
      <c r="B22" s="104" t="s">
        <v>971</v>
      </c>
      <c r="C22" s="82" t="s">
        <v>972</v>
      </c>
      <c r="D22" s="95" t="s">
        <v>957</v>
      </c>
      <c r="E22" s="82" t="s">
        <v>963</v>
      </c>
      <c r="F22" s="95" t="s">
        <v>525</v>
      </c>
      <c r="G22" s="82" t="s">
        <v>309</v>
      </c>
      <c r="H22" s="82" t="s">
        <v>162</v>
      </c>
      <c r="I22" s="108">
        <v>42796</v>
      </c>
      <c r="J22" s="94">
        <v>7.9700000000000006</v>
      </c>
      <c r="K22" s="95" t="s">
        <v>166</v>
      </c>
      <c r="L22" s="96">
        <v>3.7400000000000003E-2</v>
      </c>
      <c r="M22" s="93">
        <v>2.8999999999999998E-2</v>
      </c>
      <c r="N22" s="92">
        <v>18000</v>
      </c>
      <c r="O22" s="94">
        <v>107.06</v>
      </c>
      <c r="P22" s="92">
        <v>19.270799999999998</v>
      </c>
      <c r="Q22" s="93">
        <v>3.4947520473422413E-5</v>
      </c>
      <c r="R22" s="93">
        <v>5.4734342544993562E-2</v>
      </c>
      <c r="S22" s="93">
        <f>P22/'סכום נכסי הקרן'!$C$42</f>
        <v>2.534693406540065E-4</v>
      </c>
      <c r="T22" s="141"/>
      <c r="U22" s="141"/>
      <c r="V22" s="141"/>
      <c r="W22" s="141"/>
    </row>
    <row r="23" spans="2:23">
      <c r="B23" s="104" t="s">
        <v>973</v>
      </c>
      <c r="C23" s="82" t="s">
        <v>974</v>
      </c>
      <c r="D23" s="95" t="s">
        <v>957</v>
      </c>
      <c r="E23" s="82" t="s">
        <v>963</v>
      </c>
      <c r="F23" s="95" t="s">
        <v>525</v>
      </c>
      <c r="G23" s="82" t="s">
        <v>309</v>
      </c>
      <c r="H23" s="82" t="s">
        <v>162</v>
      </c>
      <c r="I23" s="108">
        <v>42796</v>
      </c>
      <c r="J23" s="94">
        <v>4.68</v>
      </c>
      <c r="K23" s="95" t="s">
        <v>166</v>
      </c>
      <c r="L23" s="96">
        <v>2.5000000000000001E-2</v>
      </c>
      <c r="M23" s="93">
        <v>1.72E-2</v>
      </c>
      <c r="N23" s="92">
        <v>41397</v>
      </c>
      <c r="O23" s="94">
        <v>103.82</v>
      </c>
      <c r="P23" s="92">
        <v>42.978370000000005</v>
      </c>
      <c r="Q23" s="93">
        <v>5.7076007588625888E-5</v>
      </c>
      <c r="R23" s="93">
        <v>0.12207032534225229</v>
      </c>
      <c r="S23" s="93">
        <f>P23/'סכום נכסי הקרן'!$C$42</f>
        <v>5.6529563413474976E-4</v>
      </c>
      <c r="T23" s="141"/>
      <c r="U23" s="141"/>
      <c r="V23" s="141"/>
      <c r="W23" s="141"/>
    </row>
    <row r="24" spans="2:23">
      <c r="B24" s="104" t="s">
        <v>975</v>
      </c>
      <c r="C24" s="82" t="s">
        <v>976</v>
      </c>
      <c r="D24" s="95" t="s">
        <v>957</v>
      </c>
      <c r="E24" s="82" t="s">
        <v>977</v>
      </c>
      <c r="F24" s="95" t="s">
        <v>337</v>
      </c>
      <c r="G24" s="82" t="s">
        <v>349</v>
      </c>
      <c r="H24" s="82" t="s">
        <v>162</v>
      </c>
      <c r="I24" s="108">
        <v>42936</v>
      </c>
      <c r="J24" s="94">
        <v>5.8000000000000007</v>
      </c>
      <c r="K24" s="95" t="s">
        <v>166</v>
      </c>
      <c r="L24" s="96">
        <v>3.1E-2</v>
      </c>
      <c r="M24" s="93">
        <v>2.4200000000000003E-2</v>
      </c>
      <c r="N24" s="92">
        <v>35647</v>
      </c>
      <c r="O24" s="94">
        <v>104.11</v>
      </c>
      <c r="P24" s="92">
        <v>37.112089999999995</v>
      </c>
      <c r="Q24" s="93">
        <v>9.3807894736842103E-5</v>
      </c>
      <c r="R24" s="93">
        <v>0.10540848572039718</v>
      </c>
      <c r="S24" s="93">
        <f>P24/'סכום נכסי הקרן'!$C$42</f>
        <v>4.8813629857567657E-4</v>
      </c>
      <c r="T24" s="141"/>
      <c r="U24" s="141"/>
      <c r="V24" s="141"/>
      <c r="W24" s="141"/>
    </row>
    <row r="25" spans="2:23">
      <c r="B25" s="105"/>
      <c r="C25" s="82"/>
      <c r="D25" s="82"/>
      <c r="E25" s="82"/>
      <c r="F25" s="82"/>
      <c r="G25" s="82"/>
      <c r="H25" s="82"/>
      <c r="I25" s="82"/>
      <c r="J25" s="94"/>
      <c r="K25" s="82"/>
      <c r="L25" s="82"/>
      <c r="M25" s="93"/>
      <c r="N25" s="92"/>
      <c r="O25" s="94"/>
      <c r="P25" s="82"/>
      <c r="Q25" s="82"/>
      <c r="R25" s="93"/>
      <c r="S25" s="82"/>
      <c r="T25" s="141"/>
      <c r="U25" s="141"/>
      <c r="V25" s="141"/>
      <c r="W25" s="141"/>
    </row>
    <row r="26" spans="2:23">
      <c r="B26" s="103" t="s">
        <v>46</v>
      </c>
      <c r="C26" s="80"/>
      <c r="D26" s="80"/>
      <c r="E26" s="80"/>
      <c r="F26" s="80"/>
      <c r="G26" s="80"/>
      <c r="H26" s="80"/>
      <c r="I26" s="80"/>
      <c r="J26" s="91">
        <v>2.37</v>
      </c>
      <c r="K26" s="80"/>
      <c r="L26" s="80"/>
      <c r="M26" s="90">
        <v>3.8399999999999997E-2</v>
      </c>
      <c r="N26" s="89"/>
      <c r="O26" s="91"/>
      <c r="P26" s="89">
        <v>6.9886800000000004</v>
      </c>
      <c r="Q26" s="80"/>
      <c r="R26" s="90">
        <v>1.9849762597159728E-2</v>
      </c>
      <c r="S26" s="90">
        <f>P26/'סכום נכסי הקרן'!$C$42</f>
        <v>9.1922292361595916E-5</v>
      </c>
      <c r="T26" s="141"/>
      <c r="U26" s="141"/>
      <c r="V26" s="141"/>
      <c r="W26" s="141"/>
    </row>
    <row r="27" spans="2:23">
      <c r="B27" s="104" t="s">
        <v>978</v>
      </c>
      <c r="C27" s="82" t="s">
        <v>979</v>
      </c>
      <c r="D27" s="95" t="s">
        <v>957</v>
      </c>
      <c r="E27" s="82" t="s">
        <v>567</v>
      </c>
      <c r="F27" s="95" t="s">
        <v>568</v>
      </c>
      <c r="G27" s="82" t="s">
        <v>394</v>
      </c>
      <c r="H27" s="82" t="s">
        <v>310</v>
      </c>
      <c r="I27" s="108">
        <v>42954</v>
      </c>
      <c r="J27" s="94">
        <v>2.37</v>
      </c>
      <c r="K27" s="95" t="s">
        <v>165</v>
      </c>
      <c r="L27" s="96">
        <v>3.7000000000000005E-2</v>
      </c>
      <c r="M27" s="93">
        <v>3.8399999999999997E-2</v>
      </c>
      <c r="N27" s="92">
        <v>1991</v>
      </c>
      <c r="O27" s="94">
        <v>99.89</v>
      </c>
      <c r="P27" s="92">
        <v>6.9886800000000004</v>
      </c>
      <c r="Q27" s="93">
        <v>2.962621272543301E-5</v>
      </c>
      <c r="R27" s="93">
        <v>1.9849762597159728E-2</v>
      </c>
      <c r="S27" s="93">
        <f>P27/'סכום נכסי הקרן'!$C$42</f>
        <v>9.1922292361595916E-5</v>
      </c>
      <c r="T27" s="141"/>
      <c r="U27" s="141"/>
      <c r="V27" s="141"/>
      <c r="W27" s="141"/>
    </row>
    <row r="28" spans="2:23">
      <c r="B28" s="106"/>
      <c r="C28" s="107"/>
      <c r="D28" s="107"/>
      <c r="E28" s="107"/>
      <c r="F28" s="107"/>
      <c r="G28" s="107"/>
      <c r="H28" s="107"/>
      <c r="I28" s="107"/>
      <c r="J28" s="109"/>
      <c r="K28" s="107"/>
      <c r="L28" s="107"/>
      <c r="M28" s="110"/>
      <c r="N28" s="111"/>
      <c r="O28" s="109"/>
      <c r="P28" s="107"/>
      <c r="Q28" s="107"/>
      <c r="R28" s="110"/>
      <c r="S28" s="107"/>
      <c r="T28" s="141"/>
      <c r="U28" s="141"/>
      <c r="V28" s="141"/>
      <c r="W28" s="141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41"/>
      <c r="U29" s="141"/>
      <c r="V29" s="141"/>
      <c r="W29" s="141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41"/>
      <c r="U30" s="141"/>
      <c r="V30" s="141"/>
      <c r="W30" s="141"/>
    </row>
    <row r="31" spans="2:23">
      <c r="B31" s="97" t="s">
        <v>251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23">
      <c r="B32" s="97" t="s">
        <v>114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7" t="s">
        <v>234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7" t="s">
        <v>242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2"/>
    </row>
    <row r="539" spans="2:5">
      <c r="B539" s="42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0 B35:B127">
    <cfRule type="cellIs" dxfId="15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5" t="s">
        <v>181</v>
      </c>
      <c r="C1" s="76" t="s" vm="1">
        <v>252</v>
      </c>
    </row>
    <row r="2" spans="2:98">
      <c r="B2" s="55" t="s">
        <v>180</v>
      </c>
      <c r="C2" s="76" t="s">
        <v>253</v>
      </c>
    </row>
    <row r="3" spans="2:98">
      <c r="B3" s="55" t="s">
        <v>182</v>
      </c>
      <c r="C3" s="76" t="s">
        <v>254</v>
      </c>
    </row>
    <row r="4" spans="2:98">
      <c r="B4" s="55" t="s">
        <v>183</v>
      </c>
      <c r="C4" s="76">
        <v>9453</v>
      </c>
    </row>
    <row r="6" spans="2:98" ht="26.25" customHeight="1">
      <c r="B6" s="215" t="s">
        <v>212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7"/>
    </row>
    <row r="7" spans="2:98" ht="26.25" customHeight="1">
      <c r="B7" s="215" t="s">
        <v>91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7"/>
    </row>
    <row r="8" spans="2:98" s="3" customFormat="1" ht="78.75">
      <c r="B8" s="21" t="s">
        <v>118</v>
      </c>
      <c r="C8" s="29" t="s">
        <v>44</v>
      </c>
      <c r="D8" s="29" t="s">
        <v>120</v>
      </c>
      <c r="E8" s="29" t="s">
        <v>119</v>
      </c>
      <c r="F8" s="29" t="s">
        <v>63</v>
      </c>
      <c r="G8" s="29" t="s">
        <v>103</v>
      </c>
      <c r="H8" s="29" t="s">
        <v>236</v>
      </c>
      <c r="I8" s="29" t="s">
        <v>235</v>
      </c>
      <c r="J8" s="29" t="s">
        <v>112</v>
      </c>
      <c r="K8" s="29" t="s">
        <v>57</v>
      </c>
      <c r="L8" s="29" t="s">
        <v>184</v>
      </c>
      <c r="M8" s="30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4"/>
      <c r="C9" s="31"/>
      <c r="D9" s="15"/>
      <c r="E9" s="15"/>
      <c r="F9" s="31"/>
      <c r="G9" s="31"/>
      <c r="H9" s="31" t="s">
        <v>243</v>
      </c>
      <c r="I9" s="31"/>
      <c r="J9" s="31" t="s">
        <v>239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251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2:98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2:98">
      <c r="B14" s="97" t="s">
        <v>234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2:98">
      <c r="B15" s="97" t="s">
        <v>242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2"/>
      <c r="C404" s="1"/>
      <c r="D404" s="1"/>
      <c r="E404" s="1"/>
    </row>
    <row r="405" spans="2:5">
      <c r="B405" s="42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41.7109375" style="2" bestFit="1" customWidth="1"/>
    <col min="4" max="4" width="8" style="1" bestFit="1" customWidth="1"/>
    <col min="5" max="5" width="11.28515625" style="1" bestFit="1" customWidth="1"/>
    <col min="6" max="6" width="9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5" t="s">
        <v>181</v>
      </c>
      <c r="C1" s="76" t="s" vm="1">
        <v>252</v>
      </c>
    </row>
    <row r="2" spans="2:55">
      <c r="B2" s="55" t="s">
        <v>180</v>
      </c>
      <c r="C2" s="76" t="s">
        <v>253</v>
      </c>
    </row>
    <row r="3" spans="2:55">
      <c r="B3" s="55" t="s">
        <v>182</v>
      </c>
      <c r="C3" s="76" t="s">
        <v>254</v>
      </c>
    </row>
    <row r="4" spans="2:55">
      <c r="B4" s="55" t="s">
        <v>183</v>
      </c>
      <c r="C4" s="76">
        <v>9453</v>
      </c>
    </row>
    <row r="6" spans="2:55" ht="26.25" customHeight="1">
      <c r="B6" s="215" t="s">
        <v>212</v>
      </c>
      <c r="C6" s="216"/>
      <c r="D6" s="216"/>
      <c r="E6" s="216"/>
      <c r="F6" s="216"/>
      <c r="G6" s="216"/>
      <c r="H6" s="216"/>
      <c r="I6" s="216"/>
      <c r="J6" s="216"/>
      <c r="K6" s="217"/>
    </row>
    <row r="7" spans="2:55" ht="26.25" customHeight="1">
      <c r="B7" s="215" t="s">
        <v>98</v>
      </c>
      <c r="C7" s="216"/>
      <c r="D7" s="216"/>
      <c r="E7" s="216"/>
      <c r="F7" s="216"/>
      <c r="G7" s="216"/>
      <c r="H7" s="216"/>
      <c r="I7" s="216"/>
      <c r="J7" s="216"/>
      <c r="K7" s="217"/>
    </row>
    <row r="8" spans="2:55" s="3" customFormat="1" ht="78.75">
      <c r="B8" s="21" t="s">
        <v>118</v>
      </c>
      <c r="C8" s="29" t="s">
        <v>44</v>
      </c>
      <c r="D8" s="29" t="s">
        <v>103</v>
      </c>
      <c r="E8" s="29" t="s">
        <v>104</v>
      </c>
      <c r="F8" s="29" t="s">
        <v>236</v>
      </c>
      <c r="G8" s="29" t="s">
        <v>235</v>
      </c>
      <c r="H8" s="29" t="s">
        <v>112</v>
      </c>
      <c r="I8" s="29" t="s">
        <v>57</v>
      </c>
      <c r="J8" s="29" t="s">
        <v>184</v>
      </c>
      <c r="K8" s="30" t="s">
        <v>186</v>
      </c>
      <c r="BC8" s="1"/>
    </row>
    <row r="9" spans="2:55" s="3" customFormat="1" ht="21" customHeight="1">
      <c r="B9" s="14"/>
      <c r="C9" s="15"/>
      <c r="D9" s="15"/>
      <c r="E9" s="31" t="s">
        <v>22</v>
      </c>
      <c r="F9" s="31" t="s">
        <v>243</v>
      </c>
      <c r="G9" s="31"/>
      <c r="H9" s="31" t="s">
        <v>239</v>
      </c>
      <c r="I9" s="31" t="s">
        <v>20</v>
      </c>
      <c r="J9" s="31" t="s">
        <v>20</v>
      </c>
      <c r="K9" s="32" t="s">
        <v>20</v>
      </c>
      <c r="BC9" s="1"/>
    </row>
    <row r="10" spans="2:5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13" t="s">
        <v>980</v>
      </c>
      <c r="C11" s="114"/>
      <c r="D11" s="114"/>
      <c r="E11" s="114"/>
      <c r="F11" s="115"/>
      <c r="G11" s="119"/>
      <c r="H11" s="115">
        <v>55.47833</v>
      </c>
      <c r="I11" s="114"/>
      <c r="J11" s="116">
        <v>1</v>
      </c>
      <c r="K11" s="116">
        <f>H11/'סכום נכסי הקרן'!$C$42</f>
        <v>7.2970793769253951E-4</v>
      </c>
      <c r="L11" s="143"/>
      <c r="M11" s="3"/>
      <c r="N11" s="3"/>
      <c r="O11" s="3"/>
      <c r="P11" s="3"/>
      <c r="Q11" s="3"/>
      <c r="R11" s="3"/>
      <c r="S11" s="3"/>
      <c r="T11" s="3"/>
      <c r="U11" s="3"/>
      <c r="BC11" s="98"/>
    </row>
    <row r="12" spans="2:55" s="98" customFormat="1" ht="21" customHeight="1">
      <c r="B12" s="117" t="s">
        <v>981</v>
      </c>
      <c r="C12" s="114"/>
      <c r="D12" s="114"/>
      <c r="E12" s="114"/>
      <c r="F12" s="115"/>
      <c r="G12" s="119"/>
      <c r="H12" s="115">
        <v>55.47833</v>
      </c>
      <c r="I12" s="114"/>
      <c r="J12" s="116">
        <v>1</v>
      </c>
      <c r="K12" s="116">
        <f>H12/'סכום נכסי הקרן'!$C$42</f>
        <v>7.2970793769253951E-4</v>
      </c>
      <c r="L12" s="143"/>
      <c r="M12" s="3"/>
      <c r="N12" s="3"/>
      <c r="O12" s="3"/>
      <c r="P12" s="3"/>
      <c r="Q12" s="3"/>
      <c r="R12" s="3"/>
      <c r="S12" s="3"/>
      <c r="T12" s="3"/>
      <c r="U12" s="3"/>
    </row>
    <row r="13" spans="2:55">
      <c r="B13" s="100" t="s">
        <v>231</v>
      </c>
      <c r="C13" s="80"/>
      <c r="D13" s="80"/>
      <c r="E13" s="80"/>
      <c r="F13" s="89"/>
      <c r="G13" s="91"/>
      <c r="H13" s="89">
        <v>55.47833</v>
      </c>
      <c r="I13" s="80"/>
      <c r="J13" s="90">
        <v>1</v>
      </c>
      <c r="K13" s="90">
        <f>H13/'סכום נכסי הקרן'!$C$42</f>
        <v>7.2970793769253951E-4</v>
      </c>
      <c r="L13" s="143"/>
      <c r="V13" s="1"/>
    </row>
    <row r="14" spans="2:55">
      <c r="B14" s="85" t="s">
        <v>982</v>
      </c>
      <c r="C14" s="82">
        <v>5304</v>
      </c>
      <c r="D14" s="95" t="s">
        <v>167</v>
      </c>
      <c r="E14" s="108">
        <v>43080</v>
      </c>
      <c r="F14" s="92">
        <v>2611.35</v>
      </c>
      <c r="G14" s="94">
        <v>100</v>
      </c>
      <c r="H14" s="92">
        <v>11.30401</v>
      </c>
      <c r="I14" s="93">
        <v>1.05884E-5</v>
      </c>
      <c r="J14" s="93">
        <v>0.20375541224834995</v>
      </c>
      <c r="K14" s="93">
        <f>H14/'סכום נכסי הקרן'!$C$42</f>
        <v>1.4868194166543663E-4</v>
      </c>
      <c r="L14" s="143"/>
      <c r="V14" s="1"/>
    </row>
    <row r="15" spans="2:55">
      <c r="B15" s="85" t="s">
        <v>983</v>
      </c>
      <c r="C15" s="82">
        <v>5303</v>
      </c>
      <c r="D15" s="95" t="s">
        <v>167</v>
      </c>
      <c r="E15" s="108">
        <v>43034</v>
      </c>
      <c r="F15" s="92">
        <v>8786.0400000000009</v>
      </c>
      <c r="G15" s="94">
        <v>116.1473</v>
      </c>
      <c r="H15" s="92">
        <v>44.174320000000002</v>
      </c>
      <c r="I15" s="93">
        <v>6.1204624277456652E-5</v>
      </c>
      <c r="J15" s="93">
        <v>0.79624458775165008</v>
      </c>
      <c r="K15" s="93">
        <f>H15/'סכום נכסי הקרן'!$C$42</f>
        <v>5.8102599602710291E-4</v>
      </c>
      <c r="L15" s="143"/>
      <c r="V15" s="1"/>
    </row>
    <row r="16" spans="2:55">
      <c r="B16" s="81"/>
      <c r="C16" s="82"/>
      <c r="D16" s="82"/>
      <c r="E16" s="82"/>
      <c r="F16" s="92"/>
      <c r="G16" s="94"/>
      <c r="H16" s="82"/>
      <c r="I16" s="82"/>
      <c r="J16" s="93"/>
      <c r="K16" s="82"/>
      <c r="L16" s="143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143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7" t="s">
        <v>114</v>
      </c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7" t="s">
        <v>234</v>
      </c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7" t="s">
        <v>242</v>
      </c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  <c r="V37" s="1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C116" s="1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5" t="s">
        <v>181</v>
      </c>
      <c r="C1" s="76" t="s" vm="1">
        <v>252</v>
      </c>
    </row>
    <row r="2" spans="2:59">
      <c r="B2" s="55" t="s">
        <v>180</v>
      </c>
      <c r="C2" s="76" t="s">
        <v>253</v>
      </c>
    </row>
    <row r="3" spans="2:59">
      <c r="B3" s="55" t="s">
        <v>182</v>
      </c>
      <c r="C3" s="76" t="s">
        <v>254</v>
      </c>
    </row>
    <row r="4" spans="2:59">
      <c r="B4" s="55" t="s">
        <v>183</v>
      </c>
      <c r="C4" s="76">
        <v>9453</v>
      </c>
    </row>
    <row r="6" spans="2:59" ht="26.25" customHeight="1">
      <c r="B6" s="215" t="s">
        <v>212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</row>
    <row r="7" spans="2:59" ht="26.25" customHeight="1">
      <c r="B7" s="215" t="s">
        <v>99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2:59" s="3" customFormat="1" ht="78.75">
      <c r="B8" s="21" t="s">
        <v>118</v>
      </c>
      <c r="C8" s="29" t="s">
        <v>44</v>
      </c>
      <c r="D8" s="29" t="s">
        <v>63</v>
      </c>
      <c r="E8" s="29" t="s">
        <v>103</v>
      </c>
      <c r="F8" s="29" t="s">
        <v>104</v>
      </c>
      <c r="G8" s="29" t="s">
        <v>236</v>
      </c>
      <c r="H8" s="29" t="s">
        <v>235</v>
      </c>
      <c r="I8" s="29" t="s">
        <v>112</v>
      </c>
      <c r="J8" s="29" t="s">
        <v>57</v>
      </c>
      <c r="K8" s="29" t="s">
        <v>184</v>
      </c>
      <c r="L8" s="30" t="s">
        <v>186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22</v>
      </c>
      <c r="G9" s="15" t="s">
        <v>243</v>
      </c>
      <c r="H9" s="15"/>
      <c r="I9" s="15" t="s">
        <v>239</v>
      </c>
      <c r="J9" s="31" t="s">
        <v>20</v>
      </c>
      <c r="K9" s="31" t="s">
        <v>20</v>
      </c>
      <c r="L9" s="32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12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12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12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86</v>
      </c>
      <c r="C6" s="12" t="s">
        <v>44</v>
      </c>
      <c r="E6" s="12" t="s">
        <v>119</v>
      </c>
      <c r="I6" s="12" t="s">
        <v>15</v>
      </c>
      <c r="J6" s="12" t="s">
        <v>64</v>
      </c>
      <c r="M6" s="12" t="s">
        <v>103</v>
      </c>
      <c r="Q6" s="12" t="s">
        <v>17</v>
      </c>
      <c r="R6" s="12" t="s">
        <v>19</v>
      </c>
      <c r="U6" s="12" t="s">
        <v>60</v>
      </c>
      <c r="W6" s="13" t="s">
        <v>56</v>
      </c>
    </row>
    <row r="7" spans="2:25" ht="18">
      <c r="B7" s="51" t="str">
        <f>'תעודות התחייבות ממשלתיות'!B6:R6</f>
        <v>1.ב. ניירות ערך סחירים</v>
      </c>
      <c r="C7" s="12"/>
      <c r="E7" s="45"/>
      <c r="I7" s="12"/>
      <c r="J7" s="12"/>
      <c r="K7" s="12"/>
      <c r="L7" s="12"/>
      <c r="M7" s="12"/>
      <c r="Q7" s="12"/>
      <c r="R7" s="50"/>
    </row>
    <row r="8" spans="2:25" ht="37.5">
      <c r="B8" s="46" t="s">
        <v>88</v>
      </c>
      <c r="C8" s="29" t="s">
        <v>44</v>
      </c>
      <c r="D8" s="29" t="s">
        <v>121</v>
      </c>
      <c r="I8" s="29" t="s">
        <v>15</v>
      </c>
      <c r="J8" s="29" t="s">
        <v>64</v>
      </c>
      <c r="K8" s="29" t="s">
        <v>104</v>
      </c>
      <c r="L8" s="29" t="s">
        <v>18</v>
      </c>
      <c r="M8" s="29" t="s">
        <v>103</v>
      </c>
      <c r="Q8" s="29" t="s">
        <v>17</v>
      </c>
      <c r="R8" s="29" t="s">
        <v>19</v>
      </c>
      <c r="S8" s="29" t="s">
        <v>0</v>
      </c>
      <c r="T8" s="29" t="s">
        <v>107</v>
      </c>
      <c r="U8" s="29" t="s">
        <v>60</v>
      </c>
      <c r="V8" s="29" t="s">
        <v>57</v>
      </c>
      <c r="W8" s="30" t="s">
        <v>113</v>
      </c>
    </row>
    <row r="9" spans="2:25" ht="31.5">
      <c r="B9" s="47" t="str">
        <f>'תעודות חוב מסחריות '!B7:T7</f>
        <v>2. תעודות חוב מסחריות</v>
      </c>
      <c r="C9" s="12" t="s">
        <v>44</v>
      </c>
      <c r="D9" s="12" t="s">
        <v>121</v>
      </c>
      <c r="E9" s="40" t="s">
        <v>119</v>
      </c>
      <c r="G9" s="12" t="s">
        <v>63</v>
      </c>
      <c r="I9" s="12" t="s">
        <v>15</v>
      </c>
      <c r="J9" s="12" t="s">
        <v>64</v>
      </c>
      <c r="K9" s="12" t="s">
        <v>104</v>
      </c>
      <c r="L9" s="12" t="s">
        <v>18</v>
      </c>
      <c r="M9" s="12" t="s">
        <v>103</v>
      </c>
      <c r="Q9" s="12" t="s">
        <v>17</v>
      </c>
      <c r="R9" s="12" t="s">
        <v>19</v>
      </c>
      <c r="S9" s="12" t="s">
        <v>0</v>
      </c>
      <c r="T9" s="12" t="s">
        <v>107</v>
      </c>
      <c r="U9" s="12" t="s">
        <v>60</v>
      </c>
      <c r="V9" s="12" t="s">
        <v>57</v>
      </c>
      <c r="W9" s="37" t="s">
        <v>113</v>
      </c>
    </row>
    <row r="10" spans="2:25" ht="31.5">
      <c r="B10" s="47" t="str">
        <f>'אג"ח קונצרני'!B7:U7</f>
        <v>3. אג"ח קונצרני</v>
      </c>
      <c r="C10" s="29" t="s">
        <v>44</v>
      </c>
      <c r="D10" s="12" t="s">
        <v>121</v>
      </c>
      <c r="E10" s="40" t="s">
        <v>119</v>
      </c>
      <c r="G10" s="29" t="s">
        <v>63</v>
      </c>
      <c r="I10" s="29" t="s">
        <v>15</v>
      </c>
      <c r="J10" s="29" t="s">
        <v>64</v>
      </c>
      <c r="K10" s="29" t="s">
        <v>104</v>
      </c>
      <c r="L10" s="29" t="s">
        <v>18</v>
      </c>
      <c r="M10" s="29" t="s">
        <v>103</v>
      </c>
      <c r="Q10" s="29" t="s">
        <v>17</v>
      </c>
      <c r="R10" s="29" t="s">
        <v>19</v>
      </c>
      <c r="S10" s="29" t="s">
        <v>0</v>
      </c>
      <c r="T10" s="29" t="s">
        <v>107</v>
      </c>
      <c r="U10" s="29" t="s">
        <v>60</v>
      </c>
      <c r="V10" s="12" t="s">
        <v>57</v>
      </c>
      <c r="W10" s="30" t="s">
        <v>113</v>
      </c>
    </row>
    <row r="11" spans="2:25" ht="31.5">
      <c r="B11" s="47" t="str">
        <f>מניות!B7</f>
        <v>4. מניות</v>
      </c>
      <c r="C11" s="29" t="s">
        <v>44</v>
      </c>
      <c r="D11" s="12" t="s">
        <v>121</v>
      </c>
      <c r="E11" s="40" t="s">
        <v>119</v>
      </c>
      <c r="H11" s="29" t="s">
        <v>103</v>
      </c>
      <c r="S11" s="29" t="s">
        <v>0</v>
      </c>
      <c r="T11" s="12" t="s">
        <v>107</v>
      </c>
      <c r="U11" s="12" t="s">
        <v>60</v>
      </c>
      <c r="V11" s="12" t="s">
        <v>57</v>
      </c>
      <c r="W11" s="13" t="s">
        <v>113</v>
      </c>
    </row>
    <row r="12" spans="2:25" ht="31.5">
      <c r="B12" s="47" t="str">
        <f>'תעודות סל'!B7:N7</f>
        <v>5. תעודות סל</v>
      </c>
      <c r="C12" s="29" t="s">
        <v>44</v>
      </c>
      <c r="D12" s="12" t="s">
        <v>121</v>
      </c>
      <c r="E12" s="40" t="s">
        <v>119</v>
      </c>
      <c r="H12" s="29" t="s">
        <v>103</v>
      </c>
      <c r="S12" s="29" t="s">
        <v>0</v>
      </c>
      <c r="T12" s="29" t="s">
        <v>107</v>
      </c>
      <c r="U12" s="29" t="s">
        <v>60</v>
      </c>
      <c r="V12" s="29" t="s">
        <v>57</v>
      </c>
      <c r="W12" s="30" t="s">
        <v>113</v>
      </c>
    </row>
    <row r="13" spans="2:25" ht="31.5">
      <c r="B13" s="47" t="str">
        <f>'קרנות נאמנות'!B7:O7</f>
        <v>6. קרנות נאמנות</v>
      </c>
      <c r="C13" s="29" t="s">
        <v>44</v>
      </c>
      <c r="D13" s="29" t="s">
        <v>121</v>
      </c>
      <c r="G13" s="29" t="s">
        <v>63</v>
      </c>
      <c r="H13" s="29" t="s">
        <v>103</v>
      </c>
      <c r="S13" s="29" t="s">
        <v>0</v>
      </c>
      <c r="T13" s="29" t="s">
        <v>107</v>
      </c>
      <c r="U13" s="29" t="s">
        <v>60</v>
      </c>
      <c r="V13" s="29" t="s">
        <v>57</v>
      </c>
      <c r="W13" s="30" t="s">
        <v>113</v>
      </c>
    </row>
    <row r="14" spans="2:25" ht="31.5">
      <c r="B14" s="47" t="str">
        <f>'כתבי אופציה'!B7:L7</f>
        <v>7. כתבי אופציה</v>
      </c>
      <c r="C14" s="29" t="s">
        <v>44</v>
      </c>
      <c r="D14" s="29" t="s">
        <v>121</v>
      </c>
      <c r="G14" s="29" t="s">
        <v>63</v>
      </c>
      <c r="H14" s="29" t="s">
        <v>103</v>
      </c>
      <c r="S14" s="29" t="s">
        <v>0</v>
      </c>
      <c r="T14" s="29" t="s">
        <v>107</v>
      </c>
      <c r="U14" s="29" t="s">
        <v>60</v>
      </c>
      <c r="V14" s="29" t="s">
        <v>57</v>
      </c>
      <c r="W14" s="30" t="s">
        <v>113</v>
      </c>
    </row>
    <row r="15" spans="2:25" ht="31.5">
      <c r="B15" s="47" t="str">
        <f>אופציות!B7</f>
        <v>8. אופציות</v>
      </c>
      <c r="C15" s="29" t="s">
        <v>44</v>
      </c>
      <c r="D15" s="29" t="s">
        <v>121</v>
      </c>
      <c r="G15" s="29" t="s">
        <v>63</v>
      </c>
      <c r="H15" s="29" t="s">
        <v>103</v>
      </c>
      <c r="S15" s="29" t="s">
        <v>0</v>
      </c>
      <c r="T15" s="29" t="s">
        <v>107</v>
      </c>
      <c r="U15" s="29" t="s">
        <v>60</v>
      </c>
      <c r="V15" s="29" t="s">
        <v>57</v>
      </c>
      <c r="W15" s="30" t="s">
        <v>113</v>
      </c>
    </row>
    <row r="16" spans="2:25" ht="31.5">
      <c r="B16" s="47" t="str">
        <f>'חוזים עתידיים'!B7:I7</f>
        <v>9. חוזים עתידיים</v>
      </c>
      <c r="C16" s="29" t="s">
        <v>44</v>
      </c>
      <c r="D16" s="29" t="s">
        <v>121</v>
      </c>
      <c r="G16" s="29" t="s">
        <v>63</v>
      </c>
      <c r="H16" s="29" t="s">
        <v>103</v>
      </c>
      <c r="S16" s="29" t="s">
        <v>0</v>
      </c>
      <c r="T16" s="30" t="s">
        <v>107</v>
      </c>
    </row>
    <row r="17" spans="2:25" ht="31.5">
      <c r="B17" s="47" t="str">
        <f>'מוצרים מובנים'!B7:Q7</f>
        <v>10. מוצרים מובנים</v>
      </c>
      <c r="C17" s="29" t="s">
        <v>44</v>
      </c>
      <c r="F17" s="12" t="s">
        <v>49</v>
      </c>
      <c r="I17" s="29" t="s">
        <v>15</v>
      </c>
      <c r="J17" s="29" t="s">
        <v>64</v>
      </c>
      <c r="K17" s="29" t="s">
        <v>104</v>
      </c>
      <c r="L17" s="29" t="s">
        <v>18</v>
      </c>
      <c r="M17" s="29" t="s">
        <v>103</v>
      </c>
      <c r="Q17" s="29" t="s">
        <v>17</v>
      </c>
      <c r="R17" s="29" t="s">
        <v>19</v>
      </c>
      <c r="S17" s="29" t="s">
        <v>0</v>
      </c>
      <c r="T17" s="29" t="s">
        <v>107</v>
      </c>
      <c r="U17" s="29" t="s">
        <v>60</v>
      </c>
      <c r="V17" s="29" t="s">
        <v>57</v>
      </c>
      <c r="W17" s="30" t="s">
        <v>113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9" t="s">
        <v>44</v>
      </c>
      <c r="I19" s="29" t="s">
        <v>15</v>
      </c>
      <c r="J19" s="29" t="s">
        <v>64</v>
      </c>
      <c r="K19" s="29" t="s">
        <v>104</v>
      </c>
      <c r="L19" s="29" t="s">
        <v>18</v>
      </c>
      <c r="M19" s="29" t="s">
        <v>103</v>
      </c>
      <c r="Q19" s="29" t="s">
        <v>17</v>
      </c>
      <c r="R19" s="29" t="s">
        <v>19</v>
      </c>
      <c r="S19" s="29" t="s">
        <v>0</v>
      </c>
      <c r="T19" s="29" t="s">
        <v>107</v>
      </c>
      <c r="U19" s="29" t="s">
        <v>112</v>
      </c>
      <c r="V19" s="29" t="s">
        <v>57</v>
      </c>
      <c r="W19" s="30" t="s">
        <v>113</v>
      </c>
    </row>
    <row r="20" spans="2:25" ht="31.5">
      <c r="B20" s="47" t="str">
        <f>'לא סחיר - תעודות חוב מסחריות'!B7:S7</f>
        <v>2. תעודות חוב מסחריות</v>
      </c>
      <c r="C20" s="29" t="s">
        <v>44</v>
      </c>
      <c r="D20" s="40" t="s">
        <v>120</v>
      </c>
      <c r="E20" s="40" t="s">
        <v>119</v>
      </c>
      <c r="G20" s="29" t="s">
        <v>63</v>
      </c>
      <c r="I20" s="29" t="s">
        <v>15</v>
      </c>
      <c r="J20" s="29" t="s">
        <v>64</v>
      </c>
      <c r="K20" s="29" t="s">
        <v>104</v>
      </c>
      <c r="L20" s="29" t="s">
        <v>18</v>
      </c>
      <c r="M20" s="29" t="s">
        <v>103</v>
      </c>
      <c r="Q20" s="29" t="s">
        <v>17</v>
      </c>
      <c r="R20" s="29" t="s">
        <v>19</v>
      </c>
      <c r="S20" s="29" t="s">
        <v>0</v>
      </c>
      <c r="T20" s="29" t="s">
        <v>107</v>
      </c>
      <c r="U20" s="29" t="s">
        <v>112</v>
      </c>
      <c r="V20" s="29" t="s">
        <v>57</v>
      </c>
      <c r="W20" s="30" t="s">
        <v>113</v>
      </c>
    </row>
    <row r="21" spans="2:25" ht="31.5">
      <c r="B21" s="47" t="str">
        <f>'לא סחיר - אג"ח קונצרני'!B7:S7</f>
        <v>3. אג"ח קונצרני</v>
      </c>
      <c r="C21" s="29" t="s">
        <v>44</v>
      </c>
      <c r="D21" s="40" t="s">
        <v>120</v>
      </c>
      <c r="E21" s="40" t="s">
        <v>119</v>
      </c>
      <c r="G21" s="29" t="s">
        <v>63</v>
      </c>
      <c r="I21" s="29" t="s">
        <v>15</v>
      </c>
      <c r="J21" s="29" t="s">
        <v>64</v>
      </c>
      <c r="K21" s="29" t="s">
        <v>104</v>
      </c>
      <c r="L21" s="29" t="s">
        <v>18</v>
      </c>
      <c r="M21" s="29" t="s">
        <v>103</v>
      </c>
      <c r="Q21" s="29" t="s">
        <v>17</v>
      </c>
      <c r="R21" s="29" t="s">
        <v>19</v>
      </c>
      <c r="S21" s="29" t="s">
        <v>0</v>
      </c>
      <c r="T21" s="29" t="s">
        <v>107</v>
      </c>
      <c r="U21" s="29" t="s">
        <v>112</v>
      </c>
      <c r="V21" s="29" t="s">
        <v>57</v>
      </c>
      <c r="W21" s="30" t="s">
        <v>113</v>
      </c>
    </row>
    <row r="22" spans="2:25" ht="31.5">
      <c r="B22" s="47" t="str">
        <f>'לא סחיר - מניות'!B7:M7</f>
        <v>4. מניות</v>
      </c>
      <c r="C22" s="29" t="s">
        <v>44</v>
      </c>
      <c r="D22" s="40" t="s">
        <v>120</v>
      </c>
      <c r="E22" s="40" t="s">
        <v>119</v>
      </c>
      <c r="G22" s="29" t="s">
        <v>63</v>
      </c>
      <c r="H22" s="29" t="s">
        <v>103</v>
      </c>
      <c r="S22" s="29" t="s">
        <v>0</v>
      </c>
      <c r="T22" s="29" t="s">
        <v>107</v>
      </c>
      <c r="U22" s="29" t="s">
        <v>112</v>
      </c>
      <c r="V22" s="29" t="s">
        <v>57</v>
      </c>
      <c r="W22" s="30" t="s">
        <v>113</v>
      </c>
    </row>
    <row r="23" spans="2:25" ht="31.5">
      <c r="B23" s="47" t="str">
        <f>'לא סחיר - קרנות השקעה'!B7:K7</f>
        <v>5. קרנות השקעה</v>
      </c>
      <c r="C23" s="29" t="s">
        <v>44</v>
      </c>
      <c r="G23" s="29" t="s">
        <v>63</v>
      </c>
      <c r="H23" s="29" t="s">
        <v>103</v>
      </c>
      <c r="K23" s="29" t="s">
        <v>104</v>
      </c>
      <c r="S23" s="29" t="s">
        <v>0</v>
      </c>
      <c r="T23" s="29" t="s">
        <v>107</v>
      </c>
      <c r="U23" s="29" t="s">
        <v>112</v>
      </c>
      <c r="V23" s="29" t="s">
        <v>57</v>
      </c>
      <c r="W23" s="30" t="s">
        <v>113</v>
      </c>
    </row>
    <row r="24" spans="2:25" ht="31.5">
      <c r="B24" s="47" t="str">
        <f>'לא סחיר - כתבי אופציה'!B7:L7</f>
        <v>6. כתבי אופציה</v>
      </c>
      <c r="C24" s="29" t="s">
        <v>44</v>
      </c>
      <c r="G24" s="29" t="s">
        <v>63</v>
      </c>
      <c r="H24" s="29" t="s">
        <v>103</v>
      </c>
      <c r="K24" s="29" t="s">
        <v>104</v>
      </c>
      <c r="S24" s="29" t="s">
        <v>0</v>
      </c>
      <c r="T24" s="29" t="s">
        <v>107</v>
      </c>
      <c r="U24" s="29" t="s">
        <v>112</v>
      </c>
      <c r="V24" s="29" t="s">
        <v>57</v>
      </c>
      <c r="W24" s="30" t="s">
        <v>113</v>
      </c>
    </row>
    <row r="25" spans="2:25" ht="31.5">
      <c r="B25" s="47" t="str">
        <f>'לא סחיר - אופציות'!B7:L7</f>
        <v>7. אופציות</v>
      </c>
      <c r="C25" s="29" t="s">
        <v>44</v>
      </c>
      <c r="G25" s="29" t="s">
        <v>63</v>
      </c>
      <c r="H25" s="29" t="s">
        <v>103</v>
      </c>
      <c r="K25" s="29" t="s">
        <v>104</v>
      </c>
      <c r="S25" s="29" t="s">
        <v>0</v>
      </c>
      <c r="T25" s="29" t="s">
        <v>107</v>
      </c>
      <c r="U25" s="29" t="s">
        <v>112</v>
      </c>
      <c r="V25" s="29" t="s">
        <v>57</v>
      </c>
      <c r="W25" s="30" t="s">
        <v>113</v>
      </c>
    </row>
    <row r="26" spans="2:25" ht="31.5">
      <c r="B26" s="47" t="str">
        <f>'לא סחיר - חוזים עתידיים'!B7:K7</f>
        <v>8. חוזים עתידיים</v>
      </c>
      <c r="C26" s="29" t="s">
        <v>44</v>
      </c>
      <c r="G26" s="29" t="s">
        <v>63</v>
      </c>
      <c r="H26" s="29" t="s">
        <v>103</v>
      </c>
      <c r="K26" s="29" t="s">
        <v>104</v>
      </c>
      <c r="S26" s="29" t="s">
        <v>0</v>
      </c>
      <c r="T26" s="29" t="s">
        <v>107</v>
      </c>
      <c r="U26" s="29" t="s">
        <v>112</v>
      </c>
      <c r="V26" s="30" t="s">
        <v>113</v>
      </c>
    </row>
    <row r="27" spans="2:25" ht="31.5">
      <c r="B27" s="47" t="str">
        <f>'לא סחיר - מוצרים מובנים'!B7:Q7</f>
        <v>9. מוצרים מובנים</v>
      </c>
      <c r="C27" s="29" t="s">
        <v>44</v>
      </c>
      <c r="F27" s="29" t="s">
        <v>49</v>
      </c>
      <c r="I27" s="29" t="s">
        <v>15</v>
      </c>
      <c r="J27" s="29" t="s">
        <v>64</v>
      </c>
      <c r="K27" s="29" t="s">
        <v>104</v>
      </c>
      <c r="L27" s="29" t="s">
        <v>18</v>
      </c>
      <c r="M27" s="29" t="s">
        <v>103</v>
      </c>
      <c r="Q27" s="29" t="s">
        <v>17</v>
      </c>
      <c r="R27" s="29" t="s">
        <v>19</v>
      </c>
      <c r="S27" s="29" t="s">
        <v>0</v>
      </c>
      <c r="T27" s="29" t="s">
        <v>107</v>
      </c>
      <c r="U27" s="29" t="s">
        <v>112</v>
      </c>
      <c r="V27" s="29" t="s">
        <v>57</v>
      </c>
      <c r="W27" s="30" t="s">
        <v>113</v>
      </c>
    </row>
    <row r="28" spans="2:25" ht="31.5">
      <c r="B28" s="51" t="str">
        <f>הלוואות!B6</f>
        <v>1.ד. הלוואות:</v>
      </c>
      <c r="C28" s="29" t="s">
        <v>44</v>
      </c>
      <c r="I28" s="29" t="s">
        <v>15</v>
      </c>
      <c r="J28" s="29" t="s">
        <v>64</v>
      </c>
      <c r="L28" s="29" t="s">
        <v>18</v>
      </c>
      <c r="M28" s="29" t="s">
        <v>103</v>
      </c>
      <c r="Q28" s="12" t="s">
        <v>36</v>
      </c>
      <c r="R28" s="29" t="s">
        <v>19</v>
      </c>
      <c r="S28" s="29" t="s">
        <v>0</v>
      </c>
      <c r="T28" s="29" t="s">
        <v>107</v>
      </c>
      <c r="U28" s="29" t="s">
        <v>112</v>
      </c>
      <c r="V28" s="30" t="s">
        <v>113</v>
      </c>
    </row>
    <row r="29" spans="2:25" ht="47.25">
      <c r="B29" s="51" t="str">
        <f>'פקדונות מעל 3 חודשים'!B6:O6</f>
        <v>1.ה. פקדונות מעל 3 חודשים:</v>
      </c>
      <c r="C29" s="29" t="s">
        <v>44</v>
      </c>
      <c r="E29" s="29" t="s">
        <v>119</v>
      </c>
      <c r="I29" s="29" t="s">
        <v>15</v>
      </c>
      <c r="J29" s="29" t="s">
        <v>64</v>
      </c>
      <c r="L29" s="29" t="s">
        <v>18</v>
      </c>
      <c r="M29" s="29" t="s">
        <v>103</v>
      </c>
      <c r="O29" s="48" t="s">
        <v>51</v>
      </c>
      <c r="P29" s="49"/>
      <c r="R29" s="29" t="s">
        <v>19</v>
      </c>
      <c r="S29" s="29" t="s">
        <v>0</v>
      </c>
      <c r="T29" s="29" t="s">
        <v>107</v>
      </c>
      <c r="U29" s="29" t="s">
        <v>112</v>
      </c>
      <c r="V29" s="30" t="s">
        <v>113</v>
      </c>
    </row>
    <row r="30" spans="2:25" ht="63">
      <c r="B30" s="51" t="str">
        <f>'זכויות מקרקעין'!B6</f>
        <v>1. ו. זכויות במקרקעין:</v>
      </c>
      <c r="C30" s="12" t="s">
        <v>53</v>
      </c>
      <c r="N30" s="48" t="s">
        <v>87</v>
      </c>
      <c r="P30" s="49" t="s">
        <v>54</v>
      </c>
      <c r="U30" s="29" t="s">
        <v>112</v>
      </c>
      <c r="V30" s="13" t="s">
        <v>56</v>
      </c>
    </row>
    <row r="31" spans="2:25" ht="31.5">
      <c r="B31" s="51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55</v>
      </c>
      <c r="R31" s="12" t="s">
        <v>52</v>
      </c>
      <c r="U31" s="29" t="s">
        <v>112</v>
      </c>
      <c r="V31" s="13" t="s">
        <v>56</v>
      </c>
    </row>
    <row r="32" spans="2:25" ht="47.25">
      <c r="B32" s="51" t="str">
        <f>'יתרת התחייבות להשקעה'!B6:D6</f>
        <v>1. ט. יתרות התחייבות להשקעה:</v>
      </c>
      <c r="X32" s="12" t="s">
        <v>109</v>
      </c>
      <c r="Y32" s="13" t="s">
        <v>108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181</v>
      </c>
      <c r="C1" s="76" t="s" vm="1">
        <v>252</v>
      </c>
    </row>
    <row r="2" spans="2:54">
      <c r="B2" s="55" t="s">
        <v>180</v>
      </c>
      <c r="C2" s="76" t="s">
        <v>253</v>
      </c>
    </row>
    <row r="3" spans="2:54">
      <c r="B3" s="55" t="s">
        <v>182</v>
      </c>
      <c r="C3" s="76" t="s">
        <v>254</v>
      </c>
    </row>
    <row r="4" spans="2:54">
      <c r="B4" s="55" t="s">
        <v>183</v>
      </c>
      <c r="C4" s="76">
        <v>9453</v>
      </c>
    </row>
    <row r="6" spans="2:54" ht="26.25" customHeight="1">
      <c r="B6" s="215" t="s">
        <v>212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</row>
    <row r="7" spans="2:54" ht="26.25" customHeight="1">
      <c r="B7" s="215" t="s">
        <v>100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2:54" s="3" customFormat="1" ht="78.75">
      <c r="B8" s="21" t="s">
        <v>118</v>
      </c>
      <c r="C8" s="29" t="s">
        <v>44</v>
      </c>
      <c r="D8" s="29" t="s">
        <v>63</v>
      </c>
      <c r="E8" s="29" t="s">
        <v>103</v>
      </c>
      <c r="F8" s="29" t="s">
        <v>104</v>
      </c>
      <c r="G8" s="29" t="s">
        <v>236</v>
      </c>
      <c r="H8" s="29" t="s">
        <v>235</v>
      </c>
      <c r="I8" s="29" t="s">
        <v>112</v>
      </c>
      <c r="J8" s="29" t="s">
        <v>57</v>
      </c>
      <c r="K8" s="29" t="s">
        <v>184</v>
      </c>
      <c r="L8" s="30" t="s">
        <v>186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22</v>
      </c>
      <c r="G9" s="15" t="s">
        <v>243</v>
      </c>
      <c r="H9" s="15"/>
      <c r="I9" s="15" t="s">
        <v>239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251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234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242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181</v>
      </c>
      <c r="C1" s="76" t="s" vm="1">
        <v>252</v>
      </c>
    </row>
    <row r="2" spans="2:51">
      <c r="B2" s="55" t="s">
        <v>180</v>
      </c>
      <c r="C2" s="76" t="s">
        <v>253</v>
      </c>
    </row>
    <row r="3" spans="2:51">
      <c r="B3" s="55" t="s">
        <v>182</v>
      </c>
      <c r="C3" s="76" t="s">
        <v>254</v>
      </c>
    </row>
    <row r="4" spans="2:51">
      <c r="B4" s="55" t="s">
        <v>183</v>
      </c>
      <c r="C4" s="76">
        <v>9453</v>
      </c>
    </row>
    <row r="6" spans="2:51" ht="26.25" customHeight="1">
      <c r="B6" s="215" t="s">
        <v>212</v>
      </c>
      <c r="C6" s="216"/>
      <c r="D6" s="216"/>
      <c r="E6" s="216"/>
      <c r="F6" s="216"/>
      <c r="G6" s="216"/>
      <c r="H6" s="216"/>
      <c r="I6" s="216"/>
      <c r="J6" s="216"/>
      <c r="K6" s="217"/>
    </row>
    <row r="7" spans="2:51" ht="26.25" customHeight="1">
      <c r="B7" s="215" t="s">
        <v>101</v>
      </c>
      <c r="C7" s="216"/>
      <c r="D7" s="216"/>
      <c r="E7" s="216"/>
      <c r="F7" s="216"/>
      <c r="G7" s="216"/>
      <c r="H7" s="216"/>
      <c r="I7" s="216"/>
      <c r="J7" s="216"/>
      <c r="K7" s="217"/>
    </row>
    <row r="8" spans="2:51" s="3" customFormat="1" ht="63">
      <c r="B8" s="21" t="s">
        <v>118</v>
      </c>
      <c r="C8" s="29" t="s">
        <v>44</v>
      </c>
      <c r="D8" s="29" t="s">
        <v>63</v>
      </c>
      <c r="E8" s="29" t="s">
        <v>103</v>
      </c>
      <c r="F8" s="29" t="s">
        <v>104</v>
      </c>
      <c r="G8" s="29" t="s">
        <v>236</v>
      </c>
      <c r="H8" s="29" t="s">
        <v>235</v>
      </c>
      <c r="I8" s="29" t="s">
        <v>112</v>
      </c>
      <c r="J8" s="29" t="s">
        <v>184</v>
      </c>
      <c r="K8" s="30" t="s">
        <v>186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22</v>
      </c>
      <c r="G9" s="15" t="s">
        <v>243</v>
      </c>
      <c r="H9" s="15"/>
      <c r="I9" s="15" t="s">
        <v>239</v>
      </c>
      <c r="J9" s="31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139" customFormat="1" ht="18" customHeight="1">
      <c r="B11" s="113" t="s">
        <v>48</v>
      </c>
      <c r="C11" s="114"/>
      <c r="D11" s="114"/>
      <c r="E11" s="114"/>
      <c r="F11" s="114"/>
      <c r="G11" s="115"/>
      <c r="H11" s="119"/>
      <c r="I11" s="115">
        <v>-143.80127999999999</v>
      </c>
      <c r="J11" s="116">
        <v>1</v>
      </c>
      <c r="K11" s="116">
        <f>I11/'סכום נכסי הקרן'!$C$42</f>
        <v>-1.8914220284991891E-3</v>
      </c>
      <c r="AW11" s="140"/>
    </row>
    <row r="12" spans="2:51" s="140" customFormat="1" ht="19.5" customHeight="1">
      <c r="B12" s="117" t="s">
        <v>35</v>
      </c>
      <c r="C12" s="114"/>
      <c r="D12" s="114"/>
      <c r="E12" s="114"/>
      <c r="F12" s="114"/>
      <c r="G12" s="115"/>
      <c r="H12" s="119"/>
      <c r="I12" s="115">
        <v>-143.80127999999999</v>
      </c>
      <c r="J12" s="116">
        <v>1</v>
      </c>
      <c r="K12" s="116">
        <f>I12/'סכום נכסי הקרן'!$C$42</f>
        <v>-1.8914220284991891E-3</v>
      </c>
    </row>
    <row r="13" spans="2:51" s="141" customFormat="1">
      <c r="B13" s="100" t="s">
        <v>984</v>
      </c>
      <c r="C13" s="80"/>
      <c r="D13" s="80"/>
      <c r="E13" s="80"/>
      <c r="F13" s="80"/>
      <c r="G13" s="89"/>
      <c r="H13" s="91"/>
      <c r="I13" s="89">
        <v>-145.05264000000003</v>
      </c>
      <c r="J13" s="90">
        <v>1.0087020087721057</v>
      </c>
      <c r="K13" s="90">
        <f>I13/'סכום נכסי הקרן'!$C$42</f>
        <v>-1.9078811995829432E-3</v>
      </c>
    </row>
    <row r="14" spans="2:51" s="141" customFormat="1">
      <c r="B14" s="85" t="s">
        <v>985</v>
      </c>
      <c r="C14" s="82" t="s">
        <v>986</v>
      </c>
      <c r="D14" s="95" t="s">
        <v>987</v>
      </c>
      <c r="E14" s="95" t="s">
        <v>165</v>
      </c>
      <c r="F14" s="108">
        <v>43116</v>
      </c>
      <c r="G14" s="92">
        <v>333600</v>
      </c>
      <c r="H14" s="94">
        <v>-2.9662000000000002</v>
      </c>
      <c r="I14" s="92">
        <v>-9.8953199999999999</v>
      </c>
      <c r="J14" s="93">
        <v>6.8812461196451111E-2</v>
      </c>
      <c r="K14" s="93">
        <f>I14/'סכום נכסי הקרן'!$C$42</f>
        <v>-1.3015340494221329E-4</v>
      </c>
    </row>
    <row r="15" spans="2:51" s="141" customFormat="1">
      <c r="B15" s="85" t="s">
        <v>988</v>
      </c>
      <c r="C15" s="82" t="s">
        <v>989</v>
      </c>
      <c r="D15" s="95" t="s">
        <v>987</v>
      </c>
      <c r="E15" s="95" t="s">
        <v>165</v>
      </c>
      <c r="F15" s="108">
        <v>43110</v>
      </c>
      <c r="G15" s="92">
        <v>234759</v>
      </c>
      <c r="H15" s="94">
        <v>-2.4234</v>
      </c>
      <c r="I15" s="92">
        <v>-5.6891000000000007</v>
      </c>
      <c r="J15" s="93">
        <v>3.9562234772875467E-2</v>
      </c>
      <c r="K15" s="93">
        <f>I15/'סכום נכסי הקרן'!$C$42</f>
        <v>-7.4828882346073276E-5</v>
      </c>
    </row>
    <row r="16" spans="2:51" s="146" customFormat="1">
      <c r="B16" s="85" t="s">
        <v>990</v>
      </c>
      <c r="C16" s="82" t="s">
        <v>991</v>
      </c>
      <c r="D16" s="95" t="s">
        <v>987</v>
      </c>
      <c r="E16" s="95" t="s">
        <v>165</v>
      </c>
      <c r="F16" s="108">
        <v>43132</v>
      </c>
      <c r="G16" s="92">
        <v>1140870</v>
      </c>
      <c r="H16" s="94">
        <v>-2.3685</v>
      </c>
      <c r="I16" s="92">
        <v>-27.02148</v>
      </c>
      <c r="J16" s="93">
        <v>0.18790848036957669</v>
      </c>
      <c r="K16" s="93">
        <f>I16/'סכום נכסי הקרן'!$C$42</f>
        <v>-3.5541423911282483E-4</v>
      </c>
      <c r="AW16" s="141"/>
      <c r="AY16" s="141"/>
    </row>
    <row r="17" spans="2:51" s="146" customFormat="1">
      <c r="B17" s="85" t="s">
        <v>992</v>
      </c>
      <c r="C17" s="82" t="s">
        <v>993</v>
      </c>
      <c r="D17" s="95" t="s">
        <v>987</v>
      </c>
      <c r="E17" s="95" t="s">
        <v>165</v>
      </c>
      <c r="F17" s="108">
        <v>43136</v>
      </c>
      <c r="G17" s="92">
        <v>1095072</v>
      </c>
      <c r="H17" s="94">
        <v>-2.2084000000000001</v>
      </c>
      <c r="I17" s="92">
        <v>-24.184090000000001</v>
      </c>
      <c r="J17" s="93">
        <v>0.1681771539168497</v>
      </c>
      <c r="K17" s="93">
        <f>I17/'סכום נכסי הקרן'!$C$42</f>
        <v>-3.1809397360862827E-4</v>
      </c>
      <c r="AW17" s="141"/>
      <c r="AY17" s="141"/>
    </row>
    <row r="18" spans="2:51" s="146" customFormat="1">
      <c r="B18" s="85" t="s">
        <v>994</v>
      </c>
      <c r="C18" s="82" t="s">
        <v>995</v>
      </c>
      <c r="D18" s="95" t="s">
        <v>987</v>
      </c>
      <c r="E18" s="95" t="s">
        <v>165</v>
      </c>
      <c r="F18" s="108">
        <v>43171</v>
      </c>
      <c r="G18" s="92">
        <v>1028550</v>
      </c>
      <c r="H18" s="94">
        <v>-2.1278000000000001</v>
      </c>
      <c r="I18" s="92">
        <v>-21.88589</v>
      </c>
      <c r="J18" s="93">
        <v>0.15219537684226456</v>
      </c>
      <c r="K18" s="93">
        <f>I18/'סכום נכסי הקרן'!$C$42</f>
        <v>-2.8786568839519458E-4</v>
      </c>
      <c r="AW18" s="141"/>
      <c r="AY18" s="141"/>
    </row>
    <row r="19" spans="2:51" s="141" customFormat="1">
      <c r="B19" s="85" t="s">
        <v>996</v>
      </c>
      <c r="C19" s="82" t="s">
        <v>997</v>
      </c>
      <c r="D19" s="95" t="s">
        <v>987</v>
      </c>
      <c r="E19" s="95" t="s">
        <v>165</v>
      </c>
      <c r="F19" s="108">
        <v>43159</v>
      </c>
      <c r="G19" s="92">
        <v>692600</v>
      </c>
      <c r="H19" s="94">
        <v>-1.1106</v>
      </c>
      <c r="I19" s="92">
        <v>-7.69184</v>
      </c>
      <c r="J19" s="93">
        <v>5.3489370887380143E-2</v>
      </c>
      <c r="K19" s="93">
        <f>I19/'סכום נכסי הקרן'!$C$42</f>
        <v>-1.0117097438695403E-4</v>
      </c>
    </row>
    <row r="20" spans="2:51" s="141" customFormat="1">
      <c r="B20" s="85" t="s">
        <v>998</v>
      </c>
      <c r="C20" s="82" t="s">
        <v>999</v>
      </c>
      <c r="D20" s="95" t="s">
        <v>987</v>
      </c>
      <c r="E20" s="95" t="s">
        <v>165</v>
      </c>
      <c r="F20" s="108">
        <v>43152</v>
      </c>
      <c r="G20" s="92">
        <v>9710804.9299999997</v>
      </c>
      <c r="H20" s="94">
        <v>-0.59650000000000003</v>
      </c>
      <c r="I20" s="92">
        <v>-57.925019999999996</v>
      </c>
      <c r="J20" s="93">
        <v>0.40281296522534432</v>
      </c>
      <c r="K20" s="93">
        <f>I20/'סכום נכסי הקרן'!$C$42</f>
        <v>-7.6188931579229408E-4</v>
      </c>
    </row>
    <row r="21" spans="2:51" s="141" customFormat="1">
      <c r="B21" s="85" t="s">
        <v>1000</v>
      </c>
      <c r="C21" s="82" t="s">
        <v>1001</v>
      </c>
      <c r="D21" s="95" t="s">
        <v>987</v>
      </c>
      <c r="E21" s="95" t="s">
        <v>165</v>
      </c>
      <c r="F21" s="108">
        <v>43146</v>
      </c>
      <c r="G21" s="92">
        <v>560480</v>
      </c>
      <c r="H21" s="94">
        <v>0.1515</v>
      </c>
      <c r="I21" s="92">
        <v>0.84911999999999999</v>
      </c>
      <c r="J21" s="93">
        <v>-5.9048153117969467E-3</v>
      </c>
      <c r="K21" s="93">
        <f>I21/'סכום נכסי הקרן'!$C$42</f>
        <v>1.1168497754952053E-5</v>
      </c>
    </row>
    <row r="22" spans="2:51" s="141" customFormat="1">
      <c r="B22" s="85" t="s">
        <v>1002</v>
      </c>
      <c r="C22" s="82" t="s">
        <v>1003</v>
      </c>
      <c r="D22" s="95" t="s">
        <v>987</v>
      </c>
      <c r="E22" s="95" t="s">
        <v>165</v>
      </c>
      <c r="F22" s="108">
        <v>43164</v>
      </c>
      <c r="G22" s="92">
        <v>281120</v>
      </c>
      <c r="H22" s="94">
        <v>1.3278000000000001</v>
      </c>
      <c r="I22" s="92">
        <v>3.7326199999999998</v>
      </c>
      <c r="J22" s="93">
        <v>-2.595679259600471E-2</v>
      </c>
      <c r="K22" s="93">
        <f>I22/'סכום נכסי הקרן'!$C$42</f>
        <v>4.9095249305267962E-5</v>
      </c>
    </row>
    <row r="23" spans="2:51" s="141" customFormat="1">
      <c r="B23" s="85" t="s">
        <v>1004</v>
      </c>
      <c r="C23" s="82" t="s">
        <v>1005</v>
      </c>
      <c r="D23" s="95" t="s">
        <v>987</v>
      </c>
      <c r="E23" s="95" t="s">
        <v>165</v>
      </c>
      <c r="F23" s="108">
        <v>43152</v>
      </c>
      <c r="G23" s="92">
        <v>210840</v>
      </c>
      <c r="H23" s="94">
        <v>0.67620000000000002</v>
      </c>
      <c r="I23" s="92">
        <v>1.42571</v>
      </c>
      <c r="J23" s="93">
        <v>-9.9144458241261831E-3</v>
      </c>
      <c r="K23" s="93">
        <f>I23/'סכום נכסי הקרן'!$C$42</f>
        <v>1.8752401232114064E-5</v>
      </c>
    </row>
    <row r="24" spans="2:51" s="141" customFormat="1">
      <c r="B24" s="85" t="s">
        <v>1006</v>
      </c>
      <c r="C24" s="82" t="s">
        <v>1007</v>
      </c>
      <c r="D24" s="95" t="s">
        <v>987</v>
      </c>
      <c r="E24" s="95" t="s">
        <v>165</v>
      </c>
      <c r="F24" s="108">
        <v>43185</v>
      </c>
      <c r="G24" s="92">
        <v>702800</v>
      </c>
      <c r="H24" s="94">
        <v>0.46</v>
      </c>
      <c r="I24" s="92">
        <v>3.23265</v>
      </c>
      <c r="J24" s="93">
        <v>-2.2479980706708591E-2</v>
      </c>
      <c r="K24" s="93">
        <f>I24/'סכום נכסי הקרן'!$C$42</f>
        <v>4.2519130708905407E-5</v>
      </c>
    </row>
    <row r="25" spans="2:51" s="141" customFormat="1">
      <c r="B25" s="81"/>
      <c r="C25" s="82"/>
      <c r="D25" s="82"/>
      <c r="E25" s="82"/>
      <c r="F25" s="82"/>
      <c r="G25" s="92"/>
      <c r="H25" s="94"/>
      <c r="I25" s="82"/>
      <c r="J25" s="93"/>
      <c r="K25" s="82"/>
    </row>
    <row r="26" spans="2:51" s="141" customFormat="1">
      <c r="B26" s="100" t="s">
        <v>230</v>
      </c>
      <c r="C26" s="80"/>
      <c r="D26" s="80"/>
      <c r="E26" s="80"/>
      <c r="F26" s="80"/>
      <c r="G26" s="89"/>
      <c r="H26" s="91"/>
      <c r="I26" s="89">
        <v>2.4007800000000001</v>
      </c>
      <c r="J26" s="90">
        <v>-1.6695122602524818E-2</v>
      </c>
      <c r="K26" s="90">
        <f>I26/'סכום נכסי הקרן'!$C$42</f>
        <v>3.1577522658910156E-5</v>
      </c>
    </row>
    <row r="27" spans="2:51" s="141" customFormat="1">
      <c r="B27" s="85" t="s">
        <v>1008</v>
      </c>
      <c r="C27" s="82" t="s">
        <v>1009</v>
      </c>
      <c r="D27" s="95" t="s">
        <v>987</v>
      </c>
      <c r="E27" s="95" t="s">
        <v>167</v>
      </c>
      <c r="F27" s="108">
        <v>43178</v>
      </c>
      <c r="G27" s="92">
        <v>86576</v>
      </c>
      <c r="H27" s="94">
        <v>-0.26929999999999998</v>
      </c>
      <c r="I27" s="92">
        <v>-0.23313999999999999</v>
      </c>
      <c r="J27" s="93">
        <v>1.6212651236484127E-3</v>
      </c>
      <c r="K27" s="93">
        <f>I27/'סכום נכסי הקרן'!$C$42</f>
        <v>-3.0664965689060695E-6</v>
      </c>
    </row>
    <row r="28" spans="2:51" s="141" customFormat="1">
      <c r="B28" s="85" t="s">
        <v>1010</v>
      </c>
      <c r="C28" s="82" t="s">
        <v>1011</v>
      </c>
      <c r="D28" s="95" t="s">
        <v>987</v>
      </c>
      <c r="E28" s="95" t="s">
        <v>167</v>
      </c>
      <c r="F28" s="108">
        <v>43069</v>
      </c>
      <c r="G28" s="92">
        <v>80181.820000000007</v>
      </c>
      <c r="H28" s="94">
        <v>-3.1755</v>
      </c>
      <c r="I28" s="92">
        <v>-2.5461900000000002</v>
      </c>
      <c r="J28" s="93">
        <v>1.7706309707396208E-2</v>
      </c>
      <c r="K28" s="93">
        <f>I28/'סכום נכסי הקרן'!$C$42</f>
        <v>-3.3490104223998226E-5</v>
      </c>
    </row>
    <row r="29" spans="2:51" s="141" customFormat="1">
      <c r="B29" s="85" t="s">
        <v>1012</v>
      </c>
      <c r="C29" s="82" t="s">
        <v>1013</v>
      </c>
      <c r="D29" s="95" t="s">
        <v>987</v>
      </c>
      <c r="E29" s="95" t="s">
        <v>167</v>
      </c>
      <c r="F29" s="108">
        <v>43139</v>
      </c>
      <c r="G29" s="92">
        <v>58018.99</v>
      </c>
      <c r="H29" s="94">
        <v>-3.6900000000000002E-2</v>
      </c>
      <c r="I29" s="92">
        <v>-2.1430000000000001E-2</v>
      </c>
      <c r="J29" s="93">
        <v>1.4902509908117648E-4</v>
      </c>
      <c r="K29" s="93">
        <f>I29/'סכום נכסי הקרן'!$C$42</f>
        <v>-2.8186935520141148E-7</v>
      </c>
    </row>
    <row r="30" spans="2:51" s="141" customFormat="1">
      <c r="B30" s="85" t="s">
        <v>1014</v>
      </c>
      <c r="C30" s="82" t="s">
        <v>1015</v>
      </c>
      <c r="D30" s="95" t="s">
        <v>987</v>
      </c>
      <c r="E30" s="95" t="s">
        <v>167</v>
      </c>
      <c r="F30" s="108">
        <v>43172</v>
      </c>
      <c r="G30" s="92">
        <v>939115.94</v>
      </c>
      <c r="H30" s="94">
        <v>0.42399999999999999</v>
      </c>
      <c r="I30" s="92">
        <v>3.9815399999999999</v>
      </c>
      <c r="J30" s="93">
        <v>-2.7687792486965346E-2</v>
      </c>
      <c r="K30" s="93">
        <f>I30/'סכום נכסי הקרן'!$C$42</f>
        <v>5.2369300630360605E-5</v>
      </c>
    </row>
    <row r="31" spans="2:51" s="141" customFormat="1">
      <c r="B31" s="85" t="s">
        <v>1016</v>
      </c>
      <c r="C31" s="82" t="s">
        <v>1017</v>
      </c>
      <c r="D31" s="95" t="s">
        <v>987</v>
      </c>
      <c r="E31" s="95" t="s">
        <v>167</v>
      </c>
      <c r="F31" s="108">
        <v>43131</v>
      </c>
      <c r="G31" s="92">
        <v>87899.199999999997</v>
      </c>
      <c r="H31" s="94">
        <v>1.4460999999999999</v>
      </c>
      <c r="I31" s="92">
        <v>1.27108</v>
      </c>
      <c r="J31" s="93">
        <v>-8.8391424610406808E-3</v>
      </c>
      <c r="K31" s="93">
        <f>I31/'סכום נכסי הקרן'!$C$42</f>
        <v>1.6718548763854882E-5</v>
      </c>
    </row>
    <row r="32" spans="2:51" s="141" customFormat="1">
      <c r="B32" s="85" t="s">
        <v>1018</v>
      </c>
      <c r="C32" s="82" t="s">
        <v>1019</v>
      </c>
      <c r="D32" s="95" t="s">
        <v>987</v>
      </c>
      <c r="E32" s="95" t="s">
        <v>165</v>
      </c>
      <c r="F32" s="108">
        <v>43153</v>
      </c>
      <c r="G32" s="92">
        <v>11570.51</v>
      </c>
      <c r="H32" s="94">
        <v>-0.4415</v>
      </c>
      <c r="I32" s="92">
        <v>-5.108E-2</v>
      </c>
      <c r="J32" s="93">
        <v>3.552124153554127E-4</v>
      </c>
      <c r="K32" s="93">
        <f>I32/'סכום נכסי הקרן'!$C$42</f>
        <v>-6.7185658719963131E-7</v>
      </c>
    </row>
    <row r="33" spans="2:11" s="141" customFormat="1">
      <c r="B33" s="81"/>
      <c r="C33" s="82"/>
      <c r="D33" s="82"/>
      <c r="E33" s="82"/>
      <c r="F33" s="82"/>
      <c r="G33" s="92"/>
      <c r="H33" s="94"/>
      <c r="I33" s="82"/>
      <c r="J33" s="93"/>
      <c r="K33" s="82"/>
    </row>
    <row r="34" spans="2:11" s="141" customFormat="1">
      <c r="B34" s="100" t="s">
        <v>229</v>
      </c>
      <c r="C34" s="80"/>
      <c r="D34" s="80"/>
      <c r="E34" s="80"/>
      <c r="F34" s="80"/>
      <c r="G34" s="89"/>
      <c r="H34" s="91"/>
      <c r="I34" s="89">
        <v>-1.1494200000000001</v>
      </c>
      <c r="J34" s="90">
        <v>7.9931138304193128E-3</v>
      </c>
      <c r="K34" s="90">
        <f>I34/'סכום נכסי הקרן'!$C$42</f>
        <v>-1.5118351575156622E-5</v>
      </c>
    </row>
    <row r="35" spans="2:11" s="141" customFormat="1">
      <c r="B35" s="85" t="s">
        <v>1049</v>
      </c>
      <c r="C35" s="82" t="s">
        <v>1020</v>
      </c>
      <c r="D35" s="95" t="s">
        <v>987</v>
      </c>
      <c r="E35" s="95" t="s">
        <v>166</v>
      </c>
      <c r="F35" s="108">
        <v>43108</v>
      </c>
      <c r="G35" s="92">
        <v>72.2</v>
      </c>
      <c r="H35" s="94">
        <v>997.07920000000001</v>
      </c>
      <c r="I35" s="92">
        <v>-1.1494200000000001</v>
      </c>
      <c r="J35" s="93">
        <v>7.9931138304193128E-3</v>
      </c>
      <c r="K35" s="93">
        <f>I35/'סכום נכסי הקרן'!$C$42</f>
        <v>-1.5118351575156622E-5</v>
      </c>
    </row>
    <row r="36" spans="2:11" s="141" customFormat="1">
      <c r="B36" s="81"/>
      <c r="C36" s="82"/>
      <c r="D36" s="82"/>
      <c r="E36" s="82"/>
      <c r="F36" s="82"/>
      <c r="G36" s="92"/>
      <c r="H36" s="94"/>
      <c r="I36" s="82"/>
      <c r="J36" s="93"/>
      <c r="K36" s="82"/>
    </row>
    <row r="37" spans="2:11" s="141" customFormat="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 s="141" customFormat="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 s="141" customFormat="1">
      <c r="B39" s="145" t="s">
        <v>251</v>
      </c>
      <c r="C39" s="99"/>
      <c r="D39" s="99"/>
      <c r="E39" s="99"/>
      <c r="F39" s="99"/>
      <c r="G39" s="99"/>
      <c r="H39" s="99"/>
      <c r="I39" s="99"/>
      <c r="J39" s="99"/>
      <c r="K39" s="99"/>
    </row>
    <row r="40" spans="2:11" s="141" customFormat="1">
      <c r="B40" s="145" t="s">
        <v>114</v>
      </c>
      <c r="C40" s="99"/>
      <c r="D40" s="99"/>
      <c r="E40" s="99"/>
      <c r="F40" s="99"/>
      <c r="G40" s="99"/>
      <c r="H40" s="99"/>
      <c r="I40" s="99"/>
      <c r="J40" s="99"/>
      <c r="K40" s="99"/>
    </row>
    <row r="41" spans="2:11" s="141" customFormat="1">
      <c r="B41" s="145" t="s">
        <v>234</v>
      </c>
      <c r="C41" s="99"/>
      <c r="D41" s="99"/>
      <c r="E41" s="99"/>
      <c r="F41" s="99"/>
      <c r="G41" s="99"/>
      <c r="H41" s="99"/>
      <c r="I41" s="99"/>
      <c r="J41" s="99"/>
      <c r="K41" s="99"/>
    </row>
    <row r="42" spans="2:11" s="141" customFormat="1">
      <c r="B42" s="145" t="s">
        <v>242</v>
      </c>
      <c r="C42" s="99"/>
      <c r="D42" s="99"/>
      <c r="E42" s="99"/>
      <c r="F42" s="99"/>
      <c r="G42" s="99"/>
      <c r="H42" s="99"/>
      <c r="I42" s="99"/>
      <c r="J42" s="99"/>
      <c r="K42" s="99"/>
    </row>
    <row r="43" spans="2:11" s="141" customFormat="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 s="141" customFormat="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 s="141" customFormat="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 s="141" customFormat="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 s="141" customFormat="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 s="141" customFormat="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 s="141" customFormat="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 s="141" customFormat="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 s="141" customFormat="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 s="141" customFormat="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 s="141" customFormat="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 s="141" customFormat="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 s="141" customFormat="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 s="141" customFormat="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 s="141" customFormat="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 s="141" customFormat="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 s="141" customFormat="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 s="141" customFormat="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 s="141" customFormat="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 s="141" customFormat="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 s="141" customFormat="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 s="141" customFormat="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 s="141" customFormat="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 s="141" customFormat="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 s="141" customFormat="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 s="141" customFormat="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B123" s="99"/>
      <c r="C123" s="99"/>
      <c r="D123" s="99"/>
      <c r="E123" s="99"/>
      <c r="F123" s="99"/>
      <c r="G123" s="99"/>
      <c r="H123" s="99"/>
      <c r="I123" s="99"/>
      <c r="J123" s="99"/>
      <c r="K123" s="99"/>
    </row>
    <row r="124" spans="2:11">
      <c r="B124" s="99"/>
      <c r="C124" s="99"/>
      <c r="D124" s="99"/>
      <c r="E124" s="99"/>
      <c r="F124" s="99"/>
      <c r="G124" s="99"/>
      <c r="H124" s="99"/>
      <c r="I124" s="99"/>
      <c r="J124" s="99"/>
      <c r="K124" s="99"/>
    </row>
    <row r="125" spans="2:11">
      <c r="B125" s="99"/>
      <c r="C125" s="99"/>
      <c r="D125" s="99"/>
      <c r="E125" s="99"/>
      <c r="F125" s="99"/>
      <c r="G125" s="99"/>
      <c r="H125" s="99"/>
      <c r="I125" s="99"/>
      <c r="J125" s="99"/>
      <c r="K125" s="99"/>
    </row>
    <row r="126" spans="2:11">
      <c r="B126" s="99"/>
      <c r="C126" s="99"/>
      <c r="D126" s="99"/>
      <c r="E126" s="99"/>
      <c r="F126" s="99"/>
      <c r="G126" s="99"/>
      <c r="H126" s="99"/>
      <c r="I126" s="99"/>
      <c r="J126" s="99"/>
      <c r="K126" s="99"/>
    </row>
    <row r="127" spans="2:11">
      <c r="B127" s="99"/>
      <c r="C127" s="99"/>
      <c r="D127" s="99"/>
      <c r="E127" s="99"/>
      <c r="F127" s="99"/>
      <c r="G127" s="99"/>
      <c r="H127" s="99"/>
      <c r="I127" s="99"/>
      <c r="J127" s="99"/>
      <c r="K127" s="99"/>
    </row>
    <row r="128" spans="2:11">
      <c r="B128" s="99"/>
      <c r="C128" s="99"/>
      <c r="D128" s="99"/>
      <c r="E128" s="99"/>
      <c r="F128" s="99"/>
      <c r="G128" s="99"/>
      <c r="H128" s="99"/>
      <c r="I128" s="99"/>
      <c r="J128" s="99"/>
      <c r="K128" s="99"/>
    </row>
    <row r="129" spans="2:11">
      <c r="B129" s="99"/>
      <c r="C129" s="99"/>
      <c r="D129" s="99"/>
      <c r="E129" s="99"/>
      <c r="F129" s="99"/>
      <c r="G129" s="99"/>
      <c r="H129" s="99"/>
      <c r="I129" s="99"/>
      <c r="J129" s="99"/>
      <c r="K129" s="99"/>
    </row>
    <row r="130" spans="2:11">
      <c r="B130" s="99"/>
      <c r="C130" s="99"/>
      <c r="D130" s="99"/>
      <c r="E130" s="99"/>
      <c r="F130" s="99"/>
      <c r="G130" s="99"/>
      <c r="H130" s="99"/>
      <c r="I130" s="99"/>
      <c r="J130" s="99"/>
      <c r="K130" s="99"/>
    </row>
    <row r="131" spans="2:11">
      <c r="B131" s="99"/>
      <c r="C131" s="99"/>
      <c r="D131" s="99"/>
      <c r="E131" s="99"/>
      <c r="F131" s="99"/>
      <c r="G131" s="99"/>
      <c r="H131" s="99"/>
      <c r="I131" s="99"/>
      <c r="J131" s="99"/>
      <c r="K131" s="99"/>
    </row>
    <row r="132" spans="2:11">
      <c r="B132" s="99"/>
      <c r="C132" s="99"/>
      <c r="D132" s="99"/>
      <c r="E132" s="99"/>
      <c r="F132" s="99"/>
      <c r="G132" s="99"/>
      <c r="H132" s="99"/>
      <c r="I132" s="99"/>
      <c r="J132" s="99"/>
      <c r="K132" s="99"/>
    </row>
    <row r="133" spans="2:11">
      <c r="B133" s="99"/>
      <c r="C133" s="99"/>
      <c r="D133" s="99"/>
      <c r="E133" s="99"/>
      <c r="F133" s="99"/>
      <c r="G133" s="99"/>
      <c r="H133" s="99"/>
      <c r="I133" s="99"/>
      <c r="J133" s="99"/>
      <c r="K133" s="99"/>
    </row>
    <row r="134" spans="2:11">
      <c r="B134" s="99"/>
      <c r="C134" s="99"/>
      <c r="D134" s="99"/>
      <c r="E134" s="99"/>
      <c r="F134" s="99"/>
      <c r="G134" s="99"/>
      <c r="H134" s="99"/>
      <c r="I134" s="99"/>
      <c r="J134" s="99"/>
      <c r="K134" s="99"/>
    </row>
    <row r="135" spans="2:11">
      <c r="B135" s="99"/>
      <c r="C135" s="99"/>
      <c r="D135" s="99"/>
      <c r="E135" s="99"/>
      <c r="F135" s="99"/>
      <c r="G135" s="99"/>
      <c r="H135" s="99"/>
      <c r="I135" s="99"/>
      <c r="J135" s="99"/>
      <c r="K135" s="99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41:XFD44 A1:B1048576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181</v>
      </c>
      <c r="C1" s="76" t="s" vm="1">
        <v>252</v>
      </c>
    </row>
    <row r="2" spans="2:78">
      <c r="B2" s="55" t="s">
        <v>180</v>
      </c>
      <c r="C2" s="76" t="s">
        <v>253</v>
      </c>
    </row>
    <row r="3" spans="2:78">
      <c r="B3" s="55" t="s">
        <v>182</v>
      </c>
      <c r="C3" s="76" t="s">
        <v>254</v>
      </c>
    </row>
    <row r="4" spans="2:78">
      <c r="B4" s="55" t="s">
        <v>183</v>
      </c>
      <c r="C4" s="76">
        <v>9453</v>
      </c>
    </row>
    <row r="6" spans="2:78" ht="26.25" customHeight="1">
      <c r="B6" s="215" t="s">
        <v>212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2:78" ht="26.25" customHeight="1">
      <c r="B7" s="215" t="s">
        <v>102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</row>
    <row r="8" spans="2:78" s="3" customFormat="1" ht="47.25">
      <c r="B8" s="21" t="s">
        <v>118</v>
      </c>
      <c r="C8" s="29" t="s">
        <v>44</v>
      </c>
      <c r="D8" s="29" t="s">
        <v>49</v>
      </c>
      <c r="E8" s="29" t="s">
        <v>15</v>
      </c>
      <c r="F8" s="29" t="s">
        <v>64</v>
      </c>
      <c r="G8" s="29" t="s">
        <v>104</v>
      </c>
      <c r="H8" s="29" t="s">
        <v>18</v>
      </c>
      <c r="I8" s="29" t="s">
        <v>103</v>
      </c>
      <c r="J8" s="29" t="s">
        <v>17</v>
      </c>
      <c r="K8" s="29" t="s">
        <v>19</v>
      </c>
      <c r="L8" s="29" t="s">
        <v>236</v>
      </c>
      <c r="M8" s="29" t="s">
        <v>235</v>
      </c>
      <c r="N8" s="29" t="s">
        <v>112</v>
      </c>
      <c r="O8" s="29" t="s">
        <v>57</v>
      </c>
      <c r="P8" s="29" t="s">
        <v>184</v>
      </c>
      <c r="Q8" s="30" t="s">
        <v>186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22</v>
      </c>
      <c r="H9" s="15" t="s">
        <v>21</v>
      </c>
      <c r="I9" s="15"/>
      <c r="J9" s="15" t="s">
        <v>20</v>
      </c>
      <c r="K9" s="15" t="s">
        <v>20</v>
      </c>
      <c r="L9" s="15" t="s">
        <v>243</v>
      </c>
      <c r="M9" s="15"/>
      <c r="N9" s="15" t="s">
        <v>239</v>
      </c>
      <c r="O9" s="15" t="s">
        <v>20</v>
      </c>
      <c r="P9" s="31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115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251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234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242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14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S132"/>
  <sheetViews>
    <sheetView rightToLeft="1" zoomScale="90" zoomScaleNormal="90" workbookViewId="0">
      <pane ySplit="9" topLeftCell="A10" activePane="bottomLeft" state="frozen"/>
      <selection pane="bottomLeft" activeCell="C20" sqref="C20"/>
    </sheetView>
  </sheetViews>
  <sheetFormatPr defaultColWidth="9.140625" defaultRowHeight="18"/>
  <cols>
    <col min="1" max="1" width="11.5703125" style="13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1:45">
      <c r="B1" s="55" t="s">
        <v>181</v>
      </c>
      <c r="C1" s="76" t="s" vm="1">
        <v>252</v>
      </c>
    </row>
    <row r="2" spans="1:45">
      <c r="B2" s="55" t="s">
        <v>180</v>
      </c>
      <c r="C2" s="76" t="s">
        <v>253</v>
      </c>
    </row>
    <row r="3" spans="1:45">
      <c r="B3" s="55" t="s">
        <v>182</v>
      </c>
      <c r="C3" s="76" t="s">
        <v>254</v>
      </c>
    </row>
    <row r="4" spans="1:45">
      <c r="B4" s="55" t="s">
        <v>183</v>
      </c>
      <c r="C4" s="76">
        <v>9453</v>
      </c>
    </row>
    <row r="6" spans="1:45" ht="26.25" customHeight="1">
      <c r="B6" s="215" t="s">
        <v>213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45" s="3" customFormat="1" ht="63">
      <c r="A7" s="132"/>
      <c r="B7" s="21" t="s">
        <v>118</v>
      </c>
      <c r="C7" s="29" t="s">
        <v>225</v>
      </c>
      <c r="D7" s="29" t="s">
        <v>44</v>
      </c>
      <c r="E7" s="29" t="s">
        <v>119</v>
      </c>
      <c r="F7" s="29" t="s">
        <v>15</v>
      </c>
      <c r="G7" s="29" t="s">
        <v>104</v>
      </c>
      <c r="H7" s="29" t="s">
        <v>64</v>
      </c>
      <c r="I7" s="29" t="s">
        <v>18</v>
      </c>
      <c r="J7" s="29" t="s">
        <v>103</v>
      </c>
      <c r="K7" s="12" t="s">
        <v>36</v>
      </c>
      <c r="L7" s="69" t="s">
        <v>19</v>
      </c>
      <c r="M7" s="29" t="s">
        <v>236</v>
      </c>
      <c r="N7" s="29" t="s">
        <v>235</v>
      </c>
      <c r="O7" s="29" t="s">
        <v>112</v>
      </c>
      <c r="P7" s="29" t="s">
        <v>184</v>
      </c>
      <c r="Q7" s="30" t="s">
        <v>186</v>
      </c>
      <c r="R7" s="1"/>
      <c r="AR7" s="3" t="s">
        <v>164</v>
      </c>
      <c r="AS7" s="3" t="s">
        <v>166</v>
      </c>
    </row>
    <row r="8" spans="1:45" s="3" customFormat="1" ht="24" customHeight="1">
      <c r="A8" s="132"/>
      <c r="B8" s="14"/>
      <c r="C8" s="68"/>
      <c r="D8" s="15"/>
      <c r="E8" s="15"/>
      <c r="F8" s="15"/>
      <c r="G8" s="15" t="s">
        <v>22</v>
      </c>
      <c r="H8" s="15"/>
      <c r="I8" s="15" t="s">
        <v>21</v>
      </c>
      <c r="J8" s="15"/>
      <c r="K8" s="15" t="s">
        <v>20</v>
      </c>
      <c r="L8" s="15" t="s">
        <v>20</v>
      </c>
      <c r="M8" s="15" t="s">
        <v>243</v>
      </c>
      <c r="N8" s="15"/>
      <c r="O8" s="15" t="s">
        <v>239</v>
      </c>
      <c r="P8" s="31" t="s">
        <v>20</v>
      </c>
      <c r="Q8" s="16" t="s">
        <v>20</v>
      </c>
      <c r="R8" s="1"/>
      <c r="AR8" s="3" t="s">
        <v>162</v>
      </c>
      <c r="AS8" s="3" t="s">
        <v>165</v>
      </c>
    </row>
    <row r="9" spans="1:45" s="4" customFormat="1" ht="18" customHeight="1">
      <c r="A9" s="133"/>
      <c r="B9" s="17"/>
      <c r="C9" s="12" t="s">
        <v>1</v>
      </c>
      <c r="D9" s="12" t="s">
        <v>2</v>
      </c>
      <c r="E9" s="12" t="s">
        <v>3</v>
      </c>
      <c r="F9" s="12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9" t="s">
        <v>14</v>
      </c>
      <c r="Q9" s="19" t="s">
        <v>115</v>
      </c>
      <c r="R9" s="1"/>
      <c r="AR9" s="4" t="s">
        <v>163</v>
      </c>
      <c r="AS9" s="4" t="s">
        <v>167</v>
      </c>
    </row>
    <row r="10" spans="1:45" s="139" customFormat="1" ht="18" customHeight="1">
      <c r="A10" s="147"/>
      <c r="B10" s="113" t="s">
        <v>40</v>
      </c>
      <c r="C10" s="114"/>
      <c r="D10" s="114"/>
      <c r="E10" s="114"/>
      <c r="F10" s="114"/>
      <c r="G10" s="114"/>
      <c r="H10" s="114"/>
      <c r="I10" s="115">
        <v>6.5265159357065414</v>
      </c>
      <c r="J10" s="114"/>
      <c r="K10" s="114"/>
      <c r="L10" s="123">
        <v>3.5809736967058671E-2</v>
      </c>
      <c r="M10" s="115"/>
      <c r="N10" s="119"/>
      <c r="O10" s="115">
        <v>1559.84455</v>
      </c>
      <c r="P10" s="116">
        <f>O10/$O$10</f>
        <v>1</v>
      </c>
      <c r="Q10" s="116">
        <f>O10/'סכום נכסי הקרן'!$C$42</f>
        <v>2.0516676505969941E-2</v>
      </c>
      <c r="R10" s="140"/>
      <c r="AR10" s="140" t="s">
        <v>28</v>
      </c>
      <c r="AS10" s="139" t="s">
        <v>168</v>
      </c>
    </row>
    <row r="11" spans="1:45" s="140" customFormat="1" ht="21.75" customHeight="1">
      <c r="A11" s="148"/>
      <c r="B11" s="117" t="s">
        <v>39</v>
      </c>
      <c r="C11" s="114"/>
      <c r="D11" s="114"/>
      <c r="E11" s="114"/>
      <c r="F11" s="114"/>
      <c r="G11" s="114"/>
      <c r="H11" s="114"/>
      <c r="I11" s="115">
        <v>6.5265159357065414</v>
      </c>
      <c r="J11" s="114"/>
      <c r="K11" s="114"/>
      <c r="L11" s="123">
        <v>3.5809736967058671E-2</v>
      </c>
      <c r="M11" s="115"/>
      <c r="N11" s="119"/>
      <c r="O11" s="115">
        <f>O12+O19</f>
        <v>1256.4605799999999</v>
      </c>
      <c r="P11" s="116">
        <f t="shared" ref="P11:P17" si="0">O11/$O$10</f>
        <v>0.80550371509776397</v>
      </c>
      <c r="Q11" s="116">
        <f>O11/'סכום נכסי הקרן'!$C$42</f>
        <v>1.6526259147017799E-2</v>
      </c>
      <c r="AS11" s="140" t="s">
        <v>174</v>
      </c>
    </row>
    <row r="12" spans="1:45" s="141" customFormat="1">
      <c r="A12" s="149"/>
      <c r="B12" s="100" t="s">
        <v>37</v>
      </c>
      <c r="C12" s="80"/>
      <c r="D12" s="80"/>
      <c r="E12" s="80"/>
      <c r="F12" s="80"/>
      <c r="G12" s="80"/>
      <c r="H12" s="80"/>
      <c r="I12" s="89">
        <v>9.2597772682666797</v>
      </c>
      <c r="J12" s="80"/>
      <c r="K12" s="80"/>
      <c r="L12" s="102">
        <v>3.0966935058032788E-2</v>
      </c>
      <c r="M12" s="89"/>
      <c r="N12" s="91"/>
      <c r="O12" s="89">
        <v>753.86428999999998</v>
      </c>
      <c r="P12" s="90">
        <f t="shared" si="0"/>
        <v>0.48329449880117858</v>
      </c>
      <c r="Q12" s="90">
        <f>O12/'סכום נכסי הקרן'!$C$42</f>
        <v>9.9155968890186595E-3</v>
      </c>
      <c r="AS12" s="141" t="s">
        <v>169</v>
      </c>
    </row>
    <row r="13" spans="1:45" s="141" customFormat="1">
      <c r="A13" s="149"/>
      <c r="B13" s="85" t="s">
        <v>1050</v>
      </c>
      <c r="C13" s="95" t="s">
        <v>1036</v>
      </c>
      <c r="D13" s="82">
        <v>6028</v>
      </c>
      <c r="E13" s="82"/>
      <c r="F13" s="82" t="s">
        <v>1035</v>
      </c>
      <c r="G13" s="108">
        <v>43100</v>
      </c>
      <c r="H13" s="82"/>
      <c r="I13" s="92">
        <v>9.8500000000000014</v>
      </c>
      <c r="J13" s="95" t="s">
        <v>166</v>
      </c>
      <c r="K13" s="96">
        <v>3.9599999999999989E-2</v>
      </c>
      <c r="L13" s="96">
        <v>3.9599999999999989E-2</v>
      </c>
      <c r="M13" s="92">
        <v>53397.56</v>
      </c>
      <c r="N13" s="94">
        <v>101.88</v>
      </c>
      <c r="O13" s="92">
        <v>54.401429999999998</v>
      </c>
      <c r="P13" s="93">
        <f t="shared" si="0"/>
        <v>3.4876186861056119E-2</v>
      </c>
      <c r="Q13" s="93">
        <f>O13/'סכום נכסי הקרן'!$C$42</f>
        <v>7.1554344359004763E-4</v>
      </c>
      <c r="AS13" s="141" t="s">
        <v>170</v>
      </c>
    </row>
    <row r="14" spans="1:45" s="141" customFormat="1">
      <c r="A14" s="149"/>
      <c r="B14" s="85" t="s">
        <v>1050</v>
      </c>
      <c r="C14" s="95" t="s">
        <v>1036</v>
      </c>
      <c r="D14" s="82">
        <v>6027</v>
      </c>
      <c r="E14" s="82"/>
      <c r="F14" s="82" t="s">
        <v>1035</v>
      </c>
      <c r="G14" s="108">
        <v>43100</v>
      </c>
      <c r="H14" s="82"/>
      <c r="I14" s="92">
        <v>10.280000000000001</v>
      </c>
      <c r="J14" s="95" t="s">
        <v>166</v>
      </c>
      <c r="K14" s="96">
        <v>3.0100000000000002E-2</v>
      </c>
      <c r="L14" s="96">
        <v>3.0100000000000002E-2</v>
      </c>
      <c r="M14" s="92">
        <v>200006.16</v>
      </c>
      <c r="N14" s="94">
        <v>99.12</v>
      </c>
      <c r="O14" s="92">
        <v>198.24610999999999</v>
      </c>
      <c r="P14" s="93">
        <f t="shared" si="0"/>
        <v>0.127093504285411</v>
      </c>
      <c r="Q14" s="93">
        <f>O14/'סכום נכסי הקרן'!$C$42</f>
        <v>2.6075363134338819E-3</v>
      </c>
      <c r="AS14" s="141" t="s">
        <v>171</v>
      </c>
    </row>
    <row r="15" spans="1:45" s="141" customFormat="1">
      <c r="A15" s="149"/>
      <c r="B15" s="85" t="s">
        <v>1050</v>
      </c>
      <c r="C15" s="95" t="s">
        <v>1036</v>
      </c>
      <c r="D15" s="82">
        <v>6026</v>
      </c>
      <c r="E15" s="82"/>
      <c r="F15" s="82" t="s">
        <v>1035</v>
      </c>
      <c r="G15" s="108">
        <v>43100</v>
      </c>
      <c r="H15" s="82"/>
      <c r="I15" s="92">
        <v>8.07</v>
      </c>
      <c r="J15" s="95" t="s">
        <v>166</v>
      </c>
      <c r="K15" s="96">
        <v>3.4099999999999998E-2</v>
      </c>
      <c r="L15" s="96">
        <v>3.4099999999999998E-2</v>
      </c>
      <c r="M15" s="92">
        <v>280482.68</v>
      </c>
      <c r="N15" s="94">
        <v>102.98</v>
      </c>
      <c r="O15" s="92">
        <v>288.84105999999997</v>
      </c>
      <c r="P15" s="93">
        <f t="shared" si="0"/>
        <v>0.18517297765344629</v>
      </c>
      <c r="Q15" s="93">
        <f>O15/'סכום נכסי הקרן'!$C$42</f>
        <v>3.7991340801629583E-3</v>
      </c>
      <c r="AS15" s="141" t="s">
        <v>173</v>
      </c>
    </row>
    <row r="16" spans="1:45" s="141" customFormat="1">
      <c r="A16" s="149"/>
      <c r="B16" s="85" t="s">
        <v>1050</v>
      </c>
      <c r="C16" s="95" t="s">
        <v>1036</v>
      </c>
      <c r="D16" s="82">
        <v>6025</v>
      </c>
      <c r="E16" s="82"/>
      <c r="F16" s="82" t="s">
        <v>1035</v>
      </c>
      <c r="G16" s="108">
        <v>43100</v>
      </c>
      <c r="H16" s="82"/>
      <c r="I16" s="92">
        <v>10.23</v>
      </c>
      <c r="J16" s="95" t="s">
        <v>166</v>
      </c>
      <c r="K16" s="96">
        <v>2.8399999999999998E-2</v>
      </c>
      <c r="L16" s="96">
        <v>2.8399999999999998E-2</v>
      </c>
      <c r="M16" s="92">
        <v>112913.15</v>
      </c>
      <c r="N16" s="94">
        <v>104.89</v>
      </c>
      <c r="O16" s="92">
        <v>118.43458</v>
      </c>
      <c r="P16" s="93">
        <f t="shared" si="0"/>
        <v>7.5927168511759707E-2</v>
      </c>
      <c r="Q16" s="93">
        <f>O16/'סכום נכסי הקרן'!$C$42</f>
        <v>1.5577731543700412E-3</v>
      </c>
      <c r="AS16" s="141" t="s">
        <v>172</v>
      </c>
    </row>
    <row r="17" spans="1:45" s="141" customFormat="1">
      <c r="A17" s="149"/>
      <c r="B17" s="85" t="s">
        <v>1050</v>
      </c>
      <c r="C17" s="95" t="s">
        <v>1036</v>
      </c>
      <c r="D17" s="82">
        <v>6024</v>
      </c>
      <c r="E17" s="82"/>
      <c r="F17" s="82" t="s">
        <v>1035</v>
      </c>
      <c r="G17" s="108">
        <v>43100</v>
      </c>
      <c r="H17" s="82"/>
      <c r="I17" s="92">
        <v>9.2000000000000011</v>
      </c>
      <c r="J17" s="95" t="s">
        <v>166</v>
      </c>
      <c r="K17" s="96">
        <v>2.1400000000000002E-2</v>
      </c>
      <c r="L17" s="96">
        <v>2.1400000000000002E-2</v>
      </c>
      <c r="M17" s="92">
        <v>89689.81</v>
      </c>
      <c r="N17" s="94">
        <v>104.74</v>
      </c>
      <c r="O17" s="92">
        <v>93.941109999999995</v>
      </c>
      <c r="P17" s="93">
        <f t="shared" si="0"/>
        <v>6.022466148950547E-2</v>
      </c>
      <c r="Q17" s="93">
        <f>O17/'סכום נכסי הקרן'!$C$42</f>
        <v>1.2356098974617296E-3</v>
      </c>
      <c r="AS17" s="141" t="s">
        <v>175</v>
      </c>
    </row>
    <row r="18" spans="1:45" s="141" customFormat="1">
      <c r="A18" s="149"/>
      <c r="B18" s="81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92"/>
      <c r="N18" s="94"/>
      <c r="O18" s="82"/>
      <c r="P18" s="93"/>
      <c r="Q18" s="82"/>
      <c r="AS18" s="141" t="s">
        <v>176</v>
      </c>
    </row>
    <row r="19" spans="1:45" s="141" customFormat="1">
      <c r="A19" s="149"/>
      <c r="B19" s="100" t="s">
        <v>38</v>
      </c>
      <c r="C19" s="80"/>
      <c r="D19" s="80"/>
      <c r="E19" s="80"/>
      <c r="F19" s="80"/>
      <c r="G19" s="80"/>
      <c r="H19" s="80"/>
      <c r="I19" s="89">
        <v>3.9699916433437217</v>
      </c>
      <c r="J19" s="80"/>
      <c r="K19" s="80"/>
      <c r="L19" s="102">
        <v>4.0339395575271289E-2</v>
      </c>
      <c r="M19" s="89"/>
      <c r="N19" s="91"/>
      <c r="O19" s="89">
        <f>SUM(O20:O32)</f>
        <v>502.59629000000007</v>
      </c>
      <c r="P19" s="90">
        <f t="shared" ref="P19:P34" si="1">O19/$O$10</f>
        <v>0.3222092162965855</v>
      </c>
      <c r="Q19" s="90">
        <f>O19/'סכום נכסי הקרן'!$C$42</f>
        <v>6.6106622579991427E-3</v>
      </c>
      <c r="AS19" s="141" t="s">
        <v>177</v>
      </c>
    </row>
    <row r="20" spans="1:45" s="141" customFormat="1">
      <c r="A20" s="149"/>
      <c r="B20" s="85" t="s">
        <v>1051</v>
      </c>
      <c r="C20" s="95" t="s">
        <v>1036</v>
      </c>
      <c r="D20" s="82">
        <v>507852</v>
      </c>
      <c r="E20" s="82"/>
      <c r="F20" s="82" t="s">
        <v>333</v>
      </c>
      <c r="G20" s="108">
        <v>43185</v>
      </c>
      <c r="H20" s="82" t="s">
        <v>162</v>
      </c>
      <c r="I20" s="92">
        <v>1.9300000000000002</v>
      </c>
      <c r="J20" s="95" t="s">
        <v>165</v>
      </c>
      <c r="K20" s="96">
        <v>3.3856000000000004E-2</v>
      </c>
      <c r="L20" s="96">
        <v>3.5299999999999998E-2</v>
      </c>
      <c r="M20" s="92">
        <v>133062</v>
      </c>
      <c r="N20" s="94">
        <v>99.9</v>
      </c>
      <c r="O20" s="92">
        <v>467.11225999999999</v>
      </c>
      <c r="P20" s="93">
        <f t="shared" si="1"/>
        <v>0.29946077639595559</v>
      </c>
      <c r="Q20" s="93">
        <f>O20/'סכום נכסי הקרן'!$C$42</f>
        <v>6.14393987554242E-3</v>
      </c>
      <c r="AS20" s="141" t="s">
        <v>178</v>
      </c>
    </row>
    <row r="21" spans="1:45" s="141" customFormat="1">
      <c r="A21" s="149"/>
      <c r="B21" s="85" t="s">
        <v>1052</v>
      </c>
      <c r="C21" s="95" t="s">
        <v>1036</v>
      </c>
      <c r="D21" s="82">
        <v>482154</v>
      </c>
      <c r="E21" s="82"/>
      <c r="F21" s="82" t="s">
        <v>1037</v>
      </c>
      <c r="G21" s="108">
        <v>42978</v>
      </c>
      <c r="H21" s="82" t="s">
        <v>1034</v>
      </c>
      <c r="I21" s="92">
        <v>3.75</v>
      </c>
      <c r="J21" s="95" t="s">
        <v>166</v>
      </c>
      <c r="K21" s="96">
        <v>2.3E-2</v>
      </c>
      <c r="L21" s="96">
        <v>1.9299999999999998E-2</v>
      </c>
      <c r="M21" s="92">
        <v>2075.16</v>
      </c>
      <c r="N21" s="94">
        <v>101.6</v>
      </c>
      <c r="O21" s="92">
        <v>2.1083600000000002</v>
      </c>
      <c r="P21" s="93">
        <f t="shared" si="1"/>
        <v>1.3516475087213019E-3</v>
      </c>
      <c r="Q21" s="93">
        <f>O21/'סכום נכסי הקרן'!$C$42</f>
        <v>2.7731314686535137E-5</v>
      </c>
      <c r="AS21" s="141" t="s">
        <v>179</v>
      </c>
    </row>
    <row r="22" spans="1:45" s="141" customFormat="1">
      <c r="A22" s="149"/>
      <c r="B22" s="85" t="s">
        <v>1052</v>
      </c>
      <c r="C22" s="95" t="s">
        <v>1036</v>
      </c>
      <c r="D22" s="82">
        <v>482153</v>
      </c>
      <c r="E22" s="82"/>
      <c r="F22" s="82" t="s">
        <v>1037</v>
      </c>
      <c r="G22" s="108">
        <v>42978</v>
      </c>
      <c r="H22" s="82" t="s">
        <v>1034</v>
      </c>
      <c r="I22" s="92">
        <v>3.7</v>
      </c>
      <c r="J22" s="95" t="s">
        <v>166</v>
      </c>
      <c r="K22" s="96">
        <v>2.76E-2</v>
      </c>
      <c r="L22" s="96">
        <v>2.7699999999999999E-2</v>
      </c>
      <c r="M22" s="92">
        <v>4842.03</v>
      </c>
      <c r="N22" s="94">
        <v>100.26</v>
      </c>
      <c r="O22" s="92">
        <v>4.8546199999999997</v>
      </c>
      <c r="P22" s="93">
        <f t="shared" si="1"/>
        <v>3.1122460247721478E-3</v>
      </c>
      <c r="Q22" s="93">
        <f>O22/'סכום נכסי הקרן'!$C$42</f>
        <v>6.3852944897241069E-5</v>
      </c>
      <c r="AS22" s="141" t="s">
        <v>28</v>
      </c>
    </row>
    <row r="23" spans="1:45" s="141" customFormat="1">
      <c r="A23" s="149"/>
      <c r="B23" s="85" t="s">
        <v>1053</v>
      </c>
      <c r="C23" s="95" t="s">
        <v>1038</v>
      </c>
      <c r="D23" s="82">
        <v>91102700</v>
      </c>
      <c r="E23" s="82"/>
      <c r="F23" s="82" t="s">
        <v>1039</v>
      </c>
      <c r="G23" s="108">
        <v>43093</v>
      </c>
      <c r="H23" s="82" t="s">
        <v>1034</v>
      </c>
      <c r="I23" s="92">
        <v>5.0599999999999996</v>
      </c>
      <c r="J23" s="95" t="s">
        <v>166</v>
      </c>
      <c r="K23" s="96">
        <v>2.6089999999999999E-2</v>
      </c>
      <c r="L23" s="96">
        <v>2.8399999999999998E-2</v>
      </c>
      <c r="M23" s="92">
        <v>4484</v>
      </c>
      <c r="N23" s="94">
        <v>99.55</v>
      </c>
      <c r="O23" s="92">
        <v>4.4638200000000001</v>
      </c>
      <c r="P23" s="93">
        <f t="shared" si="1"/>
        <v>2.861708238811361E-3</v>
      </c>
      <c r="Q23" s="93">
        <f>O23/'סכום נכסי הקרן'!$C$42</f>
        <v>5.8712742190161674E-5</v>
      </c>
    </row>
    <row r="24" spans="1:45" s="141" customFormat="1">
      <c r="A24" s="149"/>
      <c r="B24" s="85" t="s">
        <v>1054</v>
      </c>
      <c r="C24" s="95" t="s">
        <v>1038</v>
      </c>
      <c r="D24" s="82">
        <v>91040001</v>
      </c>
      <c r="E24" s="82"/>
      <c r="F24" s="82" t="s">
        <v>456</v>
      </c>
      <c r="G24" s="108">
        <v>43121</v>
      </c>
      <c r="H24" s="82" t="s">
        <v>310</v>
      </c>
      <c r="I24" s="92">
        <v>2.66</v>
      </c>
      <c r="J24" s="95" t="s">
        <v>165</v>
      </c>
      <c r="K24" s="96">
        <v>4.9892000000000006E-2</v>
      </c>
      <c r="L24" s="96">
        <v>6.3799999999999996E-2</v>
      </c>
      <c r="M24" s="92">
        <v>3149.56</v>
      </c>
      <c r="N24" s="94">
        <v>100.31</v>
      </c>
      <c r="O24" s="92">
        <v>11.101889999999999</v>
      </c>
      <c r="P24" s="93">
        <f t="shared" si="1"/>
        <v>7.1173053750772782E-3</v>
      </c>
      <c r="Q24" s="93">
        <f>O24/'סכום נכסי הקרן'!$C$42</f>
        <v>1.4602345197466159E-4</v>
      </c>
    </row>
    <row r="25" spans="1:45" s="141" customFormat="1">
      <c r="A25" s="149"/>
      <c r="B25" s="85" t="s">
        <v>1054</v>
      </c>
      <c r="C25" s="95" t="s">
        <v>1038</v>
      </c>
      <c r="D25" s="82">
        <v>91050011</v>
      </c>
      <c r="E25" s="82"/>
      <c r="F25" s="82" t="s">
        <v>456</v>
      </c>
      <c r="G25" s="108">
        <v>43119</v>
      </c>
      <c r="H25" s="82" t="s">
        <v>310</v>
      </c>
      <c r="I25" s="92">
        <v>2.6599999999999997</v>
      </c>
      <c r="J25" s="95" t="s">
        <v>165</v>
      </c>
      <c r="K25" s="96">
        <v>4.9892000000000006E-2</v>
      </c>
      <c r="L25" s="96">
        <v>6.3799999999999996E-2</v>
      </c>
      <c r="M25" s="92">
        <v>59.09</v>
      </c>
      <c r="N25" s="94">
        <v>100.31</v>
      </c>
      <c r="O25" s="92">
        <v>0.20827000000000001</v>
      </c>
      <c r="P25" s="93">
        <f t="shared" si="1"/>
        <v>1.3351971515366707E-4</v>
      </c>
      <c r="Q25" s="93">
        <f>O25/'סכום נכסי הקרן'!$C$42</f>
        <v>2.7393808029770402E-6</v>
      </c>
    </row>
    <row r="26" spans="1:45" s="141" customFormat="1">
      <c r="A26" s="149"/>
      <c r="B26" s="85" t="s">
        <v>1054</v>
      </c>
      <c r="C26" s="95" t="s">
        <v>1038</v>
      </c>
      <c r="D26" s="82">
        <v>91050012</v>
      </c>
      <c r="E26" s="82"/>
      <c r="F26" s="82" t="s">
        <v>456</v>
      </c>
      <c r="G26" s="108">
        <v>43132</v>
      </c>
      <c r="H26" s="82" t="s">
        <v>310</v>
      </c>
      <c r="I26" s="92">
        <v>2.67</v>
      </c>
      <c r="J26" s="95" t="s">
        <v>165</v>
      </c>
      <c r="K26" s="96">
        <v>4.9778999999999997E-2</v>
      </c>
      <c r="L26" s="96">
        <v>6.4600000000000005E-2</v>
      </c>
      <c r="M26" s="92">
        <v>299.68</v>
      </c>
      <c r="N26" s="94">
        <v>99.92</v>
      </c>
      <c r="O26" s="92">
        <v>1.05223</v>
      </c>
      <c r="P26" s="93">
        <f t="shared" si="1"/>
        <v>6.7457362978894271E-4</v>
      </c>
      <c r="Q26" s="93">
        <f>O26/'סכום נכסי הקרן'!$C$42</f>
        <v>1.3840008941837667E-5</v>
      </c>
    </row>
    <row r="27" spans="1:45" s="141" customFormat="1">
      <c r="A27" s="149"/>
      <c r="B27" s="85" t="s">
        <v>1054</v>
      </c>
      <c r="C27" s="95" t="s">
        <v>1038</v>
      </c>
      <c r="D27" s="82">
        <v>91050013</v>
      </c>
      <c r="E27" s="82"/>
      <c r="F27" s="82" t="s">
        <v>456</v>
      </c>
      <c r="G27" s="108">
        <v>43158</v>
      </c>
      <c r="H27" s="82" t="s">
        <v>310</v>
      </c>
      <c r="I27" s="92">
        <v>2.68</v>
      </c>
      <c r="J27" s="95" t="s">
        <v>165</v>
      </c>
      <c r="K27" s="96">
        <v>4.9946999999999998E-2</v>
      </c>
      <c r="L27" s="96">
        <v>6.2E-2</v>
      </c>
      <c r="M27" s="92">
        <v>359.43</v>
      </c>
      <c r="N27" s="94">
        <v>100.21</v>
      </c>
      <c r="O27" s="92">
        <v>1.2656700000000001</v>
      </c>
      <c r="P27" s="93">
        <f t="shared" si="1"/>
        <v>8.1140777778144623E-4</v>
      </c>
      <c r="Q27" s="93">
        <f>O27/'סכום נכסי הקרן'!$C$42</f>
        <v>1.6647390891169878E-5</v>
      </c>
    </row>
    <row r="28" spans="1:45" s="141" customFormat="1">
      <c r="A28" s="149"/>
      <c r="B28" s="85" t="s">
        <v>1055</v>
      </c>
      <c r="C28" s="95" t="s">
        <v>1038</v>
      </c>
      <c r="D28" s="82">
        <v>90840002</v>
      </c>
      <c r="E28" s="82"/>
      <c r="F28" s="82" t="s">
        <v>1039</v>
      </c>
      <c r="G28" s="108">
        <v>43011</v>
      </c>
      <c r="H28" s="82" t="s">
        <v>1034</v>
      </c>
      <c r="I28" s="92">
        <v>10.319999999999999</v>
      </c>
      <c r="J28" s="95" t="s">
        <v>166</v>
      </c>
      <c r="K28" s="96">
        <v>3.9E-2</v>
      </c>
      <c r="L28" s="96">
        <v>3.7499999999999999E-2</v>
      </c>
      <c r="M28" s="92">
        <v>713.23</v>
      </c>
      <c r="N28" s="94">
        <v>102.07</v>
      </c>
      <c r="O28" s="92">
        <v>0.72799000000000003</v>
      </c>
      <c r="P28" s="93">
        <f t="shared" si="1"/>
        <v>4.6670676254245979E-4</v>
      </c>
      <c r="Q28" s="93">
        <f>O28/'סכום נכסי הקרן'!$C$42</f>
        <v>9.5752716702321772E-6</v>
      </c>
    </row>
    <row r="29" spans="1:45" s="141" customFormat="1">
      <c r="A29" s="149"/>
      <c r="B29" s="85" t="s">
        <v>1055</v>
      </c>
      <c r="C29" s="95" t="s">
        <v>1038</v>
      </c>
      <c r="D29" s="82">
        <v>90840004</v>
      </c>
      <c r="E29" s="82"/>
      <c r="F29" s="82" t="s">
        <v>1039</v>
      </c>
      <c r="G29" s="108">
        <v>43104</v>
      </c>
      <c r="H29" s="82" t="s">
        <v>1034</v>
      </c>
      <c r="I29" s="92">
        <v>10.17</v>
      </c>
      <c r="J29" s="95" t="s">
        <v>166</v>
      </c>
      <c r="K29" s="96">
        <v>3.8199999999999998E-2</v>
      </c>
      <c r="L29" s="96">
        <v>4.0300000000000002E-2</v>
      </c>
      <c r="M29" s="92">
        <v>1271.0999999999999</v>
      </c>
      <c r="N29" s="94">
        <v>96.57</v>
      </c>
      <c r="O29" s="92">
        <v>1.2275</v>
      </c>
      <c r="P29" s="93">
        <f t="shared" si="1"/>
        <v>7.8693739065216473E-4</v>
      </c>
      <c r="Q29" s="93">
        <f>O29/'סכום נכסי הקרן'!$C$42</f>
        <v>1.6145339874462557E-5</v>
      </c>
    </row>
    <row r="30" spans="1:45" s="141" customFormat="1">
      <c r="A30" s="149"/>
      <c r="B30" s="85" t="s">
        <v>1056</v>
      </c>
      <c r="C30" s="95" t="s">
        <v>1038</v>
      </c>
      <c r="D30" s="82">
        <v>90320001</v>
      </c>
      <c r="E30" s="82"/>
      <c r="F30" s="82" t="s">
        <v>456</v>
      </c>
      <c r="G30" s="108">
        <v>43138</v>
      </c>
      <c r="H30" s="82" t="s">
        <v>162</v>
      </c>
      <c r="I30" s="92">
        <v>0.02</v>
      </c>
      <c r="J30" s="95" t="s">
        <v>166</v>
      </c>
      <c r="K30" s="96">
        <v>2.6000000000000002E-2</v>
      </c>
      <c r="L30" s="96">
        <v>5.9799999999999992E-2</v>
      </c>
      <c r="M30" s="92">
        <v>152.36000000000001</v>
      </c>
      <c r="N30" s="94">
        <v>100.31</v>
      </c>
      <c r="O30" s="92">
        <v>0.15283000000000002</v>
      </c>
      <c r="P30" s="93">
        <f t="shared" si="1"/>
        <v>9.7977711945719217E-5</v>
      </c>
      <c r="Q30" s="93">
        <f>O30/'סכום נכסי הקרן'!$C$42</f>
        <v>2.0101770207854281E-6</v>
      </c>
    </row>
    <row r="31" spans="1:45" s="141" customFormat="1">
      <c r="A31" s="149"/>
      <c r="B31" s="85" t="s">
        <v>1056</v>
      </c>
      <c r="C31" s="95" t="s">
        <v>1038</v>
      </c>
      <c r="D31" s="82">
        <v>90310001</v>
      </c>
      <c r="E31" s="82"/>
      <c r="F31" s="82" t="s">
        <v>456</v>
      </c>
      <c r="G31" s="108">
        <v>43138</v>
      </c>
      <c r="H31" s="82" t="s">
        <v>162</v>
      </c>
      <c r="I31" s="92">
        <v>10.41</v>
      </c>
      <c r="J31" s="95" t="s">
        <v>166</v>
      </c>
      <c r="K31" s="96">
        <v>2.8239999999999998E-2</v>
      </c>
      <c r="L31" s="96">
        <v>3.2000000000000001E-2</v>
      </c>
      <c r="M31" s="92">
        <v>5074.66</v>
      </c>
      <c r="N31" s="94">
        <v>95.22</v>
      </c>
      <c r="O31" s="92">
        <v>4.83209</v>
      </c>
      <c r="P31" s="93">
        <f t="shared" si="1"/>
        <v>3.0978022777974896E-3</v>
      </c>
      <c r="Q31" s="93">
        <f>O31/'סכום נכסי הקרן'!$C$42</f>
        <v>6.3556607213027919E-5</v>
      </c>
    </row>
    <row r="32" spans="1:45" s="141" customFormat="1">
      <c r="A32" s="149"/>
      <c r="B32" s="85" t="s">
        <v>1055</v>
      </c>
      <c r="C32" s="95" t="s">
        <v>1038</v>
      </c>
      <c r="D32" s="82">
        <v>90840000</v>
      </c>
      <c r="E32" s="82"/>
      <c r="F32" s="82" t="s">
        <v>1035</v>
      </c>
      <c r="G32" s="108">
        <v>42935</v>
      </c>
      <c r="H32" s="82"/>
      <c r="I32" s="92">
        <v>11.67</v>
      </c>
      <c r="J32" s="95" t="s">
        <v>166</v>
      </c>
      <c r="K32" s="96">
        <v>4.0800000000000003E-2</v>
      </c>
      <c r="L32" s="96">
        <v>3.4799999999999998E-2</v>
      </c>
      <c r="M32" s="92">
        <v>3318.52</v>
      </c>
      <c r="N32" s="94">
        <v>105.13</v>
      </c>
      <c r="O32" s="92">
        <v>3.4887600000000001</v>
      </c>
      <c r="P32" s="93">
        <f t="shared" si="1"/>
        <v>2.2366074875858621E-3</v>
      </c>
      <c r="Q32" s="93">
        <f>O32/'סכום נכסי הקרן'!$C$42</f>
        <v>4.5887752293629318E-5</v>
      </c>
    </row>
    <row r="33" spans="1:17" s="141" customFormat="1">
      <c r="A33" s="149"/>
      <c r="B33" s="8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92"/>
      <c r="N33" s="94"/>
      <c r="O33" s="82"/>
      <c r="P33" s="93"/>
      <c r="Q33" s="82"/>
    </row>
    <row r="34" spans="1:17" s="141" customFormat="1">
      <c r="A34" s="149"/>
      <c r="B34" s="79" t="s">
        <v>1057</v>
      </c>
      <c r="C34" s="80"/>
      <c r="D34" s="80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115">
        <f>O35</f>
        <v>303.38396999999998</v>
      </c>
      <c r="P34" s="116">
        <f t="shared" si="1"/>
        <v>0.19449628490223592</v>
      </c>
      <c r="Q34" s="116">
        <f>O34/'סכום נכסי הקרן'!$C$42</f>
        <v>3.9904173589521402E-3</v>
      </c>
    </row>
    <row r="35" spans="1:17" s="141" customFormat="1">
      <c r="A35" s="149"/>
      <c r="B35" s="100" t="s">
        <v>38</v>
      </c>
      <c r="C35" s="80"/>
      <c r="D35" s="80"/>
      <c r="E35" s="99"/>
      <c r="F35" s="99"/>
      <c r="G35" s="99"/>
      <c r="H35" s="99"/>
      <c r="I35" s="115">
        <f>I36</f>
        <v>6.93</v>
      </c>
      <c r="J35" s="99"/>
      <c r="K35" s="99"/>
      <c r="L35" s="123">
        <f>L36</f>
        <v>4.7800000000000002E-2</v>
      </c>
      <c r="M35" s="99"/>
      <c r="N35" s="99"/>
      <c r="O35" s="115">
        <f>O36</f>
        <v>303.38396999999998</v>
      </c>
      <c r="P35" s="150">
        <f t="shared" ref="P35:P36" si="2">O35/$O$10</f>
        <v>0.19449628490223592</v>
      </c>
      <c r="Q35" s="150">
        <f>O35/'סכום נכסי הקרן'!$C$42</f>
        <v>3.9904173589521402E-3</v>
      </c>
    </row>
    <row r="36" spans="1:17" s="141" customFormat="1">
      <c r="A36" s="149"/>
      <c r="B36" s="85" t="s">
        <v>1058</v>
      </c>
      <c r="C36" s="95" t="s">
        <v>1036</v>
      </c>
      <c r="D36" s="82">
        <v>508506</v>
      </c>
      <c r="E36" s="82"/>
      <c r="F36" s="82" t="s">
        <v>456</v>
      </c>
      <c r="G36" s="108">
        <v>43186</v>
      </c>
      <c r="H36" s="82" t="s">
        <v>310</v>
      </c>
      <c r="I36" s="92">
        <v>6.93</v>
      </c>
      <c r="J36" s="95" t="s">
        <v>165</v>
      </c>
      <c r="K36" s="96">
        <v>4.8000000000000001E-2</v>
      </c>
      <c r="L36" s="96">
        <v>4.7800000000000002E-2</v>
      </c>
      <c r="M36" s="92">
        <v>85855</v>
      </c>
      <c r="N36" s="94">
        <v>100.56</v>
      </c>
      <c r="O36" s="92">
        <v>303.38396999999998</v>
      </c>
      <c r="P36" s="93">
        <f t="shared" si="2"/>
        <v>0.19449628490223592</v>
      </c>
      <c r="Q36" s="93">
        <f>O36/'סכום נכסי הקרן'!$C$42</f>
        <v>3.9904173589521402E-3</v>
      </c>
    </row>
    <row r="37" spans="1:17" s="141" customFormat="1">
      <c r="A37" s="149"/>
      <c r="B37" s="144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1:17" s="141" customFormat="1">
      <c r="A38" s="149"/>
      <c r="B38" s="144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1:17" s="141" customFormat="1">
      <c r="A39" s="149"/>
      <c r="B39" s="144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1:17" s="141" customFormat="1">
      <c r="A40" s="14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1:17">
      <c r="B41" s="97" t="s">
        <v>251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1:17">
      <c r="B42" s="97" t="s">
        <v>114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1:17">
      <c r="B43" s="97" t="s">
        <v>234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1:17">
      <c r="B44" s="97" t="s">
        <v>242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1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1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1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1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</row>
    <row r="112" spans="2:17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</row>
    <row r="113" spans="2:17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</row>
    <row r="114" spans="2:17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</row>
    <row r="115" spans="2:17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</row>
    <row r="116" spans="2:17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</row>
    <row r="117" spans="2:17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</row>
    <row r="118" spans="2:17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</row>
    <row r="119" spans="2:17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</row>
    <row r="120" spans="2:17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</row>
    <row r="121" spans="2:17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</row>
    <row r="122" spans="2:17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</row>
    <row r="123" spans="2:17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</row>
    <row r="124" spans="2:17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</row>
    <row r="125" spans="2:17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</row>
    <row r="126" spans="2:17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</row>
    <row r="127" spans="2:17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</row>
    <row r="128" spans="2:17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</row>
    <row r="129" spans="2:17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</row>
    <row r="130" spans="2:17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</row>
    <row r="131" spans="2:17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</row>
    <row r="132" spans="2:17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</row>
  </sheetData>
  <sheetProtection sheet="1" objects="1" scenarios="1"/>
  <mergeCells count="1">
    <mergeCell ref="B6:Q6"/>
  </mergeCells>
  <phoneticPr fontId="4" type="noConversion"/>
  <conditionalFormatting sqref="B57:B132">
    <cfRule type="cellIs" dxfId="13" priority="13" operator="equal">
      <formula>2958465</formula>
    </cfRule>
    <cfRule type="cellIs" dxfId="12" priority="14" operator="equal">
      <formula>"NR3"</formula>
    </cfRule>
    <cfRule type="cellIs" dxfId="11" priority="15" operator="equal">
      <formula>"דירוג פנימי"</formula>
    </cfRule>
  </conditionalFormatting>
  <conditionalFormatting sqref="B57:B132">
    <cfRule type="cellIs" dxfId="10" priority="12" operator="equal">
      <formula>2958465</formula>
    </cfRule>
  </conditionalFormatting>
  <conditionalFormatting sqref="B11:B12 B40 B18:B33">
    <cfRule type="cellIs" dxfId="9" priority="11" operator="equal">
      <formula>"NR3"</formula>
    </cfRule>
  </conditionalFormatting>
  <conditionalFormatting sqref="B13:B17">
    <cfRule type="cellIs" dxfId="8" priority="10" operator="equal">
      <formula>"NR3"</formula>
    </cfRule>
  </conditionalFormatting>
  <conditionalFormatting sqref="B34:B36">
    <cfRule type="cellIs" dxfId="7" priority="2" operator="equal">
      <formula>2958465</formula>
    </cfRule>
    <cfRule type="cellIs" dxfId="6" priority="3" operator="equal">
      <formula>"NR3"</formula>
    </cfRule>
    <cfRule type="cellIs" dxfId="5" priority="4" operator="equal">
      <formula>"דירוג פנימי"</formula>
    </cfRule>
  </conditionalFormatting>
  <conditionalFormatting sqref="B34:B36">
    <cfRule type="cellIs" dxfId="4" priority="1" operator="equal">
      <formula>2958465</formula>
    </cfRule>
  </conditionalFormatting>
  <dataValidations count="1">
    <dataValidation allowBlank="1" showInputMessage="1" showErrorMessage="1" sqref="D1:Q9 C5:C9 B1:B9 B133:Q1048576 B41:B44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181</v>
      </c>
      <c r="C1" s="76" t="s" vm="1">
        <v>252</v>
      </c>
    </row>
    <row r="2" spans="2:64">
      <c r="B2" s="55" t="s">
        <v>180</v>
      </c>
      <c r="C2" s="76" t="s">
        <v>253</v>
      </c>
    </row>
    <row r="3" spans="2:64">
      <c r="B3" s="55" t="s">
        <v>182</v>
      </c>
      <c r="C3" s="76" t="s">
        <v>254</v>
      </c>
    </row>
    <row r="4" spans="2:64">
      <c r="B4" s="55" t="s">
        <v>183</v>
      </c>
      <c r="C4" s="76">
        <v>9453</v>
      </c>
    </row>
    <row r="6" spans="2:64" ht="26.25" customHeight="1">
      <c r="B6" s="215" t="s">
        <v>214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</row>
    <row r="7" spans="2:64" s="3" customFormat="1" ht="78.75">
      <c r="B7" s="58" t="s">
        <v>118</v>
      </c>
      <c r="C7" s="59" t="s">
        <v>44</v>
      </c>
      <c r="D7" s="59" t="s">
        <v>119</v>
      </c>
      <c r="E7" s="59" t="s">
        <v>15</v>
      </c>
      <c r="F7" s="59" t="s">
        <v>64</v>
      </c>
      <c r="G7" s="59" t="s">
        <v>18</v>
      </c>
      <c r="H7" s="59" t="s">
        <v>103</v>
      </c>
      <c r="I7" s="59" t="s">
        <v>51</v>
      </c>
      <c r="J7" s="59" t="s">
        <v>19</v>
      </c>
      <c r="K7" s="59" t="s">
        <v>236</v>
      </c>
      <c r="L7" s="59" t="s">
        <v>235</v>
      </c>
      <c r="M7" s="59" t="s">
        <v>112</v>
      </c>
      <c r="N7" s="59" t="s">
        <v>184</v>
      </c>
      <c r="O7" s="61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243</v>
      </c>
      <c r="L8" s="31"/>
      <c r="M8" s="31" t="s">
        <v>239</v>
      </c>
      <c r="N8" s="31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251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7" t="s">
        <v>114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7" t="s">
        <v>234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7" t="s">
        <v>242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5" t="s">
        <v>181</v>
      </c>
      <c r="C1" s="76" t="s" vm="1">
        <v>252</v>
      </c>
    </row>
    <row r="2" spans="2:56">
      <c r="B2" s="55" t="s">
        <v>180</v>
      </c>
      <c r="C2" s="76" t="s">
        <v>253</v>
      </c>
    </row>
    <row r="3" spans="2:56">
      <c r="B3" s="55" t="s">
        <v>182</v>
      </c>
      <c r="C3" s="76" t="s">
        <v>254</v>
      </c>
    </row>
    <row r="4" spans="2:56">
      <c r="B4" s="55" t="s">
        <v>183</v>
      </c>
      <c r="C4" s="76">
        <v>9453</v>
      </c>
    </row>
    <row r="6" spans="2:56" ht="26.25" customHeight="1">
      <c r="B6" s="215" t="s">
        <v>215</v>
      </c>
      <c r="C6" s="216"/>
      <c r="D6" s="216"/>
      <c r="E6" s="216"/>
      <c r="F6" s="216"/>
      <c r="G6" s="216"/>
      <c r="H6" s="216"/>
      <c r="I6" s="216"/>
      <c r="J6" s="217"/>
    </row>
    <row r="7" spans="2:56" s="3" customFormat="1" ht="78.75">
      <c r="B7" s="58" t="s">
        <v>118</v>
      </c>
      <c r="C7" s="60" t="s">
        <v>53</v>
      </c>
      <c r="D7" s="60" t="s">
        <v>87</v>
      </c>
      <c r="E7" s="60" t="s">
        <v>54</v>
      </c>
      <c r="F7" s="60" t="s">
        <v>103</v>
      </c>
      <c r="G7" s="60" t="s">
        <v>226</v>
      </c>
      <c r="H7" s="60" t="s">
        <v>184</v>
      </c>
      <c r="I7" s="62" t="s">
        <v>185</v>
      </c>
      <c r="J7" s="75" t="s">
        <v>246</v>
      </c>
    </row>
    <row r="8" spans="2:56" s="3" customFormat="1" ht="22.5" customHeight="1">
      <c r="B8" s="14"/>
      <c r="C8" s="15" t="s">
        <v>22</v>
      </c>
      <c r="D8" s="15"/>
      <c r="E8" s="15" t="s">
        <v>20</v>
      </c>
      <c r="F8" s="15"/>
      <c r="G8" s="15" t="s">
        <v>240</v>
      </c>
      <c r="H8" s="31" t="s">
        <v>20</v>
      </c>
      <c r="I8" s="16" t="s">
        <v>20</v>
      </c>
      <c r="J8" s="16"/>
    </row>
    <row r="9" spans="2:56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19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2"/>
      <c r="C11" s="99"/>
      <c r="D11" s="99"/>
      <c r="E11" s="99"/>
      <c r="F11" s="99"/>
      <c r="G11" s="99"/>
      <c r="H11" s="99"/>
      <c r="I11" s="99"/>
      <c r="J11" s="99"/>
    </row>
    <row r="12" spans="2:56">
      <c r="B12" s="112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181</v>
      </c>
      <c r="C1" s="76" t="s" vm="1">
        <v>252</v>
      </c>
    </row>
    <row r="2" spans="2:60">
      <c r="B2" s="55" t="s">
        <v>180</v>
      </c>
      <c r="C2" s="76" t="s">
        <v>253</v>
      </c>
    </row>
    <row r="3" spans="2:60">
      <c r="B3" s="55" t="s">
        <v>182</v>
      </c>
      <c r="C3" s="76" t="s">
        <v>254</v>
      </c>
    </row>
    <row r="4" spans="2:60">
      <c r="B4" s="55" t="s">
        <v>183</v>
      </c>
      <c r="C4" s="76">
        <v>9453</v>
      </c>
    </row>
    <row r="6" spans="2:60" ht="26.25" customHeight="1">
      <c r="B6" s="215" t="s">
        <v>216</v>
      </c>
      <c r="C6" s="216"/>
      <c r="D6" s="216"/>
      <c r="E6" s="216"/>
      <c r="F6" s="216"/>
      <c r="G6" s="216"/>
      <c r="H6" s="216"/>
      <c r="I6" s="216"/>
      <c r="J6" s="216"/>
      <c r="K6" s="217"/>
    </row>
    <row r="7" spans="2:60" s="3" customFormat="1" ht="66">
      <c r="B7" s="58" t="s">
        <v>118</v>
      </c>
      <c r="C7" s="58" t="s">
        <v>119</v>
      </c>
      <c r="D7" s="58" t="s">
        <v>15</v>
      </c>
      <c r="E7" s="58" t="s">
        <v>16</v>
      </c>
      <c r="F7" s="58" t="s">
        <v>55</v>
      </c>
      <c r="G7" s="58" t="s">
        <v>103</v>
      </c>
      <c r="H7" s="58" t="s">
        <v>52</v>
      </c>
      <c r="I7" s="58" t="s">
        <v>112</v>
      </c>
      <c r="J7" s="58" t="s">
        <v>184</v>
      </c>
      <c r="K7" s="58" t="s">
        <v>185</v>
      </c>
    </row>
    <row r="8" spans="2:60" s="3" customFormat="1" ht="21.75" customHeight="1">
      <c r="B8" s="14"/>
      <c r="C8" s="68"/>
      <c r="D8" s="15"/>
      <c r="E8" s="15"/>
      <c r="F8" s="15" t="s">
        <v>20</v>
      </c>
      <c r="G8" s="15"/>
      <c r="H8" s="15" t="s">
        <v>20</v>
      </c>
      <c r="I8" s="15" t="s">
        <v>239</v>
      </c>
      <c r="J8" s="31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K16" sqref="K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12.140625" style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181</v>
      </c>
      <c r="C1" s="76" t="s" vm="1">
        <v>252</v>
      </c>
    </row>
    <row r="2" spans="2:60">
      <c r="B2" s="55" t="s">
        <v>180</v>
      </c>
      <c r="C2" s="76" t="s">
        <v>253</v>
      </c>
    </row>
    <row r="3" spans="2:60">
      <c r="B3" s="55" t="s">
        <v>182</v>
      </c>
      <c r="C3" s="76" t="s">
        <v>254</v>
      </c>
    </row>
    <row r="4" spans="2:60">
      <c r="B4" s="55" t="s">
        <v>183</v>
      </c>
      <c r="C4" s="76">
        <v>9453</v>
      </c>
    </row>
    <row r="6" spans="2:60" ht="26.25" customHeight="1">
      <c r="B6" s="215" t="s">
        <v>217</v>
      </c>
      <c r="C6" s="216"/>
      <c r="D6" s="216"/>
      <c r="E6" s="216"/>
      <c r="F6" s="216"/>
      <c r="G6" s="216"/>
      <c r="H6" s="216"/>
      <c r="I6" s="216"/>
      <c r="J6" s="216"/>
      <c r="K6" s="217"/>
    </row>
    <row r="7" spans="2:60" s="3" customFormat="1" ht="63">
      <c r="B7" s="58" t="s">
        <v>118</v>
      </c>
      <c r="C7" s="60" t="s">
        <v>44</v>
      </c>
      <c r="D7" s="60" t="s">
        <v>15</v>
      </c>
      <c r="E7" s="60" t="s">
        <v>16</v>
      </c>
      <c r="F7" s="60" t="s">
        <v>55</v>
      </c>
      <c r="G7" s="60" t="s">
        <v>103</v>
      </c>
      <c r="H7" s="60" t="s">
        <v>52</v>
      </c>
      <c r="I7" s="60" t="s">
        <v>112</v>
      </c>
      <c r="J7" s="60" t="s">
        <v>184</v>
      </c>
      <c r="K7" s="62" t="s">
        <v>185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239</v>
      </c>
      <c r="J8" s="31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92" t="s">
        <v>1059</v>
      </c>
      <c r="C10" s="193"/>
      <c r="D10" s="193"/>
      <c r="E10" s="193"/>
      <c r="F10" s="193"/>
      <c r="G10" s="193"/>
      <c r="H10" s="195"/>
      <c r="I10" s="194">
        <f>I11</f>
        <v>3.3195100000000002</v>
      </c>
      <c r="J10" s="195">
        <v>1</v>
      </c>
      <c r="K10" s="195">
        <f>I10/'סכום נכסי הקרן'!$C$42</f>
        <v>4.3661602579777763E-5</v>
      </c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97"/>
    </row>
    <row r="11" spans="2:60" ht="21" customHeight="1">
      <c r="B11" s="196" t="s">
        <v>233</v>
      </c>
      <c r="C11" s="193"/>
      <c r="D11" s="193"/>
      <c r="E11" s="193"/>
      <c r="F11" s="193"/>
      <c r="G11" s="193"/>
      <c r="H11" s="195"/>
      <c r="I11" s="194">
        <f>I12</f>
        <v>3.3195100000000002</v>
      </c>
      <c r="J11" s="195">
        <v>1</v>
      </c>
      <c r="K11" s="195">
        <f>I11/'סכום נכסי הקרן'!$C$42</f>
        <v>4.3661602579777763E-5</v>
      </c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</row>
    <row r="12" spans="2:60">
      <c r="B12" s="200" t="s">
        <v>1060</v>
      </c>
      <c r="C12" s="190"/>
      <c r="D12" s="190"/>
      <c r="E12" s="190"/>
      <c r="F12" s="190"/>
      <c r="G12" s="190"/>
      <c r="H12" s="191"/>
      <c r="I12" s="186">
        <v>3.3195100000000002</v>
      </c>
      <c r="J12" s="191">
        <v>1</v>
      </c>
      <c r="K12" s="198">
        <f>I12/'סכום נכסי הקרן'!$C$42</f>
        <v>4.3661602579777763E-5</v>
      </c>
      <c r="L12" s="199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7"/>
      <c r="BF12" s="187"/>
      <c r="BG12" s="187"/>
      <c r="BH12" s="187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A1:AD109"/>
  <sheetViews>
    <sheetView rightToLeft="1" workbookViewId="0">
      <pane ySplit="9" topLeftCell="A10" activePane="bottomLeft" state="frozen"/>
      <selection pane="bottomLeft" activeCell="C16" sqref="C16"/>
    </sheetView>
  </sheetViews>
  <sheetFormatPr defaultColWidth="9.140625" defaultRowHeight="18"/>
  <cols>
    <col min="1" max="1" width="8.7109375" style="131" customWidth="1"/>
    <col min="2" max="2" width="30.7109375" style="2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15" width="5.7109375" style="1" customWidth="1"/>
    <col min="16" max="16384" width="9.140625" style="1"/>
  </cols>
  <sheetData>
    <row r="1" spans="1:30">
      <c r="B1" s="55" t="s">
        <v>181</v>
      </c>
      <c r="C1" s="76" t="s" vm="1">
        <v>252</v>
      </c>
    </row>
    <row r="2" spans="1:30">
      <c r="B2" s="55" t="s">
        <v>180</v>
      </c>
      <c r="C2" s="76" t="s">
        <v>253</v>
      </c>
    </row>
    <row r="3" spans="1:30">
      <c r="B3" s="55" t="s">
        <v>182</v>
      </c>
      <c r="C3" s="76" t="s">
        <v>254</v>
      </c>
    </row>
    <row r="4" spans="1:30">
      <c r="B4" s="55" t="s">
        <v>183</v>
      </c>
      <c r="C4" s="76">
        <v>9453</v>
      </c>
    </row>
    <row r="6" spans="1:30" ht="26.25" customHeight="1">
      <c r="B6" s="215" t="s">
        <v>218</v>
      </c>
      <c r="C6" s="216"/>
      <c r="D6" s="217"/>
    </row>
    <row r="7" spans="1:30" s="3" customFormat="1" ht="31.5">
      <c r="A7" s="132"/>
      <c r="B7" s="58" t="s">
        <v>118</v>
      </c>
      <c r="C7" s="63" t="s">
        <v>109</v>
      </c>
      <c r="D7" s="64" t="s">
        <v>108</v>
      </c>
    </row>
    <row r="8" spans="1:30" s="3" customFormat="1">
      <c r="A8" s="132"/>
      <c r="B8" s="14"/>
      <c r="C8" s="31" t="s">
        <v>239</v>
      </c>
      <c r="D8" s="16" t="s">
        <v>22</v>
      </c>
    </row>
    <row r="9" spans="1:30" s="4" customFormat="1" ht="18" customHeight="1">
      <c r="A9" s="133"/>
      <c r="B9" s="17"/>
      <c r="C9" s="18" t="s">
        <v>1</v>
      </c>
      <c r="D9" s="19" t="s">
        <v>2</v>
      </c>
      <c r="E9" s="3"/>
      <c r="F9" s="3"/>
    </row>
    <row r="10" spans="1:30" s="4" customFormat="1" ht="18" customHeight="1">
      <c r="A10" s="133"/>
      <c r="B10" s="124" t="s">
        <v>1040</v>
      </c>
      <c r="C10" s="130">
        <f>C11+C19</f>
        <v>797.08380988800002</v>
      </c>
      <c r="D10" s="99"/>
      <c r="E10" s="3"/>
      <c r="F10" s="3"/>
    </row>
    <row r="11" spans="1:30">
      <c r="B11" s="124" t="s">
        <v>26</v>
      </c>
      <c r="C11" s="130">
        <f>SUM(C12:C17)</f>
        <v>397.31584000000004</v>
      </c>
      <c r="D11" s="99"/>
    </row>
    <row r="12" spans="1:30">
      <c r="B12" s="125" t="s">
        <v>1043</v>
      </c>
      <c r="C12" s="127">
        <v>37.86168</v>
      </c>
      <c r="D12" s="128">
        <v>46100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B13" s="125" t="s">
        <v>1044</v>
      </c>
      <c r="C13" s="127">
        <v>6.2776000000000005</v>
      </c>
      <c r="D13" s="128">
        <v>43824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B14" s="125" t="s">
        <v>1045</v>
      </c>
      <c r="C14" s="127">
        <v>26.87237</v>
      </c>
      <c r="D14" s="128">
        <v>44246</v>
      </c>
    </row>
    <row r="15" spans="1:30">
      <c r="B15" s="125" t="s">
        <v>1046</v>
      </c>
      <c r="C15" s="127">
        <v>73.135000000000005</v>
      </c>
      <c r="D15" s="128">
        <v>43800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B16" s="125" t="s">
        <v>1047</v>
      </c>
      <c r="C16" s="127">
        <v>41.88514</v>
      </c>
      <c r="D16" s="128">
        <v>44739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2:4">
      <c r="B17" s="134" t="s">
        <v>1048</v>
      </c>
      <c r="C17" s="127">
        <v>211.28405000000001</v>
      </c>
      <c r="D17" s="128">
        <v>44255</v>
      </c>
    </row>
    <row r="18" spans="2:4">
      <c r="B18" s="125"/>
      <c r="C18" s="127"/>
      <c r="D18" s="128"/>
    </row>
    <row r="19" spans="2:4">
      <c r="B19" s="126" t="s">
        <v>1042</v>
      </c>
      <c r="C19" s="129">
        <f>SUM(C20:C21)</f>
        <v>399.76796988799998</v>
      </c>
      <c r="D19" s="99"/>
    </row>
    <row r="20" spans="2:4">
      <c r="B20" s="125" t="s">
        <v>1041</v>
      </c>
      <c r="C20" s="127">
        <v>214.77622571999999</v>
      </c>
      <c r="D20" s="128">
        <v>45485</v>
      </c>
    </row>
    <row r="21" spans="2:4">
      <c r="B21" s="125" t="s">
        <v>983</v>
      </c>
      <c r="C21" s="127">
        <v>184.991744168</v>
      </c>
      <c r="D21" s="128">
        <v>45710</v>
      </c>
    </row>
    <row r="22" spans="2:4">
      <c r="B22" s="99"/>
      <c r="C22" s="99"/>
      <c r="D22" s="99"/>
    </row>
    <row r="23" spans="2:4">
      <c r="B23" s="99"/>
      <c r="C23" s="99"/>
      <c r="D23" s="99"/>
    </row>
    <row r="24" spans="2:4">
      <c r="B24" s="99"/>
      <c r="C24" s="99"/>
      <c r="D24" s="99"/>
    </row>
    <row r="25" spans="2:4">
      <c r="B25" s="99"/>
      <c r="C25" s="99"/>
      <c r="D25" s="99"/>
    </row>
    <row r="26" spans="2:4">
      <c r="B26" s="99"/>
      <c r="C26" s="99"/>
      <c r="D26" s="99"/>
    </row>
    <row r="27" spans="2:4">
      <c r="B27" s="99"/>
      <c r="C27" s="99"/>
      <c r="D27" s="99"/>
    </row>
    <row r="28" spans="2:4">
      <c r="B28" s="99"/>
      <c r="C28" s="99"/>
      <c r="D28" s="99"/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sheetProtection sheet="1" objects="1" scenarios="1"/>
  <mergeCells count="1">
    <mergeCell ref="B6:D6"/>
  </mergeCells>
  <phoneticPr fontId="4" type="noConversion"/>
  <conditionalFormatting sqref="B10:B11">
    <cfRule type="cellIs" dxfId="3" priority="5" operator="equal">
      <formula>"NR3"</formula>
    </cfRule>
  </conditionalFormatting>
  <conditionalFormatting sqref="B20:B21">
    <cfRule type="cellIs" dxfId="2" priority="3" operator="equal">
      <formula>"NR3"</formula>
    </cfRule>
  </conditionalFormatting>
  <conditionalFormatting sqref="B12:B17">
    <cfRule type="cellIs" dxfId="1" priority="2" operator="equal">
      <formula>"NR3"</formula>
    </cfRule>
  </conditionalFormatting>
  <conditionalFormatting sqref="B18">
    <cfRule type="cellIs" dxfId="0" priority="1" operator="equal">
      <formula>"NR3"</formula>
    </cfRule>
  </conditionalFormatting>
  <dataValidations count="1">
    <dataValidation allowBlank="1" showInputMessage="1" showErrorMessage="1" sqref="C5:C1048576 Q28:XFD29 D1:XFD27 A1:B1048576 D30:XFD1048576 D28:O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181</v>
      </c>
      <c r="C1" s="76" t="s" vm="1">
        <v>252</v>
      </c>
    </row>
    <row r="2" spans="2:18">
      <c r="B2" s="55" t="s">
        <v>180</v>
      </c>
      <c r="C2" s="76" t="s">
        <v>253</v>
      </c>
    </row>
    <row r="3" spans="2:18">
      <c r="B3" s="55" t="s">
        <v>182</v>
      </c>
      <c r="C3" s="76" t="s">
        <v>254</v>
      </c>
    </row>
    <row r="4" spans="2:18">
      <c r="B4" s="55" t="s">
        <v>183</v>
      </c>
      <c r="C4" s="76">
        <v>9453</v>
      </c>
    </row>
    <row r="6" spans="2:18" ht="26.25" customHeight="1">
      <c r="B6" s="215" t="s">
        <v>221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2:18" s="3" customFormat="1" ht="78.75">
      <c r="B7" s="21" t="s">
        <v>118</v>
      </c>
      <c r="C7" s="29" t="s">
        <v>44</v>
      </c>
      <c r="D7" s="29" t="s">
        <v>63</v>
      </c>
      <c r="E7" s="29" t="s">
        <v>15</v>
      </c>
      <c r="F7" s="29" t="s">
        <v>64</v>
      </c>
      <c r="G7" s="29" t="s">
        <v>104</v>
      </c>
      <c r="H7" s="29" t="s">
        <v>18</v>
      </c>
      <c r="I7" s="29" t="s">
        <v>103</v>
      </c>
      <c r="J7" s="29" t="s">
        <v>17</v>
      </c>
      <c r="K7" s="29" t="s">
        <v>219</v>
      </c>
      <c r="L7" s="29" t="s">
        <v>241</v>
      </c>
      <c r="M7" s="29" t="s">
        <v>220</v>
      </c>
      <c r="N7" s="29" t="s">
        <v>57</v>
      </c>
      <c r="O7" s="29" t="s">
        <v>184</v>
      </c>
      <c r="P7" s="30" t="s">
        <v>186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243</v>
      </c>
      <c r="M8" s="31" t="s">
        <v>239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251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242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pane ySplit="9" topLeftCell="A10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6">
      <c r="B1" s="152" t="s">
        <v>181</v>
      </c>
      <c r="C1" s="153" t="s" vm="1">
        <v>252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2:16">
      <c r="B2" s="152" t="s">
        <v>180</v>
      </c>
      <c r="C2" s="153" t="s">
        <v>253</v>
      </c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2:16">
      <c r="B3" s="152" t="s">
        <v>182</v>
      </c>
      <c r="C3" s="153" t="s">
        <v>254</v>
      </c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2:16">
      <c r="B4" s="152" t="s">
        <v>183</v>
      </c>
      <c r="C4" s="153">
        <v>9453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</row>
    <row r="6" spans="2:16" ht="26.25" customHeight="1">
      <c r="B6" s="204" t="s">
        <v>210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151"/>
    </row>
    <row r="7" spans="2:16" s="3" customFormat="1" ht="63">
      <c r="B7" s="163" t="s">
        <v>117</v>
      </c>
      <c r="C7" s="157" t="s">
        <v>44</v>
      </c>
      <c r="D7" s="157" t="s">
        <v>119</v>
      </c>
      <c r="E7" s="157" t="s">
        <v>15</v>
      </c>
      <c r="F7" s="157" t="s">
        <v>64</v>
      </c>
      <c r="G7" s="157" t="s">
        <v>103</v>
      </c>
      <c r="H7" s="157" t="s">
        <v>17</v>
      </c>
      <c r="I7" s="157" t="s">
        <v>19</v>
      </c>
      <c r="J7" s="157" t="s">
        <v>60</v>
      </c>
      <c r="K7" s="157" t="s">
        <v>184</v>
      </c>
      <c r="L7" s="157" t="s">
        <v>185</v>
      </c>
      <c r="M7" s="158"/>
    </row>
    <row r="8" spans="2:16" s="3" customFormat="1" ht="28.5" customHeight="1">
      <c r="B8" s="165"/>
      <c r="C8" s="162"/>
      <c r="D8" s="162"/>
      <c r="E8" s="162"/>
      <c r="F8" s="162"/>
      <c r="G8" s="162"/>
      <c r="H8" s="162" t="s">
        <v>20</v>
      </c>
      <c r="I8" s="162" t="s">
        <v>20</v>
      </c>
      <c r="J8" s="162" t="s">
        <v>239</v>
      </c>
      <c r="K8" s="162" t="s">
        <v>20</v>
      </c>
      <c r="L8" s="162" t="s">
        <v>20</v>
      </c>
      <c r="M8" s="155"/>
    </row>
    <row r="9" spans="2:16" s="4" customFormat="1" ht="18" customHeight="1">
      <c r="B9" s="154"/>
      <c r="C9" s="160" t="s">
        <v>1</v>
      </c>
      <c r="D9" s="160" t="s">
        <v>2</v>
      </c>
      <c r="E9" s="160" t="s">
        <v>3</v>
      </c>
      <c r="F9" s="160" t="s">
        <v>4</v>
      </c>
      <c r="G9" s="160" t="s">
        <v>5</v>
      </c>
      <c r="H9" s="160" t="s">
        <v>6</v>
      </c>
      <c r="I9" s="160" t="s">
        <v>7</v>
      </c>
      <c r="J9" s="160" t="s">
        <v>8</v>
      </c>
      <c r="K9" s="160" t="s">
        <v>9</v>
      </c>
      <c r="L9" s="160" t="s">
        <v>10</v>
      </c>
      <c r="M9" s="164"/>
    </row>
    <row r="10" spans="2:16" s="4" customFormat="1" ht="18" customHeight="1">
      <c r="B10" s="166" t="s">
        <v>43</v>
      </c>
      <c r="C10" s="167"/>
      <c r="D10" s="167"/>
      <c r="E10" s="167"/>
      <c r="F10" s="167"/>
      <c r="G10" s="167"/>
      <c r="H10" s="167"/>
      <c r="I10" s="167"/>
      <c r="J10" s="161">
        <v>2450.3093800000001</v>
      </c>
      <c r="K10" s="156">
        <v>1</v>
      </c>
      <c r="L10" s="156">
        <v>3.222898390035326E-2</v>
      </c>
      <c r="M10" s="168"/>
      <c r="N10" s="139"/>
      <c r="O10" s="139"/>
      <c r="P10" s="139"/>
    </row>
    <row r="11" spans="2:16" s="98" customFormat="1">
      <c r="B11" s="169" t="s">
        <v>233</v>
      </c>
      <c r="C11" s="167"/>
      <c r="D11" s="167"/>
      <c r="E11" s="167"/>
      <c r="F11" s="167"/>
      <c r="G11" s="167"/>
      <c r="H11" s="167"/>
      <c r="I11" s="167"/>
      <c r="J11" s="161">
        <v>2450.3093800000001</v>
      </c>
      <c r="K11" s="156">
        <v>1</v>
      </c>
      <c r="L11" s="156">
        <v>3.222898390035326E-2</v>
      </c>
      <c r="M11" s="170"/>
      <c r="N11" s="140"/>
      <c r="O11" s="140"/>
      <c r="P11" s="140"/>
    </row>
    <row r="12" spans="2:16">
      <c r="B12" s="171" t="s">
        <v>41</v>
      </c>
      <c r="C12" s="172"/>
      <c r="D12" s="172"/>
      <c r="E12" s="172"/>
      <c r="F12" s="172"/>
      <c r="G12" s="172"/>
      <c r="H12" s="172"/>
      <c r="I12" s="172"/>
      <c r="J12" s="173">
        <v>2289.84</v>
      </c>
      <c r="K12" s="174">
        <v>0.93582018153317259</v>
      </c>
      <c r="L12" s="174">
        <v>3.0118325912944475E-2</v>
      </c>
      <c r="M12" s="175"/>
      <c r="N12" s="141"/>
      <c r="O12" s="141"/>
      <c r="P12" s="141"/>
    </row>
    <row r="13" spans="2:16">
      <c r="B13" s="176" t="s">
        <v>1026</v>
      </c>
      <c r="C13" s="177" t="s">
        <v>1027</v>
      </c>
      <c r="D13" s="177">
        <v>10</v>
      </c>
      <c r="E13" s="177" t="s">
        <v>309</v>
      </c>
      <c r="F13" s="177" t="s">
        <v>310</v>
      </c>
      <c r="G13" s="178" t="s">
        <v>166</v>
      </c>
      <c r="H13" s="179">
        <v>0</v>
      </c>
      <c r="I13" s="179">
        <v>0</v>
      </c>
      <c r="J13" s="180">
        <v>2289.84</v>
      </c>
      <c r="K13" s="181">
        <v>0.93582018153317259</v>
      </c>
      <c r="L13" s="181">
        <v>3.0118325912944475E-2</v>
      </c>
      <c r="M13" s="175"/>
      <c r="N13" s="141"/>
      <c r="O13" s="141"/>
      <c r="P13" s="141"/>
    </row>
    <row r="14" spans="2:16">
      <c r="B14" s="182"/>
      <c r="C14" s="177"/>
      <c r="D14" s="177"/>
      <c r="E14" s="177"/>
      <c r="F14" s="177"/>
      <c r="G14" s="177"/>
      <c r="H14" s="177"/>
      <c r="I14" s="177"/>
      <c r="J14" s="177"/>
      <c r="K14" s="181"/>
      <c r="L14" s="177"/>
      <c r="M14" s="175"/>
      <c r="N14" s="141"/>
      <c r="O14" s="141"/>
      <c r="P14" s="141"/>
    </row>
    <row r="15" spans="2:16">
      <c r="B15" s="171" t="s">
        <v>42</v>
      </c>
      <c r="C15" s="172"/>
      <c r="D15" s="172"/>
      <c r="E15" s="172"/>
      <c r="F15" s="172"/>
      <c r="G15" s="172"/>
      <c r="H15" s="172"/>
      <c r="I15" s="172"/>
      <c r="J15" s="173">
        <v>160.46938</v>
      </c>
      <c r="K15" s="174">
        <v>6.4179818466827729E-2</v>
      </c>
      <c r="L15" s="174">
        <v>2.1106579874087855E-3</v>
      </c>
      <c r="M15" s="175"/>
      <c r="N15" s="141"/>
      <c r="O15" s="141"/>
      <c r="P15" s="141"/>
    </row>
    <row r="16" spans="2:16">
      <c r="B16" s="176" t="s">
        <v>1026</v>
      </c>
      <c r="C16" s="177" t="s">
        <v>1028</v>
      </c>
      <c r="D16" s="177">
        <v>10</v>
      </c>
      <c r="E16" s="177" t="s">
        <v>309</v>
      </c>
      <c r="F16" s="177" t="s">
        <v>310</v>
      </c>
      <c r="G16" s="178" t="s">
        <v>167</v>
      </c>
      <c r="H16" s="179">
        <v>0</v>
      </c>
      <c r="I16" s="179">
        <v>0</v>
      </c>
      <c r="J16" s="180">
        <v>0.76229999999999998</v>
      </c>
      <c r="K16" s="181">
        <v>3.1072484091676891E-4</v>
      </c>
      <c r="L16" s="181">
        <v>1.002655200513467E-5</v>
      </c>
      <c r="M16" s="175"/>
      <c r="N16" s="141"/>
      <c r="O16" s="141"/>
      <c r="P16" s="141"/>
    </row>
    <row r="17" spans="2:16">
      <c r="B17" s="176" t="s">
        <v>1026</v>
      </c>
      <c r="C17" s="177" t="s">
        <v>1029</v>
      </c>
      <c r="D17" s="177">
        <v>10</v>
      </c>
      <c r="E17" s="177" t="s">
        <v>309</v>
      </c>
      <c r="F17" s="177" t="s">
        <v>310</v>
      </c>
      <c r="G17" s="178" t="s">
        <v>165</v>
      </c>
      <c r="H17" s="179">
        <v>0</v>
      </c>
      <c r="I17" s="179">
        <v>0</v>
      </c>
      <c r="J17" s="180">
        <v>150.38</v>
      </c>
      <c r="K17" s="181">
        <v>6.3222966937821215E-2</v>
      </c>
      <c r="L17" s="181">
        <v>1.9779521061683743E-3</v>
      </c>
      <c r="M17" s="175"/>
      <c r="N17" s="141"/>
      <c r="O17" s="141"/>
      <c r="P17" s="141"/>
    </row>
    <row r="18" spans="2:16">
      <c r="B18" s="176" t="s">
        <v>1026</v>
      </c>
      <c r="C18" s="177" t="s">
        <v>1030</v>
      </c>
      <c r="D18" s="177">
        <v>10</v>
      </c>
      <c r="E18" s="177" t="s">
        <v>309</v>
      </c>
      <c r="F18" s="177" t="s">
        <v>310</v>
      </c>
      <c r="G18" s="178" t="s">
        <v>168</v>
      </c>
      <c r="H18" s="179">
        <v>0</v>
      </c>
      <c r="I18" s="179">
        <v>0</v>
      </c>
      <c r="J18" s="180">
        <v>0.19505</v>
      </c>
      <c r="K18" s="181">
        <v>7.9505286922229796E-5</v>
      </c>
      <c r="L18" s="181">
        <v>2.5654977943086936E-6</v>
      </c>
      <c r="M18" s="175"/>
      <c r="N18" s="141"/>
      <c r="O18" s="141"/>
      <c r="P18" s="141"/>
    </row>
    <row r="19" spans="2:16">
      <c r="B19" s="176" t="s">
        <v>1026</v>
      </c>
      <c r="C19" s="177" t="s">
        <v>1031</v>
      </c>
      <c r="D19" s="177">
        <v>10</v>
      </c>
      <c r="E19" s="177" t="s">
        <v>309</v>
      </c>
      <c r="F19" s="177" t="s">
        <v>310</v>
      </c>
      <c r="G19" s="178" t="s">
        <v>174</v>
      </c>
      <c r="H19" s="179">
        <v>0</v>
      </c>
      <c r="I19" s="179">
        <v>0</v>
      </c>
      <c r="J19" s="180">
        <v>8.5</v>
      </c>
      <c r="K19" s="181">
        <v>1.5019793963139317E-4</v>
      </c>
      <c r="L19" s="181">
        <v>1.1180072418161445E-4</v>
      </c>
      <c r="M19" s="175"/>
      <c r="N19" s="141"/>
      <c r="O19" s="141"/>
      <c r="P19" s="141"/>
    </row>
    <row r="20" spans="2:16">
      <c r="B20" s="176" t="s">
        <v>1026</v>
      </c>
      <c r="C20" s="177" t="s">
        <v>1032</v>
      </c>
      <c r="D20" s="177">
        <v>10</v>
      </c>
      <c r="E20" s="177" t="s">
        <v>309</v>
      </c>
      <c r="F20" s="177" t="s">
        <v>310</v>
      </c>
      <c r="G20" s="178" t="s">
        <v>169</v>
      </c>
      <c r="H20" s="179">
        <v>0</v>
      </c>
      <c r="I20" s="179">
        <v>0</v>
      </c>
      <c r="J20" s="180">
        <v>0.58989999999999998</v>
      </c>
      <c r="K20" s="181">
        <v>2.4045203155818176E-4</v>
      </c>
      <c r="L20" s="181">
        <v>7.7589702582040427E-6</v>
      </c>
      <c r="M20" s="175"/>
      <c r="N20" s="141"/>
      <c r="O20" s="141"/>
      <c r="P20" s="141"/>
    </row>
    <row r="21" spans="2:16">
      <c r="B21" s="176" t="s">
        <v>1026</v>
      </c>
      <c r="C21" s="177" t="s">
        <v>1033</v>
      </c>
      <c r="D21" s="177">
        <v>10</v>
      </c>
      <c r="E21" s="177" t="s">
        <v>309</v>
      </c>
      <c r="F21" s="177" t="s">
        <v>310</v>
      </c>
      <c r="G21" s="178" t="s">
        <v>175</v>
      </c>
      <c r="H21" s="179">
        <v>0</v>
      </c>
      <c r="I21" s="179">
        <v>0</v>
      </c>
      <c r="J21" s="180">
        <v>4.2130000000000001E-2</v>
      </c>
      <c r="K21" s="181">
        <v>1.717281588327886E-5</v>
      </c>
      <c r="L21" s="181">
        <v>5.5413700114957838E-7</v>
      </c>
      <c r="M21" s="175"/>
      <c r="N21" s="141"/>
      <c r="O21" s="141"/>
      <c r="P21" s="141"/>
    </row>
    <row r="22" spans="2:16">
      <c r="B22" s="182"/>
      <c r="C22" s="177"/>
      <c r="D22" s="177"/>
      <c r="E22" s="177"/>
      <c r="F22" s="177"/>
      <c r="G22" s="177"/>
      <c r="H22" s="177"/>
      <c r="I22" s="177"/>
      <c r="J22" s="177"/>
      <c r="K22" s="181"/>
      <c r="L22" s="177"/>
      <c r="M22" s="175"/>
      <c r="N22" s="141"/>
      <c r="O22" s="141"/>
      <c r="P22" s="141"/>
    </row>
    <row r="23" spans="2:16"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75"/>
      <c r="N23" s="141"/>
      <c r="O23" s="141"/>
      <c r="P23" s="141"/>
    </row>
    <row r="24" spans="2:16"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51"/>
    </row>
    <row r="25" spans="2:16">
      <c r="B25" s="184" t="s">
        <v>251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51"/>
    </row>
    <row r="26" spans="2:16">
      <c r="B26" s="185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51"/>
    </row>
    <row r="27" spans="2:16"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51"/>
    </row>
    <row r="28" spans="2:16"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51"/>
    </row>
    <row r="29" spans="2:16"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51"/>
    </row>
    <row r="30" spans="2:16"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51"/>
    </row>
    <row r="31" spans="2:16"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51"/>
    </row>
    <row r="32" spans="2:16"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51"/>
    </row>
    <row r="33" spans="2:12"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</row>
    <row r="34" spans="2:12"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</row>
    <row r="35" spans="2:12"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</row>
    <row r="36" spans="2:12"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</row>
    <row r="37" spans="2:12"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</row>
    <row r="38" spans="2:12"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</row>
    <row r="39" spans="2:12"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</row>
    <row r="40" spans="2:12"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</row>
    <row r="41" spans="2:12"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</row>
    <row r="42" spans="2:12"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</row>
    <row r="43" spans="2:12"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</row>
    <row r="44" spans="2:12"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</row>
    <row r="45" spans="2:12"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</row>
    <row r="46" spans="2:12"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</row>
    <row r="47" spans="2:12"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</row>
    <row r="48" spans="2:12"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</row>
    <row r="49" spans="2:12"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</row>
    <row r="50" spans="2:12"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</row>
    <row r="51" spans="2:12">
      <c r="B51" s="183"/>
      <c r="C51" s="183"/>
      <c r="D51" s="183"/>
      <c r="E51" s="183"/>
      <c r="F51" s="183"/>
      <c r="G51" s="183"/>
      <c r="H51" s="183"/>
      <c r="I51" s="183"/>
      <c r="J51" s="183"/>
      <c r="K51" s="183"/>
      <c r="L51" s="183"/>
    </row>
    <row r="52" spans="2:12"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</row>
    <row r="53" spans="2:12"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</row>
    <row r="54" spans="2:12"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</row>
    <row r="55" spans="2:12"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</row>
    <row r="56" spans="2:12"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</row>
    <row r="57" spans="2:12"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</row>
    <row r="58" spans="2:12"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</row>
    <row r="59" spans="2:12"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</row>
    <row r="60" spans="2:12"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</row>
    <row r="61" spans="2:12"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</row>
    <row r="62" spans="2:12"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</row>
    <row r="63" spans="2:12"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</row>
    <row r="64" spans="2:12"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</row>
    <row r="65" spans="2:12"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</row>
    <row r="66" spans="2:12"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3"/>
    </row>
    <row r="67" spans="2:12"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</row>
    <row r="68" spans="2:12"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</row>
    <row r="69" spans="2:12"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</row>
    <row r="70" spans="2:12"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</row>
    <row r="71" spans="2:12">
      <c r="B71" s="183"/>
      <c r="C71" s="183"/>
      <c r="D71" s="183"/>
      <c r="E71" s="183"/>
      <c r="F71" s="183"/>
      <c r="G71" s="183"/>
      <c r="H71" s="183"/>
      <c r="I71" s="183"/>
      <c r="J71" s="183"/>
      <c r="K71" s="183"/>
      <c r="L71" s="183"/>
    </row>
    <row r="72" spans="2:12"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</row>
    <row r="73" spans="2:12"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</row>
    <row r="74" spans="2:12"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</row>
    <row r="75" spans="2:12"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</row>
    <row r="76" spans="2:12"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</row>
    <row r="77" spans="2:12"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</row>
    <row r="78" spans="2:12">
      <c r="B78" s="183"/>
      <c r="C78" s="183"/>
      <c r="D78" s="183"/>
      <c r="E78" s="183"/>
      <c r="F78" s="183"/>
      <c r="G78" s="183"/>
      <c r="H78" s="183"/>
      <c r="I78" s="183"/>
      <c r="J78" s="183"/>
      <c r="K78" s="183"/>
      <c r="L78" s="183"/>
    </row>
    <row r="79" spans="2:12"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</row>
    <row r="80" spans="2:12"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</row>
    <row r="81" spans="2:12"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</row>
    <row r="82" spans="2:12"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</row>
    <row r="83" spans="2:12"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</row>
    <row r="84" spans="2:12"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</row>
    <row r="85" spans="2:12"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</row>
    <row r="86" spans="2:12"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</row>
    <row r="87" spans="2:12"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</row>
    <row r="88" spans="2:12"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</row>
    <row r="89" spans="2:12"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</row>
    <row r="90" spans="2:12"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</row>
    <row r="91" spans="2:12"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</row>
    <row r="92" spans="2:12"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</row>
    <row r="93" spans="2:12"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</row>
    <row r="94" spans="2:12"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</row>
    <row r="95" spans="2:12"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</row>
    <row r="96" spans="2:12"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</row>
    <row r="97" spans="2:12">
      <c r="B97" s="183"/>
      <c r="C97" s="183"/>
      <c r="D97" s="183"/>
      <c r="E97" s="183"/>
      <c r="F97" s="183"/>
      <c r="G97" s="183"/>
      <c r="H97" s="183"/>
      <c r="I97" s="183"/>
      <c r="J97" s="183"/>
      <c r="K97" s="183"/>
      <c r="L97" s="183"/>
    </row>
    <row r="98" spans="2:12"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</row>
    <row r="99" spans="2:12"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</row>
    <row r="100" spans="2:12"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</row>
    <row r="101" spans="2:12"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</row>
    <row r="102" spans="2:12">
      <c r="B102" s="183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</row>
    <row r="103" spans="2:12">
      <c r="B103" s="183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</row>
    <row r="104" spans="2:12">
      <c r="B104" s="183"/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</row>
    <row r="105" spans="2:12"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</row>
    <row r="106" spans="2:12"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</row>
    <row r="107" spans="2:12">
      <c r="B107" s="183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</row>
    <row r="108" spans="2:12"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</row>
    <row r="109" spans="2:12">
      <c r="B109" s="183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</row>
    <row r="110" spans="2:12"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</row>
    <row r="111" spans="2:12">
      <c r="B111" s="183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</row>
    <row r="112" spans="2:12"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</row>
    <row r="113" spans="2:12"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</row>
    <row r="114" spans="2:12"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</row>
    <row r="115" spans="2:12">
      <c r="B115" s="183"/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</row>
    <row r="116" spans="2:12"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</row>
    <row r="117" spans="2:12"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</row>
    <row r="118" spans="2:12"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</row>
    <row r="119" spans="2:12"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</row>
    <row r="120" spans="2:12"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</row>
    <row r="121" spans="2:12"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</row>
    <row r="122" spans="2:12">
      <c r="B122" s="151"/>
      <c r="C122" s="151"/>
      <c r="D122" s="158"/>
      <c r="E122" s="151"/>
      <c r="F122" s="151"/>
      <c r="G122" s="151"/>
      <c r="H122" s="151"/>
      <c r="I122" s="151"/>
      <c r="J122" s="151"/>
      <c r="K122" s="151"/>
      <c r="L122" s="151"/>
    </row>
    <row r="123" spans="2:12">
      <c r="B123" s="151"/>
      <c r="C123" s="151"/>
      <c r="D123" s="158"/>
      <c r="E123" s="151"/>
      <c r="F123" s="151"/>
      <c r="G123" s="151"/>
      <c r="H123" s="151"/>
      <c r="I123" s="151"/>
      <c r="J123" s="151"/>
      <c r="K123" s="151"/>
      <c r="L123" s="151"/>
    </row>
    <row r="124" spans="2:12">
      <c r="B124" s="151"/>
      <c r="C124" s="151"/>
      <c r="D124" s="158"/>
      <c r="E124" s="151"/>
      <c r="F124" s="151"/>
      <c r="G124" s="151"/>
      <c r="H124" s="151"/>
      <c r="I124" s="151"/>
      <c r="J124" s="151"/>
      <c r="K124" s="151"/>
      <c r="L124" s="151"/>
    </row>
    <row r="125" spans="2:12">
      <c r="B125" s="151"/>
      <c r="C125" s="151"/>
      <c r="D125" s="158"/>
      <c r="E125" s="151"/>
      <c r="F125" s="151"/>
      <c r="G125" s="151"/>
      <c r="H125" s="151"/>
      <c r="I125" s="151"/>
      <c r="J125" s="151"/>
      <c r="K125" s="151"/>
      <c r="L125" s="151"/>
    </row>
    <row r="126" spans="2:12">
      <c r="B126" s="151"/>
      <c r="C126" s="151"/>
      <c r="D126" s="158"/>
      <c r="E126" s="151"/>
      <c r="F126" s="151"/>
      <c r="G126" s="151"/>
      <c r="H126" s="151"/>
      <c r="I126" s="151"/>
      <c r="J126" s="151"/>
      <c r="K126" s="151"/>
      <c r="L126" s="151"/>
    </row>
    <row r="127" spans="2:12">
      <c r="B127" s="151"/>
      <c r="C127" s="151"/>
      <c r="D127" s="158"/>
      <c r="E127" s="151"/>
      <c r="F127" s="151"/>
      <c r="G127" s="151"/>
      <c r="H127" s="151"/>
      <c r="I127" s="151"/>
      <c r="J127" s="151"/>
      <c r="K127" s="151"/>
      <c r="L127" s="151"/>
    </row>
    <row r="128" spans="2:12">
      <c r="B128" s="151"/>
      <c r="C128" s="151"/>
      <c r="D128" s="158"/>
      <c r="E128" s="151"/>
      <c r="F128" s="151"/>
      <c r="G128" s="151"/>
      <c r="H128" s="151"/>
      <c r="I128" s="151"/>
      <c r="J128" s="151"/>
      <c r="K128" s="151"/>
      <c r="L128" s="15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58"/>
      <c r="E513" s="158"/>
    </row>
    <row r="514" spans="4:5">
      <c r="D514" s="158"/>
      <c r="E514" s="158"/>
    </row>
    <row r="515" spans="4:5">
      <c r="D515" s="158"/>
      <c r="E515" s="158"/>
    </row>
    <row r="516" spans="4:5">
      <c r="D516" s="159"/>
      <c r="E516" s="159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181</v>
      </c>
      <c r="C1" s="76" t="s" vm="1">
        <v>252</v>
      </c>
    </row>
    <row r="2" spans="2:18">
      <c r="B2" s="55" t="s">
        <v>180</v>
      </c>
      <c r="C2" s="76" t="s">
        <v>253</v>
      </c>
    </row>
    <row r="3" spans="2:18">
      <c r="B3" s="55" t="s">
        <v>182</v>
      </c>
      <c r="C3" s="76" t="s">
        <v>254</v>
      </c>
    </row>
    <row r="4" spans="2:18">
      <c r="B4" s="55" t="s">
        <v>183</v>
      </c>
      <c r="C4" s="76">
        <v>9453</v>
      </c>
    </row>
    <row r="6" spans="2:18" ht="26.25" customHeight="1">
      <c r="B6" s="215" t="s">
        <v>222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2:18" s="3" customFormat="1" ht="78.75">
      <c r="B7" s="21" t="s">
        <v>118</v>
      </c>
      <c r="C7" s="29" t="s">
        <v>44</v>
      </c>
      <c r="D7" s="29" t="s">
        <v>63</v>
      </c>
      <c r="E7" s="29" t="s">
        <v>15</v>
      </c>
      <c r="F7" s="29" t="s">
        <v>64</v>
      </c>
      <c r="G7" s="29" t="s">
        <v>104</v>
      </c>
      <c r="H7" s="29" t="s">
        <v>18</v>
      </c>
      <c r="I7" s="29" t="s">
        <v>103</v>
      </c>
      <c r="J7" s="29" t="s">
        <v>17</v>
      </c>
      <c r="K7" s="29" t="s">
        <v>219</v>
      </c>
      <c r="L7" s="29" t="s">
        <v>236</v>
      </c>
      <c r="M7" s="29" t="s">
        <v>220</v>
      </c>
      <c r="N7" s="29" t="s">
        <v>57</v>
      </c>
      <c r="O7" s="29" t="s">
        <v>184</v>
      </c>
      <c r="P7" s="30" t="s">
        <v>186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243</v>
      </c>
      <c r="M8" s="31" t="s">
        <v>239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251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242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181</v>
      </c>
      <c r="C1" s="76" t="s" vm="1">
        <v>252</v>
      </c>
    </row>
    <row r="2" spans="2:18">
      <c r="B2" s="55" t="s">
        <v>180</v>
      </c>
      <c r="C2" s="76" t="s">
        <v>253</v>
      </c>
    </row>
    <row r="3" spans="2:18">
      <c r="B3" s="55" t="s">
        <v>182</v>
      </c>
      <c r="C3" s="76" t="s">
        <v>254</v>
      </c>
    </row>
    <row r="4" spans="2:18">
      <c r="B4" s="55" t="s">
        <v>183</v>
      </c>
      <c r="C4" s="76">
        <v>9453</v>
      </c>
    </row>
    <row r="6" spans="2:18" ht="26.25" customHeight="1">
      <c r="B6" s="215" t="s">
        <v>224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2:18" s="3" customFormat="1" ht="78.75">
      <c r="B7" s="21" t="s">
        <v>118</v>
      </c>
      <c r="C7" s="29" t="s">
        <v>44</v>
      </c>
      <c r="D7" s="29" t="s">
        <v>63</v>
      </c>
      <c r="E7" s="29" t="s">
        <v>15</v>
      </c>
      <c r="F7" s="29" t="s">
        <v>64</v>
      </c>
      <c r="G7" s="29" t="s">
        <v>104</v>
      </c>
      <c r="H7" s="29" t="s">
        <v>18</v>
      </c>
      <c r="I7" s="29" t="s">
        <v>103</v>
      </c>
      <c r="J7" s="29" t="s">
        <v>17</v>
      </c>
      <c r="K7" s="29" t="s">
        <v>219</v>
      </c>
      <c r="L7" s="29" t="s">
        <v>236</v>
      </c>
      <c r="M7" s="29" t="s">
        <v>220</v>
      </c>
      <c r="N7" s="29" t="s">
        <v>57</v>
      </c>
      <c r="O7" s="29" t="s">
        <v>184</v>
      </c>
      <c r="P7" s="30" t="s">
        <v>186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243</v>
      </c>
      <c r="M8" s="31" t="s">
        <v>239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251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242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5" t="s">
        <v>181</v>
      </c>
      <c r="C1" s="76" t="s" vm="1">
        <v>252</v>
      </c>
    </row>
    <row r="2" spans="2:53">
      <c r="B2" s="55" t="s">
        <v>180</v>
      </c>
      <c r="C2" s="76" t="s">
        <v>253</v>
      </c>
    </row>
    <row r="3" spans="2:53">
      <c r="B3" s="55" t="s">
        <v>182</v>
      </c>
      <c r="C3" s="76" t="s">
        <v>254</v>
      </c>
    </row>
    <row r="4" spans="2:53">
      <c r="B4" s="55" t="s">
        <v>183</v>
      </c>
      <c r="C4" s="76">
        <v>9453</v>
      </c>
    </row>
    <row r="6" spans="2:53" ht="21.75" customHeight="1">
      <c r="B6" s="206" t="s">
        <v>211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8"/>
    </row>
    <row r="7" spans="2:53" ht="27.75" customHeight="1">
      <c r="B7" s="209" t="s">
        <v>88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1"/>
      <c r="AU7" s="3"/>
      <c r="AV7" s="3"/>
    </row>
    <row r="8" spans="2:53" s="3" customFormat="1" ht="66" customHeight="1">
      <c r="B8" s="21" t="s">
        <v>117</v>
      </c>
      <c r="C8" s="29" t="s">
        <v>44</v>
      </c>
      <c r="D8" s="29" t="s">
        <v>121</v>
      </c>
      <c r="E8" s="29" t="s">
        <v>15</v>
      </c>
      <c r="F8" s="29" t="s">
        <v>64</v>
      </c>
      <c r="G8" s="29" t="s">
        <v>104</v>
      </c>
      <c r="H8" s="29" t="s">
        <v>18</v>
      </c>
      <c r="I8" s="29" t="s">
        <v>103</v>
      </c>
      <c r="J8" s="29" t="s">
        <v>17</v>
      </c>
      <c r="K8" s="29" t="s">
        <v>19</v>
      </c>
      <c r="L8" s="29" t="s">
        <v>236</v>
      </c>
      <c r="M8" s="29" t="s">
        <v>235</v>
      </c>
      <c r="N8" s="29" t="s">
        <v>250</v>
      </c>
      <c r="O8" s="29" t="s">
        <v>60</v>
      </c>
      <c r="P8" s="29" t="s">
        <v>238</v>
      </c>
      <c r="Q8" s="29" t="s">
        <v>184</v>
      </c>
      <c r="R8" s="70" t="s">
        <v>186</v>
      </c>
      <c r="AM8" s="1"/>
      <c r="AU8" s="1"/>
      <c r="AV8" s="1"/>
      <c r="AW8" s="1"/>
    </row>
    <row r="9" spans="2:53" s="3" customFormat="1" ht="21.75" customHeight="1">
      <c r="B9" s="14"/>
      <c r="C9" s="31"/>
      <c r="D9" s="31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243</v>
      </c>
      <c r="M9" s="31"/>
      <c r="N9" s="15" t="s">
        <v>239</v>
      </c>
      <c r="O9" s="31" t="s">
        <v>244</v>
      </c>
      <c r="P9" s="31" t="s">
        <v>20</v>
      </c>
      <c r="Q9" s="31" t="s">
        <v>20</v>
      </c>
      <c r="R9" s="32" t="s">
        <v>20</v>
      </c>
      <c r="AU9" s="1"/>
      <c r="AV9" s="1"/>
    </row>
    <row r="10" spans="2:53" s="4" customFormat="1" ht="18" customHeight="1">
      <c r="B10" s="17"/>
      <c r="C10" s="33" t="s">
        <v>1</v>
      </c>
      <c r="D10" s="33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115</v>
      </c>
      <c r="R10" s="19" t="s">
        <v>116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9" customFormat="1" ht="18" customHeight="1">
      <c r="B11" s="77" t="s">
        <v>27</v>
      </c>
      <c r="C11" s="78"/>
      <c r="D11" s="78"/>
      <c r="E11" s="78"/>
      <c r="F11" s="78"/>
      <c r="G11" s="78"/>
      <c r="H11" s="86">
        <v>4.908446747121503</v>
      </c>
      <c r="I11" s="78"/>
      <c r="J11" s="78"/>
      <c r="K11" s="87">
        <v>2.2708748873492167E-3</v>
      </c>
      <c r="L11" s="86"/>
      <c r="M11" s="88"/>
      <c r="N11" s="78"/>
      <c r="O11" s="86">
        <v>10790.526470000003</v>
      </c>
      <c r="P11" s="78"/>
      <c r="Q11" s="87">
        <v>1</v>
      </c>
      <c r="R11" s="87">
        <f>O11/'סכום נכסי הקרן'!$C$42</f>
        <v>0.14192807925257411</v>
      </c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U11" s="141"/>
      <c r="AV11" s="141"/>
      <c r="AW11" s="143"/>
      <c r="BA11" s="141"/>
    </row>
    <row r="12" spans="2:53" s="141" customFormat="1" ht="22.5" customHeight="1">
      <c r="B12" s="79" t="s">
        <v>233</v>
      </c>
      <c r="C12" s="80"/>
      <c r="D12" s="80"/>
      <c r="E12" s="80"/>
      <c r="F12" s="80"/>
      <c r="G12" s="80"/>
      <c r="H12" s="89">
        <v>4.908446747121503</v>
      </c>
      <c r="I12" s="80"/>
      <c r="J12" s="80"/>
      <c r="K12" s="90">
        <v>2.2708748873492167E-3</v>
      </c>
      <c r="L12" s="89"/>
      <c r="M12" s="91"/>
      <c r="N12" s="80"/>
      <c r="O12" s="89">
        <v>10790.526470000003</v>
      </c>
      <c r="P12" s="80"/>
      <c r="Q12" s="90">
        <v>1</v>
      </c>
      <c r="R12" s="90">
        <f>O12/'סכום נכסי הקרן'!$C$42</f>
        <v>0.14192807925257411</v>
      </c>
      <c r="AW12" s="139"/>
    </row>
    <row r="13" spans="2:53" s="140" customFormat="1">
      <c r="B13" s="118" t="s">
        <v>25</v>
      </c>
      <c r="C13" s="114"/>
      <c r="D13" s="114"/>
      <c r="E13" s="114"/>
      <c r="F13" s="114"/>
      <c r="G13" s="114"/>
      <c r="H13" s="115">
        <v>4.799651148860514</v>
      </c>
      <c r="I13" s="114"/>
      <c r="J13" s="114"/>
      <c r="K13" s="116">
        <v>-4.5516619602248157E-3</v>
      </c>
      <c r="L13" s="115"/>
      <c r="M13" s="119"/>
      <c r="N13" s="114"/>
      <c r="O13" s="115">
        <v>5279.9016300000003</v>
      </c>
      <c r="P13" s="114"/>
      <c r="Q13" s="116">
        <v>0.48930899198285355</v>
      </c>
      <c r="R13" s="116">
        <f>O13/'סכום נכסי הקרן'!$C$42</f>
        <v>6.9446685393139598E-2</v>
      </c>
    </row>
    <row r="14" spans="2:53" s="141" customFormat="1">
      <c r="B14" s="83" t="s">
        <v>24</v>
      </c>
      <c r="C14" s="80"/>
      <c r="D14" s="80"/>
      <c r="E14" s="80"/>
      <c r="F14" s="80"/>
      <c r="G14" s="80"/>
      <c r="H14" s="89">
        <v>4.799651148860514</v>
      </c>
      <c r="I14" s="80"/>
      <c r="J14" s="80"/>
      <c r="K14" s="90">
        <v>-4.5516619602248157E-3</v>
      </c>
      <c r="L14" s="89"/>
      <c r="M14" s="91"/>
      <c r="N14" s="80"/>
      <c r="O14" s="89">
        <v>5279.9016300000003</v>
      </c>
      <c r="P14" s="80"/>
      <c r="Q14" s="90">
        <v>0.48930899198285355</v>
      </c>
      <c r="R14" s="90">
        <f>O14/'סכום נכסי הקרן'!$C$42</f>
        <v>6.9446685393139598E-2</v>
      </c>
    </row>
    <row r="15" spans="2:53" s="141" customFormat="1">
      <c r="B15" s="84" t="s">
        <v>255</v>
      </c>
      <c r="C15" s="82" t="s">
        <v>256</v>
      </c>
      <c r="D15" s="95" t="s">
        <v>122</v>
      </c>
      <c r="E15" s="82" t="s">
        <v>257</v>
      </c>
      <c r="F15" s="82"/>
      <c r="G15" s="82"/>
      <c r="H15" s="92">
        <v>3.13</v>
      </c>
      <c r="I15" s="95" t="s">
        <v>166</v>
      </c>
      <c r="J15" s="96">
        <v>0.04</v>
      </c>
      <c r="K15" s="93">
        <v>-6.7000000000000002E-3</v>
      </c>
      <c r="L15" s="92">
        <v>44521</v>
      </c>
      <c r="M15" s="94">
        <v>152.84</v>
      </c>
      <c r="N15" s="82"/>
      <c r="O15" s="92">
        <v>68.045899999999989</v>
      </c>
      <c r="P15" s="93">
        <v>2.8634906517684455E-6</v>
      </c>
      <c r="Q15" s="93">
        <v>6.3060778534932754E-3</v>
      </c>
      <c r="R15" s="93">
        <f>O15/'סכום נכסי הקרן'!$C$42</f>
        <v>8.9500951736349612E-4</v>
      </c>
    </row>
    <row r="16" spans="2:53" s="141" customFormat="1" ht="20.25">
      <c r="B16" s="84" t="s">
        <v>258</v>
      </c>
      <c r="C16" s="82" t="s">
        <v>259</v>
      </c>
      <c r="D16" s="95" t="s">
        <v>122</v>
      </c>
      <c r="E16" s="82" t="s">
        <v>257</v>
      </c>
      <c r="F16" s="82"/>
      <c r="G16" s="82"/>
      <c r="H16" s="92">
        <v>5.69</v>
      </c>
      <c r="I16" s="95" t="s">
        <v>166</v>
      </c>
      <c r="J16" s="96">
        <v>0.04</v>
      </c>
      <c r="K16" s="93">
        <v>-1.4000000000000004E-3</v>
      </c>
      <c r="L16" s="92">
        <v>106630</v>
      </c>
      <c r="M16" s="94">
        <v>157.58000000000001</v>
      </c>
      <c r="N16" s="82"/>
      <c r="O16" s="92">
        <v>168.02754999999999</v>
      </c>
      <c r="P16" s="93">
        <v>1.0085795949299178E-5</v>
      </c>
      <c r="Q16" s="93">
        <v>1.5571765702734979E-2</v>
      </c>
      <c r="R16" s="93">
        <f>O16/'סכום נכסי הקרן'!$C$42</f>
        <v>2.210070796760286E-3</v>
      </c>
      <c r="AU16" s="139"/>
    </row>
    <row r="17" spans="2:48" s="141" customFormat="1" ht="20.25">
      <c r="B17" s="84" t="s">
        <v>260</v>
      </c>
      <c r="C17" s="82" t="s">
        <v>261</v>
      </c>
      <c r="D17" s="95" t="s">
        <v>122</v>
      </c>
      <c r="E17" s="82" t="s">
        <v>257</v>
      </c>
      <c r="F17" s="82"/>
      <c r="G17" s="82"/>
      <c r="H17" s="92">
        <v>14</v>
      </c>
      <c r="I17" s="95" t="s">
        <v>166</v>
      </c>
      <c r="J17" s="96">
        <v>0.04</v>
      </c>
      <c r="K17" s="93">
        <v>8.6E-3</v>
      </c>
      <c r="L17" s="92">
        <v>280060</v>
      </c>
      <c r="M17" s="94">
        <v>183.45</v>
      </c>
      <c r="N17" s="82"/>
      <c r="O17" s="92">
        <v>513.77005999999994</v>
      </c>
      <c r="P17" s="93">
        <v>1.7264631615013634E-5</v>
      </c>
      <c r="Q17" s="93">
        <v>4.7613067020260025E-2</v>
      </c>
      <c r="R17" s="93">
        <f>O17/'סכום נכסי הקרן'!$C$42</f>
        <v>6.7576311495095879E-3</v>
      </c>
      <c r="AV17" s="139"/>
    </row>
    <row r="18" spans="2:48" s="141" customFormat="1">
      <c r="B18" s="84" t="s">
        <v>262</v>
      </c>
      <c r="C18" s="82" t="s">
        <v>263</v>
      </c>
      <c r="D18" s="95" t="s">
        <v>122</v>
      </c>
      <c r="E18" s="82" t="s">
        <v>257</v>
      </c>
      <c r="F18" s="82"/>
      <c r="G18" s="82"/>
      <c r="H18" s="92">
        <v>18.28</v>
      </c>
      <c r="I18" s="95" t="s">
        <v>166</v>
      </c>
      <c r="J18" s="96">
        <v>2.75E-2</v>
      </c>
      <c r="K18" s="93">
        <v>1.09E-2</v>
      </c>
      <c r="L18" s="92">
        <v>187310</v>
      </c>
      <c r="M18" s="94">
        <v>143.71</v>
      </c>
      <c r="N18" s="82"/>
      <c r="O18" s="92">
        <v>269.18321000000003</v>
      </c>
      <c r="P18" s="93">
        <v>1.0597413859873911E-5</v>
      </c>
      <c r="Q18" s="93">
        <v>2.4946253618707816E-2</v>
      </c>
      <c r="R18" s="93">
        <f>O18/'סכום נכסי הקרן'!$C$42</f>
        <v>3.5405738606507768E-3</v>
      </c>
      <c r="AU18" s="143"/>
    </row>
    <row r="19" spans="2:48" s="141" customFormat="1">
      <c r="B19" s="84" t="s">
        <v>264</v>
      </c>
      <c r="C19" s="82" t="s">
        <v>265</v>
      </c>
      <c r="D19" s="95" t="s">
        <v>122</v>
      </c>
      <c r="E19" s="82" t="s">
        <v>257</v>
      </c>
      <c r="F19" s="82"/>
      <c r="G19" s="82"/>
      <c r="H19" s="92">
        <v>5.27</v>
      </c>
      <c r="I19" s="95" t="s">
        <v>166</v>
      </c>
      <c r="J19" s="96">
        <v>1.7500000000000002E-2</v>
      </c>
      <c r="K19" s="93">
        <v>-2.5999999999999999E-3</v>
      </c>
      <c r="L19" s="92">
        <v>181006</v>
      </c>
      <c r="M19" s="94">
        <v>112.7</v>
      </c>
      <c r="N19" s="82"/>
      <c r="O19" s="92">
        <v>203.99376000000001</v>
      </c>
      <c r="P19" s="93">
        <v>1.2909561888242561E-5</v>
      </c>
      <c r="Q19" s="93">
        <v>1.8904894081595257E-2</v>
      </c>
      <c r="R19" s="93">
        <f>O19/'סכום נכסי הקרן'!$C$42</f>
        <v>2.6831353054741713E-3</v>
      </c>
      <c r="AV19" s="143"/>
    </row>
    <row r="20" spans="2:48" s="141" customFormat="1">
      <c r="B20" s="84" t="s">
        <v>266</v>
      </c>
      <c r="C20" s="82" t="s">
        <v>267</v>
      </c>
      <c r="D20" s="95" t="s">
        <v>122</v>
      </c>
      <c r="E20" s="82" t="s">
        <v>257</v>
      </c>
      <c r="F20" s="82"/>
      <c r="G20" s="82"/>
      <c r="H20" s="92">
        <v>1.56</v>
      </c>
      <c r="I20" s="95" t="s">
        <v>166</v>
      </c>
      <c r="J20" s="96">
        <v>0.03</v>
      </c>
      <c r="K20" s="93">
        <v>-9.2999999999999992E-3</v>
      </c>
      <c r="L20" s="92">
        <v>1336600</v>
      </c>
      <c r="M20" s="94">
        <v>117.13</v>
      </c>
      <c r="N20" s="82"/>
      <c r="O20" s="92">
        <v>1565.5595800000001</v>
      </c>
      <c r="P20" s="93">
        <v>8.7187046220158442E-5</v>
      </c>
      <c r="Q20" s="93">
        <v>0.14508648714709096</v>
      </c>
      <c r="R20" s="93">
        <f>O20/'סכום נכסי הקרן'!$C$42</f>
        <v>2.0591846446289901E-2</v>
      </c>
    </row>
    <row r="21" spans="2:48" s="141" customFormat="1">
      <c r="B21" s="84" t="s">
        <v>268</v>
      </c>
      <c r="C21" s="82" t="s">
        <v>269</v>
      </c>
      <c r="D21" s="95" t="s">
        <v>122</v>
      </c>
      <c r="E21" s="82" t="s">
        <v>257</v>
      </c>
      <c r="F21" s="82"/>
      <c r="G21" s="82"/>
      <c r="H21" s="92">
        <v>2.5900000000000003</v>
      </c>
      <c r="I21" s="95" t="s">
        <v>166</v>
      </c>
      <c r="J21" s="96">
        <v>1E-3</v>
      </c>
      <c r="K21" s="93">
        <v>-7.6000000000000009E-3</v>
      </c>
      <c r="L21" s="92">
        <v>1414811</v>
      </c>
      <c r="M21" s="94">
        <v>102</v>
      </c>
      <c r="N21" s="82"/>
      <c r="O21" s="92">
        <v>1443.1072199999999</v>
      </c>
      <c r="P21" s="93">
        <v>9.9628010435368487E-5</v>
      </c>
      <c r="Q21" s="93">
        <v>0.13373835132253742</v>
      </c>
      <c r="R21" s="93">
        <f>O21/'סכום נכסי הקרן'!$C$42</f>
        <v>1.8981227325613692E-2</v>
      </c>
    </row>
    <row r="22" spans="2:48" s="141" customFormat="1">
      <c r="B22" s="84" t="s">
        <v>270</v>
      </c>
      <c r="C22" s="82" t="s">
        <v>271</v>
      </c>
      <c r="D22" s="95" t="s">
        <v>122</v>
      </c>
      <c r="E22" s="82" t="s">
        <v>257</v>
      </c>
      <c r="F22" s="82"/>
      <c r="G22" s="82"/>
      <c r="H22" s="92">
        <v>7.4</v>
      </c>
      <c r="I22" s="95" t="s">
        <v>166</v>
      </c>
      <c r="J22" s="96">
        <v>7.4999999999999997E-3</v>
      </c>
      <c r="K22" s="93">
        <v>-1E-4</v>
      </c>
      <c r="L22" s="92">
        <v>100000</v>
      </c>
      <c r="M22" s="94">
        <v>105.3</v>
      </c>
      <c r="N22" s="82"/>
      <c r="O22" s="92">
        <v>105.3</v>
      </c>
      <c r="P22" s="93">
        <v>7.175023799553943E-6</v>
      </c>
      <c r="Q22" s="93">
        <v>9.7585600010116989E-3</v>
      </c>
      <c r="R22" s="93">
        <f>O22/'סכום נכסי הקרן'!$C$42</f>
        <v>1.3850136772145883E-3</v>
      </c>
    </row>
    <row r="23" spans="2:48" s="141" customFormat="1">
      <c r="B23" s="84" t="s">
        <v>272</v>
      </c>
      <c r="C23" s="82" t="s">
        <v>273</v>
      </c>
      <c r="D23" s="95" t="s">
        <v>122</v>
      </c>
      <c r="E23" s="82" t="s">
        <v>257</v>
      </c>
      <c r="F23" s="82"/>
      <c r="G23" s="82"/>
      <c r="H23" s="92">
        <v>0.08</v>
      </c>
      <c r="I23" s="95" t="s">
        <v>166</v>
      </c>
      <c r="J23" s="96">
        <v>3.5000000000000003E-2</v>
      </c>
      <c r="K23" s="93">
        <v>-2.2200000000000001E-2</v>
      </c>
      <c r="L23" s="92">
        <v>249</v>
      </c>
      <c r="M23" s="94">
        <v>120.43</v>
      </c>
      <c r="N23" s="82"/>
      <c r="O23" s="92">
        <v>0.29987000000000003</v>
      </c>
      <c r="P23" s="93">
        <v>2.5483592001049137E-8</v>
      </c>
      <c r="Q23" s="93">
        <v>2.779011764010806E-5</v>
      </c>
      <c r="R23" s="93">
        <f>O23/'סכום נכסי הקרן'!$C$42</f>
        <v>3.944198018863615E-6</v>
      </c>
    </row>
    <row r="24" spans="2:48" s="141" customFormat="1">
      <c r="B24" s="84" t="s">
        <v>274</v>
      </c>
      <c r="C24" s="82" t="s">
        <v>275</v>
      </c>
      <c r="D24" s="95" t="s">
        <v>122</v>
      </c>
      <c r="E24" s="82" t="s">
        <v>257</v>
      </c>
      <c r="F24" s="82"/>
      <c r="G24" s="82"/>
      <c r="H24" s="92">
        <v>4.2699999999999996</v>
      </c>
      <c r="I24" s="95" t="s">
        <v>166</v>
      </c>
      <c r="J24" s="96">
        <v>2.75E-2</v>
      </c>
      <c r="K24" s="93">
        <v>-4.8999999999999998E-3</v>
      </c>
      <c r="L24" s="92">
        <v>792113</v>
      </c>
      <c r="M24" s="94">
        <v>119</v>
      </c>
      <c r="N24" s="82"/>
      <c r="O24" s="92">
        <v>942.61447999999996</v>
      </c>
      <c r="P24" s="93">
        <v>4.8289726777661922E-5</v>
      </c>
      <c r="Q24" s="93">
        <v>8.7355745117781977E-2</v>
      </c>
      <c r="R24" s="93">
        <f>O24/'סכום נכסי הקרן'!$C$42</f>
        <v>1.2398233116244226E-2</v>
      </c>
    </row>
    <row r="25" spans="2:48" s="141" customFormat="1">
      <c r="B25" s="85"/>
      <c r="C25" s="82"/>
      <c r="D25" s="82"/>
      <c r="E25" s="82"/>
      <c r="F25" s="82"/>
      <c r="G25" s="82"/>
      <c r="H25" s="82"/>
      <c r="I25" s="82"/>
      <c r="J25" s="82"/>
      <c r="K25" s="93"/>
      <c r="L25" s="92"/>
      <c r="M25" s="94"/>
      <c r="N25" s="82"/>
      <c r="O25" s="82"/>
      <c r="P25" s="82"/>
      <c r="Q25" s="93"/>
      <c r="R25" s="82"/>
    </row>
    <row r="26" spans="2:48" s="140" customFormat="1">
      <c r="B26" s="118" t="s">
        <v>45</v>
      </c>
      <c r="C26" s="114"/>
      <c r="D26" s="114"/>
      <c r="E26" s="114"/>
      <c r="F26" s="114"/>
      <c r="G26" s="114"/>
      <c r="H26" s="115">
        <v>5.0126872050139433</v>
      </c>
      <c r="I26" s="114"/>
      <c r="J26" s="114"/>
      <c r="K26" s="116">
        <v>8.8077603528169054E-3</v>
      </c>
      <c r="L26" s="115"/>
      <c r="M26" s="119"/>
      <c r="N26" s="114"/>
      <c r="O26" s="115">
        <v>5510.6248399999995</v>
      </c>
      <c r="P26" s="114"/>
      <c r="Q26" s="116">
        <v>0.51069100801714618</v>
      </c>
      <c r="R26" s="116">
        <f>O26/'סכום נכסי הקרן'!$C$42</f>
        <v>7.2481393859434487E-2</v>
      </c>
    </row>
    <row r="27" spans="2:48" s="141" customFormat="1">
      <c r="B27" s="83" t="s">
        <v>23</v>
      </c>
      <c r="C27" s="80"/>
      <c r="D27" s="80"/>
      <c r="E27" s="80"/>
      <c r="F27" s="80"/>
      <c r="G27" s="80"/>
      <c r="H27" s="89">
        <v>5.0126872050139433</v>
      </c>
      <c r="I27" s="80"/>
      <c r="J27" s="80"/>
      <c r="K27" s="90">
        <v>8.8077603528169054E-3</v>
      </c>
      <c r="L27" s="89"/>
      <c r="M27" s="91"/>
      <c r="N27" s="80"/>
      <c r="O27" s="89">
        <v>5510.6248399999995</v>
      </c>
      <c r="P27" s="80"/>
      <c r="Q27" s="90">
        <v>0.51069100801714618</v>
      </c>
      <c r="R27" s="90">
        <f>O27/'סכום נכסי הקרן'!$C$42</f>
        <v>7.2481393859434487E-2</v>
      </c>
    </row>
    <row r="28" spans="2:48" s="141" customFormat="1">
      <c r="B28" s="84" t="s">
        <v>276</v>
      </c>
      <c r="C28" s="82" t="s">
        <v>277</v>
      </c>
      <c r="D28" s="95" t="s">
        <v>122</v>
      </c>
      <c r="E28" s="82" t="s">
        <v>257</v>
      </c>
      <c r="F28" s="82"/>
      <c r="G28" s="82"/>
      <c r="H28" s="92">
        <v>0.91999999999999993</v>
      </c>
      <c r="I28" s="95" t="s">
        <v>166</v>
      </c>
      <c r="J28" s="96">
        <v>0.06</v>
      </c>
      <c r="K28" s="93">
        <v>1.5E-3</v>
      </c>
      <c r="L28" s="92">
        <v>576956</v>
      </c>
      <c r="M28" s="94">
        <v>105.85</v>
      </c>
      <c r="N28" s="82"/>
      <c r="O28" s="92">
        <v>610.70792000000006</v>
      </c>
      <c r="P28" s="93">
        <v>3.1478974835003978E-5</v>
      </c>
      <c r="Q28" s="93">
        <v>5.6596675027664328E-2</v>
      </c>
      <c r="R28" s="93">
        <f>O28/'סכום נכסי הקרן'!$C$42</f>
        <v>8.0326573787585249E-3</v>
      </c>
    </row>
    <row r="29" spans="2:48" s="141" customFormat="1">
      <c r="B29" s="84" t="s">
        <v>278</v>
      </c>
      <c r="C29" s="82" t="s">
        <v>279</v>
      </c>
      <c r="D29" s="95" t="s">
        <v>122</v>
      </c>
      <c r="E29" s="82" t="s">
        <v>257</v>
      </c>
      <c r="F29" s="82"/>
      <c r="G29" s="82"/>
      <c r="H29" s="92">
        <v>7.0600000000000005</v>
      </c>
      <c r="I29" s="95" t="s">
        <v>166</v>
      </c>
      <c r="J29" s="96">
        <v>6.25E-2</v>
      </c>
      <c r="K29" s="93">
        <v>1.49E-2</v>
      </c>
      <c r="L29" s="92">
        <v>376037</v>
      </c>
      <c r="M29" s="94">
        <v>140.68</v>
      </c>
      <c r="N29" s="82"/>
      <c r="O29" s="92">
        <v>529.00884999999994</v>
      </c>
      <c r="P29" s="93">
        <v>2.1914018667624728E-5</v>
      </c>
      <c r="Q29" s="93">
        <v>4.9025304879308618E-2</v>
      </c>
      <c r="R29" s="93">
        <f>O29/'סכום נכסי הקרן'!$C$42</f>
        <v>6.9580673562921226E-3</v>
      </c>
    </row>
    <row r="30" spans="2:48" s="141" customFormat="1">
      <c r="B30" s="84" t="s">
        <v>280</v>
      </c>
      <c r="C30" s="82" t="s">
        <v>281</v>
      </c>
      <c r="D30" s="95" t="s">
        <v>122</v>
      </c>
      <c r="E30" s="82" t="s">
        <v>257</v>
      </c>
      <c r="F30" s="82"/>
      <c r="G30" s="82"/>
      <c r="H30" s="92">
        <v>5.5299999999999994</v>
      </c>
      <c r="I30" s="95" t="s">
        <v>166</v>
      </c>
      <c r="J30" s="96">
        <v>3.7499999999999999E-2</v>
      </c>
      <c r="K30" s="93">
        <v>1.0799999999999999E-2</v>
      </c>
      <c r="L30" s="92">
        <v>126743</v>
      </c>
      <c r="M30" s="94">
        <v>115.48</v>
      </c>
      <c r="N30" s="82"/>
      <c r="O30" s="92">
        <v>146.36282</v>
      </c>
      <c r="P30" s="93">
        <v>8.2349941672879265E-6</v>
      </c>
      <c r="Q30" s="93">
        <v>1.3564011024570515E-2</v>
      </c>
      <c r="R30" s="93">
        <f>O30/'סכום נכסי הקרן'!$C$42</f>
        <v>1.9251140316780331E-3</v>
      </c>
    </row>
    <row r="31" spans="2:48" s="141" customFormat="1">
      <c r="B31" s="84" t="s">
        <v>282</v>
      </c>
      <c r="C31" s="82" t="s">
        <v>283</v>
      </c>
      <c r="D31" s="95" t="s">
        <v>122</v>
      </c>
      <c r="E31" s="82" t="s">
        <v>257</v>
      </c>
      <c r="F31" s="82"/>
      <c r="G31" s="82"/>
      <c r="H31" s="92">
        <v>1.1499999999999999</v>
      </c>
      <c r="I31" s="95" t="s">
        <v>166</v>
      </c>
      <c r="J31" s="96">
        <v>2.2499999999999999E-2</v>
      </c>
      <c r="K31" s="93">
        <v>1.7000000000000001E-3</v>
      </c>
      <c r="L31" s="92">
        <v>495671</v>
      </c>
      <c r="M31" s="94">
        <v>104.3</v>
      </c>
      <c r="N31" s="82"/>
      <c r="O31" s="92">
        <v>516.98482999999999</v>
      </c>
      <c r="P31" s="93">
        <v>2.578435692173883E-5</v>
      </c>
      <c r="Q31" s="93">
        <v>4.7910992242809432E-2</v>
      </c>
      <c r="R31" s="93">
        <f>O31/'סכום נכסי הקרן'!$C$42</f>
        <v>6.7999151041069211E-3</v>
      </c>
    </row>
    <row r="32" spans="2:48" s="141" customFormat="1">
      <c r="B32" s="84" t="s">
        <v>284</v>
      </c>
      <c r="C32" s="82" t="s">
        <v>285</v>
      </c>
      <c r="D32" s="95" t="s">
        <v>122</v>
      </c>
      <c r="E32" s="82" t="s">
        <v>257</v>
      </c>
      <c r="F32" s="82"/>
      <c r="G32" s="82"/>
      <c r="H32" s="92">
        <v>0.59</v>
      </c>
      <c r="I32" s="95" t="s">
        <v>166</v>
      </c>
      <c r="J32" s="96">
        <v>5.0000000000000001E-3</v>
      </c>
      <c r="K32" s="93">
        <v>8.0000000000000004E-4</v>
      </c>
      <c r="L32" s="92">
        <v>859545</v>
      </c>
      <c r="M32" s="94">
        <v>100.45</v>
      </c>
      <c r="N32" s="82"/>
      <c r="O32" s="92">
        <v>863.41294999999991</v>
      </c>
      <c r="P32" s="93">
        <v>5.6307483688389276E-5</v>
      </c>
      <c r="Q32" s="93">
        <v>8.0015831702046666E-2</v>
      </c>
      <c r="R32" s="93">
        <f>O32/'סכום נכסי הקרן'!$C$42</f>
        <v>1.1356493303268713E-2</v>
      </c>
    </row>
    <row r="33" spans="2:18" s="141" customFormat="1">
      <c r="B33" s="84" t="s">
        <v>286</v>
      </c>
      <c r="C33" s="82" t="s">
        <v>287</v>
      </c>
      <c r="D33" s="95" t="s">
        <v>122</v>
      </c>
      <c r="E33" s="82" t="s">
        <v>257</v>
      </c>
      <c r="F33" s="82"/>
      <c r="G33" s="82"/>
      <c r="H33" s="92">
        <v>4.55</v>
      </c>
      <c r="I33" s="95" t="s">
        <v>166</v>
      </c>
      <c r="J33" s="96">
        <v>1.2500000000000001E-2</v>
      </c>
      <c r="K33" s="93">
        <v>8.0000000000000002E-3</v>
      </c>
      <c r="L33" s="92">
        <v>56001</v>
      </c>
      <c r="M33" s="94">
        <v>102.46</v>
      </c>
      <c r="N33" s="82"/>
      <c r="O33" s="92">
        <v>57.378629999999994</v>
      </c>
      <c r="P33" s="93">
        <v>7.6447431180111569E-6</v>
      </c>
      <c r="Q33" s="93">
        <v>5.3175005093148136E-3</v>
      </c>
      <c r="R33" s="93">
        <f>O33/'סכום נכסי הקרן'!$C$42</f>
        <v>7.5470263371163612E-4</v>
      </c>
    </row>
    <row r="34" spans="2:18" s="141" customFormat="1">
      <c r="B34" s="84" t="s">
        <v>288</v>
      </c>
      <c r="C34" s="82" t="s">
        <v>289</v>
      </c>
      <c r="D34" s="95" t="s">
        <v>122</v>
      </c>
      <c r="E34" s="82" t="s">
        <v>257</v>
      </c>
      <c r="F34" s="82"/>
      <c r="G34" s="82"/>
      <c r="H34" s="92">
        <v>2.83</v>
      </c>
      <c r="I34" s="95" t="s">
        <v>166</v>
      </c>
      <c r="J34" s="96">
        <v>5.0000000000000001E-3</v>
      </c>
      <c r="K34" s="93">
        <v>4.5000000000000005E-3</v>
      </c>
      <c r="L34" s="92">
        <v>127194</v>
      </c>
      <c r="M34" s="94">
        <v>100.21</v>
      </c>
      <c r="N34" s="82"/>
      <c r="O34" s="92">
        <v>127.46111000000001</v>
      </c>
      <c r="P34" s="93">
        <v>3.3397137478239634E-5</v>
      </c>
      <c r="Q34" s="93">
        <v>1.1812316141790622E-2</v>
      </c>
      <c r="R34" s="93">
        <f>O34/'סכום נכסי הקרן'!$C$42</f>
        <v>1.67649934152852E-3</v>
      </c>
    </row>
    <row r="35" spans="2:18" s="141" customFormat="1">
      <c r="B35" s="84" t="s">
        <v>290</v>
      </c>
      <c r="C35" s="82" t="s">
        <v>291</v>
      </c>
      <c r="D35" s="95" t="s">
        <v>122</v>
      </c>
      <c r="E35" s="82" t="s">
        <v>257</v>
      </c>
      <c r="F35" s="82"/>
      <c r="G35" s="82"/>
      <c r="H35" s="92">
        <v>3.5700000000000003</v>
      </c>
      <c r="I35" s="95" t="s">
        <v>166</v>
      </c>
      <c r="J35" s="96">
        <v>5.5E-2</v>
      </c>
      <c r="K35" s="93">
        <v>6.0999999999999995E-3</v>
      </c>
      <c r="L35" s="92">
        <v>474516</v>
      </c>
      <c r="M35" s="94">
        <v>119.41</v>
      </c>
      <c r="N35" s="82"/>
      <c r="O35" s="92">
        <v>566.61956000000009</v>
      </c>
      <c r="P35" s="93">
        <v>2.6424679340864568E-5</v>
      </c>
      <c r="Q35" s="93">
        <v>5.2510835460653847E-2</v>
      </c>
      <c r="R35" s="93">
        <f>O35/'סכום נכסי הקרן'!$C$42</f>
        <v>7.4527620168785584E-3</v>
      </c>
    </row>
    <row r="36" spans="2:18" s="141" customFormat="1">
      <c r="B36" s="84" t="s">
        <v>292</v>
      </c>
      <c r="C36" s="82" t="s">
        <v>293</v>
      </c>
      <c r="D36" s="95" t="s">
        <v>122</v>
      </c>
      <c r="E36" s="82" t="s">
        <v>257</v>
      </c>
      <c r="F36" s="82"/>
      <c r="G36" s="82"/>
      <c r="H36" s="92">
        <v>15.639999999999999</v>
      </c>
      <c r="I36" s="95" t="s">
        <v>166</v>
      </c>
      <c r="J36" s="96">
        <v>5.5E-2</v>
      </c>
      <c r="K36" s="93">
        <v>2.64E-2</v>
      </c>
      <c r="L36" s="92">
        <v>579845</v>
      </c>
      <c r="M36" s="94">
        <v>151</v>
      </c>
      <c r="N36" s="82"/>
      <c r="O36" s="92">
        <v>875.56594999999993</v>
      </c>
      <c r="P36" s="93">
        <v>3.1713895263445008E-5</v>
      </c>
      <c r="Q36" s="93">
        <v>8.1142097416123549E-2</v>
      </c>
      <c r="R36" s="93">
        <f>O36/'סכום נכסי הקרן'!$C$42</f>
        <v>1.1516342032795673E-2</v>
      </c>
    </row>
    <row r="37" spans="2:18" s="141" customFormat="1">
      <c r="B37" s="84" t="s">
        <v>294</v>
      </c>
      <c r="C37" s="82" t="s">
        <v>295</v>
      </c>
      <c r="D37" s="95" t="s">
        <v>122</v>
      </c>
      <c r="E37" s="82" t="s">
        <v>257</v>
      </c>
      <c r="F37" s="82"/>
      <c r="G37" s="82"/>
      <c r="H37" s="92">
        <v>4.6499999999999986</v>
      </c>
      <c r="I37" s="95" t="s">
        <v>166</v>
      </c>
      <c r="J37" s="96">
        <v>4.2500000000000003E-2</v>
      </c>
      <c r="K37" s="93">
        <v>8.2000000000000007E-3</v>
      </c>
      <c r="L37" s="92">
        <v>303403</v>
      </c>
      <c r="M37" s="94">
        <v>116.75</v>
      </c>
      <c r="N37" s="82"/>
      <c r="O37" s="92">
        <v>354.22300999999999</v>
      </c>
      <c r="P37" s="93">
        <v>1.6444127537985293E-5</v>
      </c>
      <c r="Q37" s="93">
        <v>3.2827222192060468E-2</v>
      </c>
      <c r="R37" s="93">
        <f>O37/'סכום נכסי הקרן'!$C$42</f>
        <v>4.6591045929166184E-3</v>
      </c>
    </row>
    <row r="38" spans="2:18" s="141" customFormat="1">
      <c r="B38" s="84" t="s">
        <v>296</v>
      </c>
      <c r="C38" s="82" t="s">
        <v>297</v>
      </c>
      <c r="D38" s="95" t="s">
        <v>122</v>
      </c>
      <c r="E38" s="82" t="s">
        <v>257</v>
      </c>
      <c r="F38" s="82"/>
      <c r="G38" s="82"/>
      <c r="H38" s="92">
        <v>8.34</v>
      </c>
      <c r="I38" s="95" t="s">
        <v>166</v>
      </c>
      <c r="J38" s="96">
        <v>0.02</v>
      </c>
      <c r="K38" s="93">
        <v>1.6400000000000001E-2</v>
      </c>
      <c r="L38" s="92">
        <v>25808</v>
      </c>
      <c r="M38" s="94">
        <v>102.96</v>
      </c>
      <c r="N38" s="82"/>
      <c r="O38" s="92">
        <v>26.571909999999999</v>
      </c>
      <c r="P38" s="93">
        <v>1.944120692169641E-6</v>
      </c>
      <c r="Q38" s="93">
        <v>2.4625221089884406E-3</v>
      </c>
      <c r="R38" s="93">
        <f>O38/'סכום נכסי הקרן'!$C$42</f>
        <v>3.4950103304572734E-4</v>
      </c>
    </row>
    <row r="39" spans="2:18" s="141" customFormat="1">
      <c r="B39" s="84" t="s">
        <v>298</v>
      </c>
      <c r="C39" s="82" t="s">
        <v>299</v>
      </c>
      <c r="D39" s="95" t="s">
        <v>122</v>
      </c>
      <c r="E39" s="82" t="s">
        <v>257</v>
      </c>
      <c r="F39" s="82"/>
      <c r="G39" s="82"/>
      <c r="H39" s="92">
        <v>3.0300000000000002</v>
      </c>
      <c r="I39" s="95" t="s">
        <v>166</v>
      </c>
      <c r="J39" s="96">
        <v>0.01</v>
      </c>
      <c r="K39" s="93">
        <v>4.9000000000000007E-3</v>
      </c>
      <c r="L39" s="92">
        <v>449758</v>
      </c>
      <c r="M39" s="94">
        <v>102.46</v>
      </c>
      <c r="N39" s="82"/>
      <c r="O39" s="92">
        <v>460.82206000000002</v>
      </c>
      <c r="P39" s="93">
        <v>3.0882330423316265E-5</v>
      </c>
      <c r="Q39" s="93">
        <v>4.2706170202277433E-2</v>
      </c>
      <c r="R39" s="93">
        <f>O39/'סכום נכסי הקרן'!$C$42</f>
        <v>6.0612047090427513E-3</v>
      </c>
    </row>
    <row r="40" spans="2:18" s="141" customFormat="1">
      <c r="B40" s="84" t="s">
        <v>300</v>
      </c>
      <c r="C40" s="82" t="s">
        <v>301</v>
      </c>
      <c r="D40" s="95" t="s">
        <v>122</v>
      </c>
      <c r="E40" s="82" t="s">
        <v>257</v>
      </c>
      <c r="F40" s="82"/>
      <c r="G40" s="82"/>
      <c r="H40" s="92">
        <v>6.97</v>
      </c>
      <c r="I40" s="95" t="s">
        <v>166</v>
      </c>
      <c r="J40" s="96">
        <v>1.7500000000000002E-2</v>
      </c>
      <c r="K40" s="93">
        <v>1.38E-2</v>
      </c>
      <c r="L40" s="92">
        <v>211693</v>
      </c>
      <c r="M40" s="94">
        <v>103.58</v>
      </c>
      <c r="N40" s="82"/>
      <c r="O40" s="92">
        <v>219.27161999999998</v>
      </c>
      <c r="P40" s="93">
        <v>1.3150948434028697E-5</v>
      </c>
      <c r="Q40" s="93">
        <v>2.0320752709297597E-2</v>
      </c>
      <c r="R40" s="93">
        <f>O40/'סכום נכסי הקרן'!$C$42</f>
        <v>2.8840854009971498E-3</v>
      </c>
    </row>
    <row r="41" spans="2:18" s="141" customFormat="1">
      <c r="B41" s="84" t="s">
        <v>302</v>
      </c>
      <c r="C41" s="82" t="s">
        <v>303</v>
      </c>
      <c r="D41" s="95" t="s">
        <v>122</v>
      </c>
      <c r="E41" s="82" t="s">
        <v>257</v>
      </c>
      <c r="F41" s="82"/>
      <c r="G41" s="82"/>
      <c r="H41" s="92">
        <v>1.8</v>
      </c>
      <c r="I41" s="95" t="s">
        <v>166</v>
      </c>
      <c r="J41" s="96">
        <v>0.05</v>
      </c>
      <c r="K41" s="93">
        <v>2.3000000000000004E-3</v>
      </c>
      <c r="L41" s="92">
        <v>142627</v>
      </c>
      <c r="M41" s="94">
        <v>109.54</v>
      </c>
      <c r="N41" s="82"/>
      <c r="O41" s="92">
        <v>156.23362</v>
      </c>
      <c r="P41" s="93">
        <v>7.7057480157132924E-6</v>
      </c>
      <c r="Q41" s="93">
        <v>1.4478776400239901E-2</v>
      </c>
      <c r="R41" s="93">
        <f>O41/'סכום נכסי הקרן'!$C$42</f>
        <v>2.0549449244135487E-3</v>
      </c>
    </row>
    <row r="42" spans="2:18" s="141" customFormat="1">
      <c r="B42" s="144"/>
    </row>
    <row r="43" spans="2:18" s="141" customFormat="1">
      <c r="B43" s="144"/>
    </row>
    <row r="44" spans="2:18" s="141" customFormat="1">
      <c r="B44" s="144"/>
    </row>
    <row r="45" spans="2:18" s="141" customFormat="1">
      <c r="B45" s="145" t="s">
        <v>114</v>
      </c>
      <c r="C45" s="140"/>
      <c r="D45" s="140"/>
    </row>
    <row r="46" spans="2:18" s="141" customFormat="1">
      <c r="B46" s="145" t="s">
        <v>234</v>
      </c>
      <c r="C46" s="140"/>
      <c r="D46" s="140"/>
    </row>
    <row r="47" spans="2:18" s="141" customFormat="1">
      <c r="B47" s="212" t="s">
        <v>242</v>
      </c>
      <c r="C47" s="212"/>
      <c r="D47" s="212"/>
    </row>
    <row r="48" spans="2:18" s="141" customFormat="1">
      <c r="B48" s="144"/>
    </row>
    <row r="49" spans="2:2" s="141" customFormat="1">
      <c r="B49" s="144"/>
    </row>
    <row r="50" spans="2:2" s="141" customFormat="1">
      <c r="B50" s="144"/>
    </row>
    <row r="51" spans="2:2" s="141" customFormat="1">
      <c r="B51" s="144"/>
    </row>
    <row r="52" spans="2:2" s="141" customFormat="1">
      <c r="B52" s="144"/>
    </row>
    <row r="53" spans="2:2" s="141" customFormat="1">
      <c r="B53" s="144"/>
    </row>
    <row r="54" spans="2:2" s="141" customFormat="1">
      <c r="B54" s="144"/>
    </row>
    <row r="55" spans="2:2" s="141" customFormat="1">
      <c r="B55" s="144"/>
    </row>
    <row r="56" spans="2:2" s="141" customFormat="1">
      <c r="B56" s="144"/>
    </row>
    <row r="57" spans="2:2" s="141" customFormat="1">
      <c r="B57" s="144"/>
    </row>
    <row r="58" spans="2:2" s="141" customFormat="1">
      <c r="B58" s="144"/>
    </row>
    <row r="59" spans="2:2" s="141" customFormat="1">
      <c r="B59" s="144"/>
    </row>
    <row r="60" spans="2:2" s="141" customFormat="1">
      <c r="B60" s="144"/>
    </row>
    <row r="61" spans="2:2" s="141" customFormat="1">
      <c r="B61" s="144"/>
    </row>
    <row r="62" spans="2:2" s="141" customFormat="1">
      <c r="B62" s="144"/>
    </row>
    <row r="63" spans="2:2" s="141" customFormat="1">
      <c r="B63" s="144"/>
    </row>
    <row r="64" spans="2:2" s="141" customFormat="1">
      <c r="B64" s="144"/>
    </row>
    <row r="65" spans="2:2" s="141" customFormat="1">
      <c r="B65" s="144"/>
    </row>
    <row r="66" spans="2:2" s="141" customFormat="1">
      <c r="B66" s="144"/>
    </row>
    <row r="67" spans="2:2" s="141" customFormat="1">
      <c r="B67" s="144"/>
    </row>
    <row r="68" spans="2:2" s="141" customFormat="1">
      <c r="B68" s="144"/>
    </row>
    <row r="69" spans="2:2" s="141" customFormat="1">
      <c r="B69" s="144"/>
    </row>
    <row r="70" spans="2:2" s="141" customFormat="1">
      <c r="B70" s="144"/>
    </row>
    <row r="71" spans="2:2" s="141" customFormat="1">
      <c r="B71" s="144"/>
    </row>
    <row r="72" spans="2:2" s="141" customFormat="1">
      <c r="B72" s="144"/>
    </row>
    <row r="73" spans="2:2" s="141" customFormat="1">
      <c r="B73" s="144"/>
    </row>
    <row r="74" spans="2:2" s="141" customFormat="1">
      <c r="B74" s="144"/>
    </row>
    <row r="75" spans="2:2" s="141" customFormat="1">
      <c r="B75" s="144"/>
    </row>
    <row r="76" spans="2:2" s="141" customFormat="1">
      <c r="B76" s="144"/>
    </row>
    <row r="77" spans="2:2" s="141" customFormat="1">
      <c r="B77" s="144"/>
    </row>
    <row r="78" spans="2:2" s="141" customFormat="1">
      <c r="B78" s="144"/>
    </row>
    <row r="79" spans="2:2" s="141" customFormat="1">
      <c r="B79" s="144"/>
    </row>
    <row r="80" spans="2:2" s="141" customFormat="1">
      <c r="B80" s="144"/>
    </row>
    <row r="81" spans="2:4" s="141" customFormat="1">
      <c r="B81" s="144"/>
    </row>
    <row r="82" spans="2:4" s="141" customFormat="1">
      <c r="B82" s="144"/>
    </row>
    <row r="83" spans="2:4" s="141" customFormat="1">
      <c r="B83" s="144"/>
    </row>
    <row r="84" spans="2:4" s="141" customFormat="1">
      <c r="B84" s="144"/>
    </row>
    <row r="85" spans="2:4" s="141" customFormat="1">
      <c r="B85" s="144"/>
    </row>
    <row r="86" spans="2:4" s="141" customFormat="1">
      <c r="B86" s="144"/>
    </row>
    <row r="87" spans="2:4" s="141" customFormat="1">
      <c r="B87" s="144"/>
    </row>
    <row r="88" spans="2:4" s="141" customFormat="1">
      <c r="B88" s="144"/>
    </row>
    <row r="89" spans="2:4" s="141" customFormat="1">
      <c r="B89" s="144"/>
    </row>
    <row r="90" spans="2:4" s="141" customFormat="1">
      <c r="B90" s="144"/>
    </row>
    <row r="91" spans="2:4" s="141" customFormat="1">
      <c r="B91" s="144"/>
    </row>
    <row r="92" spans="2:4" s="141" customFormat="1">
      <c r="B92" s="144"/>
    </row>
    <row r="93" spans="2:4">
      <c r="C93" s="1"/>
      <c r="D93" s="1"/>
    </row>
    <row r="94" spans="2:4">
      <c r="C94" s="1"/>
      <c r="D94" s="1"/>
    </row>
    <row r="95" spans="2:4">
      <c r="C95" s="1"/>
      <c r="D95" s="1"/>
    </row>
    <row r="96" spans="2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7:D47"/>
  </mergeCells>
  <phoneticPr fontId="4" type="noConversion"/>
  <dataValidations count="1">
    <dataValidation allowBlank="1" showInputMessage="1" showErrorMessage="1" sqref="N10:Q10 N9 N1:N7 N32:N1048576 C5:C29 O1:Q9 O11:Q1048576 B48:B1048576 J1:M1048576 E1:I30 B45:B47 D1:D29 R1:AF1048576 AJ1:XFD1048576 AG1:AI27 AG31:AI1048576 C45:D46 A1:A1048576 B1:B44 E32:I1048576 C32:D44 C4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I21" sqref="I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181</v>
      </c>
      <c r="C1" s="76" t="s" vm="1">
        <v>252</v>
      </c>
    </row>
    <row r="2" spans="2:67">
      <c r="B2" s="55" t="s">
        <v>180</v>
      </c>
      <c r="C2" s="76" t="s">
        <v>253</v>
      </c>
    </row>
    <row r="3" spans="2:67">
      <c r="B3" s="55" t="s">
        <v>182</v>
      </c>
      <c r="C3" s="76" t="s">
        <v>254</v>
      </c>
    </row>
    <row r="4" spans="2:67">
      <c r="B4" s="55" t="s">
        <v>183</v>
      </c>
      <c r="C4" s="76">
        <v>9453</v>
      </c>
    </row>
    <row r="6" spans="2:67" ht="26.25" customHeight="1">
      <c r="B6" s="209" t="s">
        <v>211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4"/>
      <c r="BO6" s="3"/>
    </row>
    <row r="7" spans="2:67" ht="26.25" customHeight="1">
      <c r="B7" s="209" t="s">
        <v>89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4"/>
      <c r="AZ7" s="42"/>
      <c r="BJ7" s="3"/>
      <c r="BO7" s="3"/>
    </row>
    <row r="8" spans="2:67" s="3" customFormat="1" ht="78.75">
      <c r="B8" s="36" t="s">
        <v>117</v>
      </c>
      <c r="C8" s="12" t="s">
        <v>44</v>
      </c>
      <c r="D8" s="12" t="s">
        <v>121</v>
      </c>
      <c r="E8" s="12" t="s">
        <v>227</v>
      </c>
      <c r="F8" s="12" t="s">
        <v>119</v>
      </c>
      <c r="G8" s="12" t="s">
        <v>63</v>
      </c>
      <c r="H8" s="12" t="s">
        <v>15</v>
      </c>
      <c r="I8" s="12" t="s">
        <v>64</v>
      </c>
      <c r="J8" s="12" t="s">
        <v>104</v>
      </c>
      <c r="K8" s="12" t="s">
        <v>18</v>
      </c>
      <c r="L8" s="12" t="s">
        <v>103</v>
      </c>
      <c r="M8" s="12" t="s">
        <v>17</v>
      </c>
      <c r="N8" s="12" t="s">
        <v>19</v>
      </c>
      <c r="O8" s="12" t="s">
        <v>236</v>
      </c>
      <c r="P8" s="12" t="s">
        <v>235</v>
      </c>
      <c r="Q8" s="12" t="s">
        <v>60</v>
      </c>
      <c r="R8" s="12" t="s">
        <v>57</v>
      </c>
      <c r="S8" s="12" t="s">
        <v>184</v>
      </c>
      <c r="T8" s="37" t="s">
        <v>186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5"/>
      <c r="D9" s="15"/>
      <c r="E9" s="15"/>
      <c r="F9" s="15"/>
      <c r="G9" s="15"/>
      <c r="H9" s="15"/>
      <c r="I9" s="15"/>
      <c r="J9" s="15" t="s">
        <v>22</v>
      </c>
      <c r="K9" s="15" t="s">
        <v>21</v>
      </c>
      <c r="L9" s="15"/>
      <c r="M9" s="15" t="s">
        <v>20</v>
      </c>
      <c r="N9" s="15" t="s">
        <v>20</v>
      </c>
      <c r="O9" s="15" t="s">
        <v>243</v>
      </c>
      <c r="P9" s="15"/>
      <c r="Q9" s="15" t="s">
        <v>239</v>
      </c>
      <c r="R9" s="15" t="s">
        <v>20</v>
      </c>
      <c r="S9" s="15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39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115</v>
      </c>
      <c r="R10" s="18" t="s">
        <v>116</v>
      </c>
      <c r="S10" s="44" t="s">
        <v>187</v>
      </c>
      <c r="T10" s="71" t="s">
        <v>228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251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234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242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F830"/>
  <sheetViews>
    <sheetView rightToLeft="1" zoomScale="90" zoomScaleNormal="90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0.8554687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13.140625" style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8">
      <c r="B1" s="55" t="s">
        <v>181</v>
      </c>
      <c r="C1" s="76" t="s" vm="1">
        <v>252</v>
      </c>
    </row>
    <row r="2" spans="2:58">
      <c r="B2" s="55" t="s">
        <v>180</v>
      </c>
      <c r="C2" s="76" t="s">
        <v>253</v>
      </c>
    </row>
    <row r="3" spans="2:58">
      <c r="B3" s="55" t="s">
        <v>182</v>
      </c>
      <c r="C3" s="76" t="s">
        <v>254</v>
      </c>
    </row>
    <row r="4" spans="2:58">
      <c r="B4" s="55" t="s">
        <v>183</v>
      </c>
      <c r="C4" s="76">
        <v>9453</v>
      </c>
    </row>
    <row r="6" spans="2:58" ht="26.25" customHeight="1">
      <c r="B6" s="215" t="s">
        <v>211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2:58" ht="26.25" customHeight="1">
      <c r="B7" s="215" t="s">
        <v>90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7"/>
      <c r="BF7" s="3"/>
    </row>
    <row r="8" spans="2:58" s="3" customFormat="1" ht="78.75">
      <c r="B8" s="21" t="s">
        <v>117</v>
      </c>
      <c r="C8" s="29" t="s">
        <v>44</v>
      </c>
      <c r="D8" s="29" t="s">
        <v>121</v>
      </c>
      <c r="E8" s="29" t="s">
        <v>227</v>
      </c>
      <c r="F8" s="29" t="s">
        <v>119</v>
      </c>
      <c r="G8" s="29" t="s">
        <v>63</v>
      </c>
      <c r="H8" s="29" t="s">
        <v>15</v>
      </c>
      <c r="I8" s="29" t="s">
        <v>64</v>
      </c>
      <c r="J8" s="29" t="s">
        <v>104</v>
      </c>
      <c r="K8" s="29" t="s">
        <v>18</v>
      </c>
      <c r="L8" s="29" t="s">
        <v>103</v>
      </c>
      <c r="M8" s="29" t="s">
        <v>17</v>
      </c>
      <c r="N8" s="29" t="s">
        <v>19</v>
      </c>
      <c r="O8" s="12" t="s">
        <v>236</v>
      </c>
      <c r="P8" s="29" t="s">
        <v>235</v>
      </c>
      <c r="Q8" s="29" t="s">
        <v>250</v>
      </c>
      <c r="R8" s="29" t="s">
        <v>60</v>
      </c>
      <c r="S8" s="12" t="s">
        <v>57</v>
      </c>
      <c r="T8" s="29" t="s">
        <v>184</v>
      </c>
      <c r="U8" s="13" t="s">
        <v>186</v>
      </c>
      <c r="V8" s="1"/>
      <c r="BB8" s="1"/>
      <c r="BC8" s="1"/>
    </row>
    <row r="9" spans="2:58" s="3" customFormat="1" ht="20.25">
      <c r="B9" s="14"/>
      <c r="C9" s="15"/>
      <c r="D9" s="15"/>
      <c r="E9" s="15"/>
      <c r="F9" s="15"/>
      <c r="G9" s="15"/>
      <c r="H9" s="31"/>
      <c r="I9" s="31"/>
      <c r="J9" s="31" t="s">
        <v>22</v>
      </c>
      <c r="K9" s="31" t="s">
        <v>21</v>
      </c>
      <c r="L9" s="31"/>
      <c r="M9" s="31" t="s">
        <v>20</v>
      </c>
      <c r="N9" s="31" t="s">
        <v>20</v>
      </c>
      <c r="O9" s="31" t="s">
        <v>243</v>
      </c>
      <c r="P9" s="31"/>
      <c r="Q9" s="15" t="s">
        <v>239</v>
      </c>
      <c r="R9" s="31" t="s">
        <v>239</v>
      </c>
      <c r="S9" s="15" t="s">
        <v>20</v>
      </c>
      <c r="T9" s="31" t="s">
        <v>239</v>
      </c>
      <c r="U9" s="16" t="s">
        <v>20</v>
      </c>
      <c r="BA9" s="1"/>
      <c r="BB9" s="1"/>
      <c r="BC9" s="1"/>
      <c r="BF9" s="4"/>
    </row>
    <row r="10" spans="2:5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3" t="s">
        <v>14</v>
      </c>
      <c r="Q10" s="41" t="s">
        <v>115</v>
      </c>
      <c r="R10" s="18" t="s">
        <v>116</v>
      </c>
      <c r="S10" s="18" t="s">
        <v>187</v>
      </c>
      <c r="T10" s="19" t="s">
        <v>228</v>
      </c>
      <c r="U10" s="19" t="s">
        <v>245</v>
      </c>
      <c r="V10" s="5"/>
      <c r="BA10" s="1"/>
      <c r="BB10" s="3"/>
      <c r="BC10" s="1"/>
    </row>
    <row r="11" spans="2:58" s="139" customFormat="1" ht="18" customHeight="1">
      <c r="B11" s="77" t="s">
        <v>34</v>
      </c>
      <c r="C11" s="78"/>
      <c r="D11" s="78"/>
      <c r="E11" s="78"/>
      <c r="F11" s="78"/>
      <c r="G11" s="78"/>
      <c r="H11" s="78"/>
      <c r="I11" s="78"/>
      <c r="J11" s="78"/>
      <c r="K11" s="86">
        <v>4.5660629838883766</v>
      </c>
      <c r="L11" s="78"/>
      <c r="M11" s="78"/>
      <c r="N11" s="101">
        <v>1.0129906740543461E-2</v>
      </c>
      <c r="O11" s="86"/>
      <c r="P11" s="88"/>
      <c r="Q11" s="86">
        <v>12.191279999999999</v>
      </c>
      <c r="R11" s="86">
        <v>11749.362560000005</v>
      </c>
      <c r="S11" s="78"/>
      <c r="T11" s="87">
        <v>1</v>
      </c>
      <c r="U11" s="87">
        <f>R11/'סכום נכסי הקרן'!$C$42</f>
        <v>0.15453967563298213</v>
      </c>
      <c r="V11" s="142"/>
      <c r="BA11" s="141"/>
      <c r="BB11" s="143"/>
      <c r="BC11" s="141"/>
      <c r="BF11" s="141"/>
    </row>
    <row r="12" spans="2:58" s="141" customFormat="1">
      <c r="B12" s="79" t="s">
        <v>233</v>
      </c>
      <c r="C12" s="80"/>
      <c r="D12" s="80"/>
      <c r="E12" s="80"/>
      <c r="F12" s="80"/>
      <c r="G12" s="80"/>
      <c r="H12" s="80"/>
      <c r="I12" s="80"/>
      <c r="J12" s="80"/>
      <c r="K12" s="89">
        <v>4.5660629838883766</v>
      </c>
      <c r="L12" s="80"/>
      <c r="M12" s="80"/>
      <c r="N12" s="102">
        <v>1.0129906740543461E-2</v>
      </c>
      <c r="O12" s="89"/>
      <c r="P12" s="91"/>
      <c r="Q12" s="89">
        <v>12.191279999999999</v>
      </c>
      <c r="R12" s="89">
        <v>11749.362560000005</v>
      </c>
      <c r="S12" s="80"/>
      <c r="T12" s="90">
        <v>1</v>
      </c>
      <c r="U12" s="90">
        <f>R12/'סכום נכסי הקרן'!$C$42</f>
        <v>0.15453967563298213</v>
      </c>
      <c r="BB12" s="143"/>
    </row>
    <row r="13" spans="2:58" s="141" customFormat="1" ht="20.25">
      <c r="B13" s="100" t="s">
        <v>33</v>
      </c>
      <c r="C13" s="80"/>
      <c r="D13" s="80"/>
      <c r="E13" s="80"/>
      <c r="F13" s="80"/>
      <c r="G13" s="80"/>
      <c r="H13" s="80"/>
      <c r="I13" s="80"/>
      <c r="J13" s="80"/>
      <c r="K13" s="89">
        <v>4.6045060539730631</v>
      </c>
      <c r="L13" s="80"/>
      <c r="M13" s="80"/>
      <c r="N13" s="102">
        <v>6.413301750606273E-3</v>
      </c>
      <c r="O13" s="89"/>
      <c r="P13" s="91"/>
      <c r="Q13" s="89">
        <v>12.191279999999999</v>
      </c>
      <c r="R13" s="89">
        <v>9454.7133600000016</v>
      </c>
      <c r="S13" s="80"/>
      <c r="T13" s="90">
        <v>0.80470011132246455</v>
      </c>
      <c r="U13" s="90">
        <f>R13/'סכום נכסי הקרן'!$C$42</f>
        <v>0.12435809418559828</v>
      </c>
      <c r="BB13" s="139"/>
    </row>
    <row r="14" spans="2:58" s="141" customFormat="1">
      <c r="B14" s="85" t="s">
        <v>304</v>
      </c>
      <c r="C14" s="82" t="s">
        <v>305</v>
      </c>
      <c r="D14" s="95" t="s">
        <v>122</v>
      </c>
      <c r="E14" s="95" t="s">
        <v>306</v>
      </c>
      <c r="F14" s="82" t="s">
        <v>307</v>
      </c>
      <c r="G14" s="95" t="s">
        <v>308</v>
      </c>
      <c r="H14" s="82" t="s">
        <v>309</v>
      </c>
      <c r="I14" s="82" t="s">
        <v>310</v>
      </c>
      <c r="J14" s="82"/>
      <c r="K14" s="92">
        <v>4.5299999999999994</v>
      </c>
      <c r="L14" s="95" t="s">
        <v>166</v>
      </c>
      <c r="M14" s="96">
        <v>6.1999999999999998E-3</v>
      </c>
      <c r="N14" s="96">
        <v>2.9999999999999992E-3</v>
      </c>
      <c r="O14" s="92">
        <v>579435</v>
      </c>
      <c r="P14" s="94">
        <v>101.39</v>
      </c>
      <c r="Q14" s="82"/>
      <c r="R14" s="92">
        <v>587.48913000000005</v>
      </c>
      <c r="S14" s="93">
        <v>1.8540608808145087E-4</v>
      </c>
      <c r="T14" s="93">
        <v>5.0001787501227621E-2</v>
      </c>
      <c r="U14" s="93">
        <f>R14/'סכום נכסי הקרן'!$C$42</f>
        <v>7.7272600215090165E-3</v>
      </c>
    </row>
    <row r="15" spans="2:58" s="141" customFormat="1">
      <c r="B15" s="85" t="s">
        <v>311</v>
      </c>
      <c r="C15" s="82" t="s">
        <v>312</v>
      </c>
      <c r="D15" s="95" t="s">
        <v>122</v>
      </c>
      <c r="E15" s="95" t="s">
        <v>306</v>
      </c>
      <c r="F15" s="82" t="s">
        <v>313</v>
      </c>
      <c r="G15" s="95" t="s">
        <v>314</v>
      </c>
      <c r="H15" s="82" t="s">
        <v>309</v>
      </c>
      <c r="I15" s="82" t="s">
        <v>162</v>
      </c>
      <c r="J15" s="82"/>
      <c r="K15" s="92">
        <v>2.2400000000000002</v>
      </c>
      <c r="L15" s="95" t="s">
        <v>166</v>
      </c>
      <c r="M15" s="96">
        <v>5.8999999999999999E-3</v>
      </c>
      <c r="N15" s="96">
        <v>-1.9E-3</v>
      </c>
      <c r="O15" s="92">
        <v>286259</v>
      </c>
      <c r="P15" s="94">
        <v>100.89</v>
      </c>
      <c r="Q15" s="82"/>
      <c r="R15" s="92">
        <v>288.80670000000003</v>
      </c>
      <c r="S15" s="93">
        <v>5.3625122256751451E-5</v>
      </c>
      <c r="T15" s="93">
        <v>2.4580627121272517E-2</v>
      </c>
      <c r="U15" s="93">
        <f>R15/'סכום נכסי הקרן'!$C$42</f>
        <v>3.7986821421767381E-3</v>
      </c>
    </row>
    <row r="16" spans="2:58" s="141" customFormat="1">
      <c r="B16" s="85" t="s">
        <v>315</v>
      </c>
      <c r="C16" s="82" t="s">
        <v>316</v>
      </c>
      <c r="D16" s="95" t="s">
        <v>122</v>
      </c>
      <c r="E16" s="95" t="s">
        <v>306</v>
      </c>
      <c r="F16" s="82" t="s">
        <v>317</v>
      </c>
      <c r="G16" s="95" t="s">
        <v>314</v>
      </c>
      <c r="H16" s="82" t="s">
        <v>309</v>
      </c>
      <c r="I16" s="82" t="s">
        <v>162</v>
      </c>
      <c r="J16" s="82"/>
      <c r="K16" s="92">
        <v>3.14</v>
      </c>
      <c r="L16" s="95" t="s">
        <v>166</v>
      </c>
      <c r="M16" s="96">
        <v>0.04</v>
      </c>
      <c r="N16" s="96">
        <v>0</v>
      </c>
      <c r="O16" s="92">
        <v>170000</v>
      </c>
      <c r="P16" s="94">
        <v>116.35</v>
      </c>
      <c r="Q16" s="82"/>
      <c r="R16" s="92">
        <v>197.79498999999998</v>
      </c>
      <c r="S16" s="93">
        <v>8.2058371498521025E-5</v>
      </c>
      <c r="T16" s="93">
        <v>1.6834529447017074E-2</v>
      </c>
      <c r="U16" s="93">
        <f>R16/'סכום נכסי הקרן'!$C$42</f>
        <v>2.6016027201759043E-3</v>
      </c>
    </row>
    <row r="17" spans="2:53" s="141" customFormat="1" ht="20.25">
      <c r="B17" s="85" t="s">
        <v>318</v>
      </c>
      <c r="C17" s="82" t="s">
        <v>319</v>
      </c>
      <c r="D17" s="95" t="s">
        <v>122</v>
      </c>
      <c r="E17" s="95" t="s">
        <v>306</v>
      </c>
      <c r="F17" s="82" t="s">
        <v>317</v>
      </c>
      <c r="G17" s="95" t="s">
        <v>314</v>
      </c>
      <c r="H17" s="82" t="s">
        <v>309</v>
      </c>
      <c r="I17" s="82" t="s">
        <v>162</v>
      </c>
      <c r="J17" s="82"/>
      <c r="K17" s="92">
        <v>4.4000000000000004</v>
      </c>
      <c r="L17" s="95" t="s">
        <v>166</v>
      </c>
      <c r="M17" s="96">
        <v>9.8999999999999991E-3</v>
      </c>
      <c r="N17" s="96">
        <v>2.5999999999999999E-3</v>
      </c>
      <c r="O17" s="92">
        <v>457984</v>
      </c>
      <c r="P17" s="94">
        <v>103.45</v>
      </c>
      <c r="Q17" s="82"/>
      <c r="R17" s="92">
        <v>473.78447</v>
      </c>
      <c r="S17" s="93">
        <v>1.5195857557416135E-4</v>
      </c>
      <c r="T17" s="93">
        <v>4.0324270153426926E-2</v>
      </c>
      <c r="U17" s="93">
        <f>R17/'סכום נכסי הקרן'!$C$42</f>
        <v>6.2316996296473389E-3</v>
      </c>
      <c r="BA17" s="139"/>
    </row>
    <row r="18" spans="2:53" s="141" customFormat="1">
      <c r="B18" s="85" t="s">
        <v>320</v>
      </c>
      <c r="C18" s="82" t="s">
        <v>321</v>
      </c>
      <c r="D18" s="95" t="s">
        <v>122</v>
      </c>
      <c r="E18" s="95" t="s">
        <v>306</v>
      </c>
      <c r="F18" s="82" t="s">
        <v>317</v>
      </c>
      <c r="G18" s="95" t="s">
        <v>314</v>
      </c>
      <c r="H18" s="82" t="s">
        <v>309</v>
      </c>
      <c r="I18" s="82" t="s">
        <v>162</v>
      </c>
      <c r="J18" s="82"/>
      <c r="K18" s="92">
        <v>6.33</v>
      </c>
      <c r="L18" s="95" t="s">
        <v>166</v>
      </c>
      <c r="M18" s="96">
        <v>8.6E-3</v>
      </c>
      <c r="N18" s="96">
        <v>6.4000000000000003E-3</v>
      </c>
      <c r="O18" s="92">
        <v>407000</v>
      </c>
      <c r="P18" s="94">
        <v>101.62</v>
      </c>
      <c r="Q18" s="82"/>
      <c r="R18" s="92">
        <v>413.59340000000003</v>
      </c>
      <c r="S18" s="93">
        <v>1.6271207039715737E-4</v>
      </c>
      <c r="T18" s="93">
        <v>3.5201347978489811E-2</v>
      </c>
      <c r="U18" s="93">
        <f>R18/'סכום נכסי הקרן'!$C$42</f>
        <v>5.4400048984395459E-3</v>
      </c>
    </row>
    <row r="19" spans="2:53" s="141" customFormat="1">
      <c r="B19" s="85" t="s">
        <v>322</v>
      </c>
      <c r="C19" s="82" t="s">
        <v>323</v>
      </c>
      <c r="D19" s="95" t="s">
        <v>122</v>
      </c>
      <c r="E19" s="95" t="s">
        <v>306</v>
      </c>
      <c r="F19" s="82" t="s">
        <v>317</v>
      </c>
      <c r="G19" s="95" t="s">
        <v>314</v>
      </c>
      <c r="H19" s="82" t="s">
        <v>309</v>
      </c>
      <c r="I19" s="82" t="s">
        <v>162</v>
      </c>
      <c r="J19" s="82"/>
      <c r="K19" s="92">
        <v>11.74</v>
      </c>
      <c r="L19" s="95" t="s">
        <v>166</v>
      </c>
      <c r="M19" s="96">
        <v>6.9999999999999993E-3</v>
      </c>
      <c r="N19" s="96">
        <v>6.5999999999999991E-3</v>
      </c>
      <c r="O19" s="92">
        <v>116770</v>
      </c>
      <c r="P19" s="94">
        <v>99.78</v>
      </c>
      <c r="Q19" s="82"/>
      <c r="R19" s="92">
        <v>116.51310000000001</v>
      </c>
      <c r="S19" s="93">
        <v>1.6635633050160486E-4</v>
      </c>
      <c r="T19" s="93">
        <v>9.9165464853950298E-3</v>
      </c>
      <c r="U19" s="93">
        <f>R19/'סכום נכסי הקרן'!$C$42</f>
        <v>1.5324998772523368E-3</v>
      </c>
      <c r="BA19" s="143"/>
    </row>
    <row r="20" spans="2:53" s="141" customFormat="1">
      <c r="B20" s="85" t="s">
        <v>324</v>
      </c>
      <c r="C20" s="82" t="s">
        <v>325</v>
      </c>
      <c r="D20" s="95" t="s">
        <v>122</v>
      </c>
      <c r="E20" s="95" t="s">
        <v>306</v>
      </c>
      <c r="F20" s="82" t="s">
        <v>317</v>
      </c>
      <c r="G20" s="95" t="s">
        <v>314</v>
      </c>
      <c r="H20" s="82" t="s">
        <v>309</v>
      </c>
      <c r="I20" s="82" t="s">
        <v>162</v>
      </c>
      <c r="J20" s="82"/>
      <c r="K20" s="92">
        <v>1.9500000000000002</v>
      </c>
      <c r="L20" s="95" t="s">
        <v>166</v>
      </c>
      <c r="M20" s="96">
        <v>4.0999999999999995E-3</v>
      </c>
      <c r="N20" s="96">
        <v>-1.7000000000000001E-3</v>
      </c>
      <c r="O20" s="92">
        <v>88001.54</v>
      </c>
      <c r="P20" s="94">
        <v>99.85</v>
      </c>
      <c r="Q20" s="82"/>
      <c r="R20" s="92">
        <v>87.869540000000001</v>
      </c>
      <c r="S20" s="93">
        <v>5.3537554243673328E-5</v>
      </c>
      <c r="T20" s="93">
        <v>7.4786644425414656E-3</v>
      </c>
      <c r="U20" s="93">
        <f>R20/'סכום נכסי הקרן'!$C$42</f>
        <v>1.1557503771182751E-3</v>
      </c>
    </row>
    <row r="21" spans="2:53" s="141" customFormat="1">
      <c r="B21" s="85" t="s">
        <v>326</v>
      </c>
      <c r="C21" s="82" t="s">
        <v>327</v>
      </c>
      <c r="D21" s="95" t="s">
        <v>122</v>
      </c>
      <c r="E21" s="95" t="s">
        <v>306</v>
      </c>
      <c r="F21" s="82" t="s">
        <v>317</v>
      </c>
      <c r="G21" s="95" t="s">
        <v>314</v>
      </c>
      <c r="H21" s="82" t="s">
        <v>309</v>
      </c>
      <c r="I21" s="82" t="s">
        <v>162</v>
      </c>
      <c r="J21" s="82"/>
      <c r="K21" s="92">
        <v>1.84</v>
      </c>
      <c r="L21" s="95" t="s">
        <v>166</v>
      </c>
      <c r="M21" s="96">
        <v>6.4000000000000003E-3</v>
      </c>
      <c r="N21" s="96">
        <v>-1.2999999999999999E-3</v>
      </c>
      <c r="O21" s="92">
        <v>220000</v>
      </c>
      <c r="P21" s="94">
        <v>100.3</v>
      </c>
      <c r="Q21" s="82"/>
      <c r="R21" s="92">
        <v>220.66</v>
      </c>
      <c r="S21" s="93">
        <v>6.9839163580780899E-5</v>
      </c>
      <c r="T21" s="93">
        <v>1.878059331926854E-2</v>
      </c>
      <c r="U21" s="93">
        <f>R21/'סכום נכסי הקרן'!$C$42</f>
        <v>2.9023467997547109E-3</v>
      </c>
    </row>
    <row r="22" spans="2:53" s="141" customFormat="1">
      <c r="B22" s="85" t="s">
        <v>328</v>
      </c>
      <c r="C22" s="82" t="s">
        <v>329</v>
      </c>
      <c r="D22" s="95" t="s">
        <v>122</v>
      </c>
      <c r="E22" s="95" t="s">
        <v>306</v>
      </c>
      <c r="F22" s="82" t="s">
        <v>330</v>
      </c>
      <c r="G22" s="95" t="s">
        <v>314</v>
      </c>
      <c r="H22" s="82" t="s">
        <v>309</v>
      </c>
      <c r="I22" s="82" t="s">
        <v>162</v>
      </c>
      <c r="J22" s="82"/>
      <c r="K22" s="92">
        <v>4.01</v>
      </c>
      <c r="L22" s="95" t="s">
        <v>166</v>
      </c>
      <c r="M22" s="96">
        <v>0.05</v>
      </c>
      <c r="N22" s="96">
        <v>1.6000000000000001E-3</v>
      </c>
      <c r="O22" s="92">
        <v>51924</v>
      </c>
      <c r="P22" s="94">
        <v>124.2</v>
      </c>
      <c r="Q22" s="82"/>
      <c r="R22" s="92">
        <v>64.489609999999999</v>
      </c>
      <c r="S22" s="93">
        <v>1.6475404452395238E-5</v>
      </c>
      <c r="T22" s="93">
        <v>5.4887752140316938E-3</v>
      </c>
      <c r="U22" s="93">
        <f>R22/'סכום נכסי הקרן'!$C$42</f>
        <v>8.4823354119880994E-4</v>
      </c>
    </row>
    <row r="23" spans="2:53" s="141" customFormat="1">
      <c r="B23" s="85" t="s">
        <v>331</v>
      </c>
      <c r="C23" s="82" t="s">
        <v>332</v>
      </c>
      <c r="D23" s="95" t="s">
        <v>122</v>
      </c>
      <c r="E23" s="95" t="s">
        <v>306</v>
      </c>
      <c r="F23" s="82" t="s">
        <v>313</v>
      </c>
      <c r="G23" s="95" t="s">
        <v>314</v>
      </c>
      <c r="H23" s="82" t="s">
        <v>333</v>
      </c>
      <c r="I23" s="82" t="s">
        <v>162</v>
      </c>
      <c r="J23" s="82"/>
      <c r="K23" s="92">
        <v>2.5299999999999998</v>
      </c>
      <c r="L23" s="95" t="s">
        <v>166</v>
      </c>
      <c r="M23" s="96">
        <v>3.4000000000000002E-2</v>
      </c>
      <c r="N23" s="96">
        <v>-1.0999999999999998E-3</v>
      </c>
      <c r="O23" s="92">
        <v>233590</v>
      </c>
      <c r="P23" s="94">
        <v>112.77</v>
      </c>
      <c r="Q23" s="82"/>
      <c r="R23" s="92">
        <v>263.41946000000002</v>
      </c>
      <c r="S23" s="93">
        <v>1.2486469294318574E-4</v>
      </c>
      <c r="T23" s="93">
        <v>2.241989373081359E-2</v>
      </c>
      <c r="U23" s="93">
        <f>R23/'סכום נכסי הקרן'!$C$42</f>
        <v>3.4647631048858613E-3</v>
      </c>
    </row>
    <row r="24" spans="2:53" s="141" customFormat="1">
      <c r="B24" s="85" t="s">
        <v>334</v>
      </c>
      <c r="C24" s="82" t="s">
        <v>335</v>
      </c>
      <c r="D24" s="95" t="s">
        <v>122</v>
      </c>
      <c r="E24" s="95" t="s">
        <v>306</v>
      </c>
      <c r="F24" s="82" t="s">
        <v>336</v>
      </c>
      <c r="G24" s="95" t="s">
        <v>337</v>
      </c>
      <c r="H24" s="82" t="s">
        <v>333</v>
      </c>
      <c r="I24" s="82" t="s">
        <v>310</v>
      </c>
      <c r="J24" s="82"/>
      <c r="K24" s="92">
        <v>3.97</v>
      </c>
      <c r="L24" s="95" t="s">
        <v>166</v>
      </c>
      <c r="M24" s="96">
        <v>6.5000000000000006E-3</v>
      </c>
      <c r="N24" s="96">
        <v>2.5000000000000001E-3</v>
      </c>
      <c r="O24" s="92">
        <v>71077.119999999995</v>
      </c>
      <c r="P24" s="94">
        <v>100.39</v>
      </c>
      <c r="Q24" s="92">
        <v>10.417879999999998</v>
      </c>
      <c r="R24" s="92">
        <v>81.811800000000005</v>
      </c>
      <c r="S24" s="93">
        <v>6.7260392059375121E-5</v>
      </c>
      <c r="T24" s="93">
        <v>6.9630841317743766E-3</v>
      </c>
      <c r="U24" s="93">
        <f>R24/'סכום נכסי הקרן'!$C$42</f>
        <v>1.0760727631295771E-3</v>
      </c>
    </row>
    <row r="25" spans="2:53" s="141" customFormat="1">
      <c r="B25" s="85" t="s">
        <v>338</v>
      </c>
      <c r="C25" s="82" t="s">
        <v>339</v>
      </c>
      <c r="D25" s="95" t="s">
        <v>122</v>
      </c>
      <c r="E25" s="95" t="s">
        <v>306</v>
      </c>
      <c r="F25" s="82" t="s">
        <v>336</v>
      </c>
      <c r="G25" s="95" t="s">
        <v>337</v>
      </c>
      <c r="H25" s="82" t="s">
        <v>333</v>
      </c>
      <c r="I25" s="82" t="s">
        <v>310</v>
      </c>
      <c r="J25" s="82"/>
      <c r="K25" s="92">
        <v>4.6100000000000003</v>
      </c>
      <c r="L25" s="95" t="s">
        <v>166</v>
      </c>
      <c r="M25" s="96">
        <v>1.6399999999999998E-2</v>
      </c>
      <c r="N25" s="96">
        <v>5.1000000000000004E-3</v>
      </c>
      <c r="O25" s="92">
        <v>260000</v>
      </c>
      <c r="P25" s="94">
        <v>104.43</v>
      </c>
      <c r="Q25" s="82"/>
      <c r="R25" s="92">
        <v>271.51799999999997</v>
      </c>
      <c r="S25" s="93">
        <v>2.1956696327911436E-4</v>
      </c>
      <c r="T25" s="93">
        <v>2.3109168570928828E-2</v>
      </c>
      <c r="U25" s="93">
        <f>R25/'סכום נכסי הקרן'!$C$42</f>
        <v>3.5712834150992455E-3</v>
      </c>
    </row>
    <row r="26" spans="2:53" s="141" customFormat="1">
      <c r="B26" s="85" t="s">
        <v>340</v>
      </c>
      <c r="C26" s="82" t="s">
        <v>341</v>
      </c>
      <c r="D26" s="95" t="s">
        <v>122</v>
      </c>
      <c r="E26" s="95" t="s">
        <v>306</v>
      </c>
      <c r="F26" s="82" t="s">
        <v>336</v>
      </c>
      <c r="G26" s="95" t="s">
        <v>337</v>
      </c>
      <c r="H26" s="82" t="s">
        <v>333</v>
      </c>
      <c r="I26" s="82" t="s">
        <v>162</v>
      </c>
      <c r="J26" s="82"/>
      <c r="K26" s="92">
        <v>5.9799999999999995</v>
      </c>
      <c r="L26" s="95" t="s">
        <v>166</v>
      </c>
      <c r="M26" s="96">
        <v>1.34E-2</v>
      </c>
      <c r="N26" s="96">
        <v>1.0200000000000001E-2</v>
      </c>
      <c r="O26" s="92">
        <v>393474</v>
      </c>
      <c r="P26" s="94">
        <v>102.34</v>
      </c>
      <c r="Q26" s="82"/>
      <c r="R26" s="92">
        <v>402.68132000000003</v>
      </c>
      <c r="S26" s="93">
        <v>8.6578042445627156E-5</v>
      </c>
      <c r="T26" s="93">
        <v>3.4272609934678858E-2</v>
      </c>
      <c r="U26" s="93">
        <f>R26/'סכום נכסי הקרן'!$C$42</f>
        <v>5.2964780224009911E-3</v>
      </c>
    </row>
    <row r="27" spans="2:53" s="141" customFormat="1">
      <c r="B27" s="85" t="s">
        <v>342</v>
      </c>
      <c r="C27" s="82" t="s">
        <v>343</v>
      </c>
      <c r="D27" s="95" t="s">
        <v>122</v>
      </c>
      <c r="E27" s="95" t="s">
        <v>306</v>
      </c>
      <c r="F27" s="82" t="s">
        <v>330</v>
      </c>
      <c r="G27" s="95" t="s">
        <v>314</v>
      </c>
      <c r="H27" s="82" t="s">
        <v>333</v>
      </c>
      <c r="I27" s="82" t="s">
        <v>162</v>
      </c>
      <c r="J27" s="82"/>
      <c r="K27" s="92">
        <v>1.9700000000000004</v>
      </c>
      <c r="L27" s="95" t="s">
        <v>166</v>
      </c>
      <c r="M27" s="96">
        <v>4.0999999999999995E-2</v>
      </c>
      <c r="N27" s="96">
        <v>-3.0000000000000008E-4</v>
      </c>
      <c r="O27" s="92">
        <v>811982.25</v>
      </c>
      <c r="P27" s="94">
        <v>129.81</v>
      </c>
      <c r="Q27" s="82"/>
      <c r="R27" s="92">
        <v>1054.03415</v>
      </c>
      <c r="S27" s="93">
        <v>3.4739672657850985E-4</v>
      </c>
      <c r="T27" s="93">
        <v>8.9709900823760055E-2</v>
      </c>
      <c r="U27" s="93">
        <f>R27/'סכום נכסי הקרן'!$C$42</f>
        <v>1.3863738974370873E-2</v>
      </c>
    </row>
    <row r="28" spans="2:53" s="141" customFormat="1">
      <c r="B28" s="85" t="s">
        <v>344</v>
      </c>
      <c r="C28" s="82" t="s">
        <v>345</v>
      </c>
      <c r="D28" s="95" t="s">
        <v>122</v>
      </c>
      <c r="E28" s="95" t="s">
        <v>306</v>
      </c>
      <c r="F28" s="82" t="s">
        <v>330</v>
      </c>
      <c r="G28" s="95" t="s">
        <v>314</v>
      </c>
      <c r="H28" s="82" t="s">
        <v>333</v>
      </c>
      <c r="I28" s="82" t="s">
        <v>162</v>
      </c>
      <c r="J28" s="82"/>
      <c r="K28" s="92">
        <v>3.03</v>
      </c>
      <c r="L28" s="95" t="s">
        <v>166</v>
      </c>
      <c r="M28" s="96">
        <v>0.04</v>
      </c>
      <c r="N28" s="96">
        <v>3.9999999999999996E-4</v>
      </c>
      <c r="O28" s="92">
        <v>30000</v>
      </c>
      <c r="P28" s="94">
        <v>119.26</v>
      </c>
      <c r="Q28" s="82"/>
      <c r="R28" s="92">
        <v>35.777999999999999</v>
      </c>
      <c r="S28" s="93">
        <v>1.0328213408430921E-5</v>
      </c>
      <c r="T28" s="93">
        <v>3.0451013676098511E-3</v>
      </c>
      <c r="U28" s="93">
        <f>R28/'סכום נכסי הקרן'!$C$42</f>
        <v>4.7058897761997665E-4</v>
      </c>
    </row>
    <row r="29" spans="2:53" s="141" customFormat="1">
      <c r="B29" s="85" t="s">
        <v>346</v>
      </c>
      <c r="C29" s="82" t="s">
        <v>347</v>
      </c>
      <c r="D29" s="95" t="s">
        <v>122</v>
      </c>
      <c r="E29" s="95" t="s">
        <v>306</v>
      </c>
      <c r="F29" s="82" t="s">
        <v>348</v>
      </c>
      <c r="G29" s="95" t="s">
        <v>337</v>
      </c>
      <c r="H29" s="82" t="s">
        <v>349</v>
      </c>
      <c r="I29" s="82" t="s">
        <v>310</v>
      </c>
      <c r="J29" s="82"/>
      <c r="K29" s="92">
        <v>5.95</v>
      </c>
      <c r="L29" s="95" t="s">
        <v>166</v>
      </c>
      <c r="M29" s="96">
        <v>2.3399999999999997E-2</v>
      </c>
      <c r="N29" s="96">
        <v>1.1299999999999999E-2</v>
      </c>
      <c r="O29" s="92">
        <v>69900.19</v>
      </c>
      <c r="P29" s="94">
        <v>106</v>
      </c>
      <c r="Q29" s="82"/>
      <c r="R29" s="92">
        <v>74.094200000000001</v>
      </c>
      <c r="S29" s="93">
        <v>3.3700146864021228E-5</v>
      </c>
      <c r="T29" s="93">
        <v>6.306231476101455E-3</v>
      </c>
      <c r="U29" s="93">
        <f>R29/'סכום נכסי הקרן'!$C$42</f>
        <v>9.7456296678322086E-4</v>
      </c>
    </row>
    <row r="30" spans="2:53" s="141" customFormat="1">
      <c r="B30" s="85" t="s">
        <v>350</v>
      </c>
      <c r="C30" s="82" t="s">
        <v>351</v>
      </c>
      <c r="D30" s="95" t="s">
        <v>122</v>
      </c>
      <c r="E30" s="95" t="s">
        <v>306</v>
      </c>
      <c r="F30" s="82" t="s">
        <v>352</v>
      </c>
      <c r="G30" s="95" t="s">
        <v>337</v>
      </c>
      <c r="H30" s="82" t="s">
        <v>349</v>
      </c>
      <c r="I30" s="82" t="s">
        <v>162</v>
      </c>
      <c r="J30" s="82"/>
      <c r="K30" s="92">
        <v>2.86</v>
      </c>
      <c r="L30" s="95" t="s">
        <v>166</v>
      </c>
      <c r="M30" s="96">
        <v>4.8000000000000001E-2</v>
      </c>
      <c r="N30" s="96">
        <v>1.6999999999999999E-3</v>
      </c>
      <c r="O30" s="92">
        <v>227213</v>
      </c>
      <c r="P30" s="94">
        <v>118.59</v>
      </c>
      <c r="Q30" s="82"/>
      <c r="R30" s="92">
        <v>269.45188999999999</v>
      </c>
      <c r="S30" s="93">
        <v>1.6712417233399974E-4</v>
      </c>
      <c r="T30" s="93">
        <v>2.2933319882163877E-2</v>
      </c>
      <c r="U30" s="93">
        <f>R30/'סכום נכסי הקרן'!$C$42</f>
        <v>3.5441078157770253E-3</v>
      </c>
    </row>
    <row r="31" spans="2:53" s="141" customFormat="1">
      <c r="B31" s="85" t="s">
        <v>353</v>
      </c>
      <c r="C31" s="82" t="s">
        <v>354</v>
      </c>
      <c r="D31" s="95" t="s">
        <v>122</v>
      </c>
      <c r="E31" s="95" t="s">
        <v>306</v>
      </c>
      <c r="F31" s="82" t="s">
        <v>352</v>
      </c>
      <c r="G31" s="95" t="s">
        <v>337</v>
      </c>
      <c r="H31" s="82" t="s">
        <v>349</v>
      </c>
      <c r="I31" s="82" t="s">
        <v>162</v>
      </c>
      <c r="J31" s="82"/>
      <c r="K31" s="92">
        <v>6.7600000000000007</v>
      </c>
      <c r="L31" s="95" t="s">
        <v>166</v>
      </c>
      <c r="M31" s="96">
        <v>3.2000000000000001E-2</v>
      </c>
      <c r="N31" s="96">
        <v>1.3300000000000001E-2</v>
      </c>
      <c r="O31" s="92">
        <v>136751</v>
      </c>
      <c r="P31" s="94">
        <v>114.12</v>
      </c>
      <c r="Q31" s="82"/>
      <c r="R31" s="92">
        <v>156.06025</v>
      </c>
      <c r="S31" s="93">
        <v>1.0943441825328741E-4</v>
      </c>
      <c r="T31" s="93">
        <v>1.3282443979667262E-2</v>
      </c>
      <c r="U31" s="93">
        <f>R31/'סכום נכסי הקרן'!$C$42</f>
        <v>2.0526645842310347E-3</v>
      </c>
    </row>
    <row r="32" spans="2:53" s="141" customFormat="1">
      <c r="B32" s="85" t="s">
        <v>355</v>
      </c>
      <c r="C32" s="82" t="s">
        <v>356</v>
      </c>
      <c r="D32" s="95" t="s">
        <v>122</v>
      </c>
      <c r="E32" s="95" t="s">
        <v>306</v>
      </c>
      <c r="F32" s="82" t="s">
        <v>352</v>
      </c>
      <c r="G32" s="95" t="s">
        <v>337</v>
      </c>
      <c r="H32" s="82" t="s">
        <v>349</v>
      </c>
      <c r="I32" s="82" t="s">
        <v>162</v>
      </c>
      <c r="J32" s="82"/>
      <c r="K32" s="92">
        <v>1.72</v>
      </c>
      <c r="L32" s="95" t="s">
        <v>166</v>
      </c>
      <c r="M32" s="96">
        <v>4.9000000000000002E-2</v>
      </c>
      <c r="N32" s="96">
        <v>0</v>
      </c>
      <c r="O32" s="92">
        <v>12496.5</v>
      </c>
      <c r="P32" s="94">
        <v>117.53</v>
      </c>
      <c r="Q32" s="82"/>
      <c r="R32" s="92">
        <v>14.68713</v>
      </c>
      <c r="S32" s="93">
        <v>4.205372552983597E-5</v>
      </c>
      <c r="T32" s="93">
        <v>1.250036325374914E-3</v>
      </c>
      <c r="U32" s="93">
        <f>R32/'סכום נכסי הקרן'!$C$42</f>
        <v>1.9318020825288411E-4</v>
      </c>
    </row>
    <row r="33" spans="2:21" s="141" customFormat="1">
      <c r="B33" s="85" t="s">
        <v>357</v>
      </c>
      <c r="C33" s="82" t="s">
        <v>358</v>
      </c>
      <c r="D33" s="95" t="s">
        <v>122</v>
      </c>
      <c r="E33" s="95" t="s">
        <v>306</v>
      </c>
      <c r="F33" s="82" t="s">
        <v>359</v>
      </c>
      <c r="G33" s="95" t="s">
        <v>360</v>
      </c>
      <c r="H33" s="82" t="s">
        <v>349</v>
      </c>
      <c r="I33" s="82" t="s">
        <v>162</v>
      </c>
      <c r="J33" s="82"/>
      <c r="K33" s="92">
        <v>2.58</v>
      </c>
      <c r="L33" s="95" t="s">
        <v>166</v>
      </c>
      <c r="M33" s="96">
        <v>3.7000000000000005E-2</v>
      </c>
      <c r="N33" s="96">
        <v>1E-3</v>
      </c>
      <c r="O33" s="92">
        <v>161636</v>
      </c>
      <c r="P33" s="94">
        <v>113.5</v>
      </c>
      <c r="Q33" s="82"/>
      <c r="R33" s="92">
        <v>183.45687000000001</v>
      </c>
      <c r="S33" s="93">
        <v>5.3878996962877713E-5</v>
      </c>
      <c r="T33" s="93">
        <v>1.5614197711845903E-2</v>
      </c>
      <c r="U33" s="93">
        <f>R33/'סכום נכסי הקרן'!$C$42</f>
        <v>2.4130130496579174E-3</v>
      </c>
    </row>
    <row r="34" spans="2:21" s="141" customFormat="1">
      <c r="B34" s="85" t="s">
        <v>361</v>
      </c>
      <c r="C34" s="82" t="s">
        <v>362</v>
      </c>
      <c r="D34" s="95" t="s">
        <v>122</v>
      </c>
      <c r="E34" s="95" t="s">
        <v>306</v>
      </c>
      <c r="F34" s="82" t="s">
        <v>359</v>
      </c>
      <c r="G34" s="95" t="s">
        <v>360</v>
      </c>
      <c r="H34" s="82" t="s">
        <v>349</v>
      </c>
      <c r="I34" s="82" t="s">
        <v>162</v>
      </c>
      <c r="J34" s="82"/>
      <c r="K34" s="92">
        <v>6.05</v>
      </c>
      <c r="L34" s="95" t="s">
        <v>166</v>
      </c>
      <c r="M34" s="96">
        <v>2.2000000000000002E-2</v>
      </c>
      <c r="N34" s="96">
        <v>1.1199999999999998E-2</v>
      </c>
      <c r="O34" s="92">
        <v>150000</v>
      </c>
      <c r="P34" s="94">
        <v>106.35</v>
      </c>
      <c r="Q34" s="82"/>
      <c r="R34" s="92">
        <v>159.52501000000001</v>
      </c>
      <c r="S34" s="93">
        <v>1.7012901749920761E-4</v>
      </c>
      <c r="T34" s="93">
        <v>1.3577333168957886E-2</v>
      </c>
      <c r="U34" s="93">
        <f>R34/'סכום נכסי הקרן'!$C$42</f>
        <v>2.0982366638916806E-3</v>
      </c>
    </row>
    <row r="35" spans="2:21" s="141" customFormat="1">
      <c r="B35" s="85" t="s">
        <v>363</v>
      </c>
      <c r="C35" s="82" t="s">
        <v>364</v>
      </c>
      <c r="D35" s="95" t="s">
        <v>122</v>
      </c>
      <c r="E35" s="95" t="s">
        <v>306</v>
      </c>
      <c r="F35" s="82" t="s">
        <v>313</v>
      </c>
      <c r="G35" s="95" t="s">
        <v>314</v>
      </c>
      <c r="H35" s="82" t="s">
        <v>349</v>
      </c>
      <c r="I35" s="82" t="s">
        <v>162</v>
      </c>
      <c r="J35" s="82"/>
      <c r="K35" s="92">
        <v>2.7099999999999995</v>
      </c>
      <c r="L35" s="95" t="s">
        <v>166</v>
      </c>
      <c r="M35" s="96">
        <v>0.04</v>
      </c>
      <c r="N35" s="96">
        <v>8.9999999999999987E-4</v>
      </c>
      <c r="O35" s="92">
        <v>389606</v>
      </c>
      <c r="P35" s="94">
        <v>119.59</v>
      </c>
      <c r="Q35" s="82"/>
      <c r="R35" s="92">
        <v>465.92984000000001</v>
      </c>
      <c r="S35" s="93">
        <v>2.8859746458883645E-4</v>
      </c>
      <c r="T35" s="93">
        <v>3.9655754737387201E-2</v>
      </c>
      <c r="U35" s="93">
        <f>R35/'סכום נכסי הקרן'!$C$42</f>
        <v>6.1283874740969118E-3</v>
      </c>
    </row>
    <row r="36" spans="2:21" s="141" customFormat="1">
      <c r="B36" s="85" t="s">
        <v>365</v>
      </c>
      <c r="C36" s="82" t="s">
        <v>366</v>
      </c>
      <c r="D36" s="95" t="s">
        <v>122</v>
      </c>
      <c r="E36" s="95" t="s">
        <v>306</v>
      </c>
      <c r="F36" s="82" t="s">
        <v>367</v>
      </c>
      <c r="G36" s="95" t="s">
        <v>314</v>
      </c>
      <c r="H36" s="82" t="s">
        <v>349</v>
      </c>
      <c r="I36" s="82" t="s">
        <v>310</v>
      </c>
      <c r="J36" s="82"/>
      <c r="K36" s="92">
        <v>2.7499999999999996</v>
      </c>
      <c r="L36" s="95" t="s">
        <v>166</v>
      </c>
      <c r="M36" s="96">
        <v>3.5499999999999997E-2</v>
      </c>
      <c r="N36" s="96">
        <v>-5.0000000000000001E-4</v>
      </c>
      <c r="O36" s="92">
        <v>96000</v>
      </c>
      <c r="P36" s="94">
        <v>120.05</v>
      </c>
      <c r="Q36" s="82"/>
      <c r="R36" s="92">
        <v>115.24799</v>
      </c>
      <c r="S36" s="93">
        <v>2.2448775577135221E-4</v>
      </c>
      <c r="T36" s="93">
        <v>9.8088717078452254E-3</v>
      </c>
      <c r="U36" s="93">
        <f>R36/'סכום נכסי הקרן'!$C$42</f>
        <v>1.5158598520559365E-3</v>
      </c>
    </row>
    <row r="37" spans="2:21" s="141" customFormat="1">
      <c r="B37" s="85" t="s">
        <v>368</v>
      </c>
      <c r="C37" s="82" t="s">
        <v>369</v>
      </c>
      <c r="D37" s="95" t="s">
        <v>122</v>
      </c>
      <c r="E37" s="95" t="s">
        <v>306</v>
      </c>
      <c r="F37" s="82" t="s">
        <v>367</v>
      </c>
      <c r="G37" s="95" t="s">
        <v>314</v>
      </c>
      <c r="H37" s="82" t="s">
        <v>349</v>
      </c>
      <c r="I37" s="82" t="s">
        <v>310</v>
      </c>
      <c r="J37" s="82"/>
      <c r="K37" s="92">
        <v>6.1</v>
      </c>
      <c r="L37" s="95" t="s">
        <v>166</v>
      </c>
      <c r="M37" s="96">
        <v>1.4999999999999999E-2</v>
      </c>
      <c r="N37" s="96">
        <v>6.8999999999999999E-3</v>
      </c>
      <c r="O37" s="92">
        <v>2948.59</v>
      </c>
      <c r="P37" s="94">
        <v>103.94</v>
      </c>
      <c r="Q37" s="82"/>
      <c r="R37" s="92">
        <v>3.0647600000000002</v>
      </c>
      <c r="S37" s="93">
        <v>5.2881599528218346E-6</v>
      </c>
      <c r="T37" s="93">
        <v>2.6084478918318434E-4</v>
      </c>
      <c r="U37" s="93">
        <f>R37/'סכום נכסי הקרן'!$C$42</f>
        <v>4.0310869110922904E-5</v>
      </c>
    </row>
    <row r="38" spans="2:21" s="141" customFormat="1">
      <c r="B38" s="85" t="s">
        <v>370</v>
      </c>
      <c r="C38" s="82" t="s">
        <v>371</v>
      </c>
      <c r="D38" s="95" t="s">
        <v>122</v>
      </c>
      <c r="E38" s="95" t="s">
        <v>306</v>
      </c>
      <c r="F38" s="82" t="s">
        <v>372</v>
      </c>
      <c r="G38" s="95" t="s">
        <v>373</v>
      </c>
      <c r="H38" s="82" t="s">
        <v>349</v>
      </c>
      <c r="I38" s="82" t="s">
        <v>162</v>
      </c>
      <c r="J38" s="82"/>
      <c r="K38" s="92">
        <v>8.2200000000000006</v>
      </c>
      <c r="L38" s="95" t="s">
        <v>166</v>
      </c>
      <c r="M38" s="96">
        <v>3.85E-2</v>
      </c>
      <c r="N38" s="96">
        <v>1.3900000000000001E-2</v>
      </c>
      <c r="O38" s="92">
        <v>12110.64</v>
      </c>
      <c r="P38" s="94">
        <v>123.26</v>
      </c>
      <c r="Q38" s="82"/>
      <c r="R38" s="92">
        <v>14.927569999999999</v>
      </c>
      <c r="S38" s="93">
        <v>4.4050660354522437E-6</v>
      </c>
      <c r="T38" s="93">
        <v>1.2705004142794954E-3</v>
      </c>
      <c r="U38" s="93">
        <f>R38/'סכום נכסי הקרן'!$C$42</f>
        <v>1.9634272191432263E-4</v>
      </c>
    </row>
    <row r="39" spans="2:21" s="141" customFormat="1">
      <c r="B39" s="85" t="s">
        <v>374</v>
      </c>
      <c r="C39" s="82" t="s">
        <v>375</v>
      </c>
      <c r="D39" s="95" t="s">
        <v>122</v>
      </c>
      <c r="E39" s="95" t="s">
        <v>306</v>
      </c>
      <c r="F39" s="82" t="s">
        <v>372</v>
      </c>
      <c r="G39" s="95" t="s">
        <v>373</v>
      </c>
      <c r="H39" s="82" t="s">
        <v>349</v>
      </c>
      <c r="I39" s="82" t="s">
        <v>162</v>
      </c>
      <c r="J39" s="82"/>
      <c r="K39" s="92">
        <v>6.5000000000000009</v>
      </c>
      <c r="L39" s="95" t="s">
        <v>166</v>
      </c>
      <c r="M39" s="96">
        <v>4.4999999999999998E-2</v>
      </c>
      <c r="N39" s="96">
        <v>1.0500000000000001E-2</v>
      </c>
      <c r="O39" s="92">
        <v>737936</v>
      </c>
      <c r="P39" s="94">
        <v>125.2</v>
      </c>
      <c r="Q39" s="82"/>
      <c r="R39" s="92">
        <v>923.89585</v>
      </c>
      <c r="S39" s="93">
        <v>2.5087200882275749E-4</v>
      </c>
      <c r="T39" s="93">
        <v>7.8633699937505339E-2</v>
      </c>
      <c r="U39" s="93">
        <f>R39/'סכום נכסי הקרן'!$C$42</f>
        <v>1.2152026482163321E-2</v>
      </c>
    </row>
    <row r="40" spans="2:21" s="141" customFormat="1">
      <c r="B40" s="85" t="s">
        <v>376</v>
      </c>
      <c r="C40" s="82" t="s">
        <v>377</v>
      </c>
      <c r="D40" s="95" t="s">
        <v>122</v>
      </c>
      <c r="E40" s="95" t="s">
        <v>306</v>
      </c>
      <c r="F40" s="82" t="s">
        <v>313</v>
      </c>
      <c r="G40" s="95" t="s">
        <v>314</v>
      </c>
      <c r="H40" s="82" t="s">
        <v>349</v>
      </c>
      <c r="I40" s="82" t="s">
        <v>162</v>
      </c>
      <c r="J40" s="82"/>
      <c r="K40" s="92">
        <v>2.2399999999999998</v>
      </c>
      <c r="L40" s="95" t="s">
        <v>166</v>
      </c>
      <c r="M40" s="96">
        <v>0.05</v>
      </c>
      <c r="N40" s="96">
        <v>-5.0000000000000001E-4</v>
      </c>
      <c r="O40" s="92">
        <v>100000</v>
      </c>
      <c r="P40" s="94">
        <v>122.64</v>
      </c>
      <c r="Q40" s="82"/>
      <c r="R40" s="92">
        <v>122.64</v>
      </c>
      <c r="S40" s="93">
        <v>1.000001000001E-4</v>
      </c>
      <c r="T40" s="93">
        <v>1.0438013072940695E-2</v>
      </c>
      <c r="U40" s="93">
        <f>R40/'סכום נכסי הקרן'!$C$42</f>
        <v>1.6130871545450818E-3</v>
      </c>
    </row>
    <row r="41" spans="2:21" s="141" customFormat="1">
      <c r="B41" s="85" t="s">
        <v>378</v>
      </c>
      <c r="C41" s="82" t="s">
        <v>379</v>
      </c>
      <c r="D41" s="95" t="s">
        <v>122</v>
      </c>
      <c r="E41" s="95" t="s">
        <v>306</v>
      </c>
      <c r="F41" s="82" t="s">
        <v>380</v>
      </c>
      <c r="G41" s="95" t="s">
        <v>337</v>
      </c>
      <c r="H41" s="82" t="s">
        <v>349</v>
      </c>
      <c r="I41" s="82" t="s">
        <v>310</v>
      </c>
      <c r="J41" s="82"/>
      <c r="K41" s="92">
        <v>7.53</v>
      </c>
      <c r="L41" s="95" t="s">
        <v>166</v>
      </c>
      <c r="M41" s="96">
        <v>2.35E-2</v>
      </c>
      <c r="N41" s="96">
        <v>1.67E-2</v>
      </c>
      <c r="O41" s="92">
        <v>14550</v>
      </c>
      <c r="P41" s="94">
        <v>105.2</v>
      </c>
      <c r="Q41" s="92">
        <v>0.32273000000000002</v>
      </c>
      <c r="R41" s="92">
        <v>15.637129999999999</v>
      </c>
      <c r="S41" s="93">
        <v>3.9687212287315854E-5</v>
      </c>
      <c r="T41" s="93">
        <v>1.3308917756300808E-3</v>
      </c>
      <c r="U41" s="93">
        <f>R41/'סכום נכסי הקרן'!$C$42</f>
        <v>2.0567558330847631E-4</v>
      </c>
    </row>
    <row r="42" spans="2:21" s="141" customFormat="1">
      <c r="B42" s="85" t="s">
        <v>381</v>
      </c>
      <c r="C42" s="82" t="s">
        <v>382</v>
      </c>
      <c r="D42" s="95" t="s">
        <v>122</v>
      </c>
      <c r="E42" s="95" t="s">
        <v>306</v>
      </c>
      <c r="F42" s="82" t="s">
        <v>380</v>
      </c>
      <c r="G42" s="95" t="s">
        <v>337</v>
      </c>
      <c r="H42" s="82" t="s">
        <v>349</v>
      </c>
      <c r="I42" s="82" t="s">
        <v>310</v>
      </c>
      <c r="J42" s="82"/>
      <c r="K42" s="92">
        <v>6.81</v>
      </c>
      <c r="L42" s="95" t="s">
        <v>166</v>
      </c>
      <c r="M42" s="96">
        <v>2.1499999999999998E-2</v>
      </c>
      <c r="N42" s="96">
        <v>1.49E-2</v>
      </c>
      <c r="O42" s="92">
        <v>167175.44</v>
      </c>
      <c r="P42" s="94">
        <v>106.13</v>
      </c>
      <c r="Q42" s="82"/>
      <c r="R42" s="92">
        <v>177.42329000000001</v>
      </c>
      <c r="S42" s="93">
        <v>2.126279635883237E-4</v>
      </c>
      <c r="T42" s="93">
        <v>1.5100673682845305E-2</v>
      </c>
      <c r="U42" s="93">
        <f>R42/'סכום נכסי הקרן'!$C$42</f>
        <v>2.3336532127864228E-3</v>
      </c>
    </row>
    <row r="43" spans="2:21" s="141" customFormat="1">
      <c r="B43" s="85" t="s">
        <v>383</v>
      </c>
      <c r="C43" s="82" t="s">
        <v>384</v>
      </c>
      <c r="D43" s="95" t="s">
        <v>122</v>
      </c>
      <c r="E43" s="95" t="s">
        <v>306</v>
      </c>
      <c r="F43" s="82" t="s">
        <v>330</v>
      </c>
      <c r="G43" s="95" t="s">
        <v>314</v>
      </c>
      <c r="H43" s="82" t="s">
        <v>349</v>
      </c>
      <c r="I43" s="82" t="s">
        <v>310</v>
      </c>
      <c r="J43" s="82"/>
      <c r="K43" s="92">
        <v>2.1299999999999994</v>
      </c>
      <c r="L43" s="95" t="s">
        <v>166</v>
      </c>
      <c r="M43" s="96">
        <v>6.5000000000000002E-2</v>
      </c>
      <c r="N43" s="96">
        <v>-2.9999999999999997E-4</v>
      </c>
      <c r="O43" s="92">
        <v>51972</v>
      </c>
      <c r="P43" s="94">
        <v>125.98</v>
      </c>
      <c r="Q43" s="92">
        <v>0.92774999999999996</v>
      </c>
      <c r="R43" s="92">
        <v>66.402070000000009</v>
      </c>
      <c r="S43" s="93">
        <v>3.299809523809524E-5</v>
      </c>
      <c r="T43" s="93">
        <v>5.6515465976053753E-3</v>
      </c>
      <c r="U43" s="93">
        <f>R43/'סכום נכסי הקרן'!$C$42</f>
        <v>8.7338817801861841E-4</v>
      </c>
    </row>
    <row r="44" spans="2:21" s="141" customFormat="1">
      <c r="B44" s="85" t="s">
        <v>385</v>
      </c>
      <c r="C44" s="82" t="s">
        <v>386</v>
      </c>
      <c r="D44" s="95" t="s">
        <v>122</v>
      </c>
      <c r="E44" s="95" t="s">
        <v>306</v>
      </c>
      <c r="F44" s="82" t="s">
        <v>387</v>
      </c>
      <c r="G44" s="95" t="s">
        <v>337</v>
      </c>
      <c r="H44" s="82" t="s">
        <v>349</v>
      </c>
      <c r="I44" s="82" t="s">
        <v>310</v>
      </c>
      <c r="J44" s="82"/>
      <c r="K44" s="92">
        <v>8.58</v>
      </c>
      <c r="L44" s="95" t="s">
        <v>166</v>
      </c>
      <c r="M44" s="96">
        <v>3.5000000000000003E-2</v>
      </c>
      <c r="N44" s="96">
        <v>1.6400000000000001E-2</v>
      </c>
      <c r="O44" s="92">
        <v>86865.3</v>
      </c>
      <c r="P44" s="94">
        <v>117.44</v>
      </c>
      <c r="Q44" s="82"/>
      <c r="R44" s="92">
        <v>102.01461999999999</v>
      </c>
      <c r="S44" s="93">
        <v>3.2070503545593936E-4</v>
      </c>
      <c r="T44" s="93">
        <v>8.6825663502207856E-3</v>
      </c>
      <c r="U44" s="93">
        <f>R44/'סכום נכסי הקרן'!$C$42</f>
        <v>1.3418009874249656E-3</v>
      </c>
    </row>
    <row r="45" spans="2:21" s="141" customFormat="1">
      <c r="B45" s="85" t="s">
        <v>388</v>
      </c>
      <c r="C45" s="82" t="s">
        <v>389</v>
      </c>
      <c r="D45" s="95" t="s">
        <v>122</v>
      </c>
      <c r="E45" s="95" t="s">
        <v>306</v>
      </c>
      <c r="F45" s="82" t="s">
        <v>387</v>
      </c>
      <c r="G45" s="95" t="s">
        <v>337</v>
      </c>
      <c r="H45" s="82" t="s">
        <v>349</v>
      </c>
      <c r="I45" s="82" t="s">
        <v>310</v>
      </c>
      <c r="J45" s="82"/>
      <c r="K45" s="92">
        <v>7.2099999999999991</v>
      </c>
      <c r="L45" s="95" t="s">
        <v>166</v>
      </c>
      <c r="M45" s="96">
        <v>0.04</v>
      </c>
      <c r="N45" s="96">
        <v>1.21E-2</v>
      </c>
      <c r="O45" s="92">
        <v>49112.42</v>
      </c>
      <c r="P45" s="94">
        <v>121.03</v>
      </c>
      <c r="Q45" s="82"/>
      <c r="R45" s="92">
        <v>59.440760000000004</v>
      </c>
      <c r="S45" s="93">
        <v>6.7807582162096182E-5</v>
      </c>
      <c r="T45" s="93">
        <v>5.0590625403255903E-3</v>
      </c>
      <c r="U45" s="93">
        <f>R45/'סכום נכסי הקרן'!$C$42</f>
        <v>7.8182588398888718E-4</v>
      </c>
    </row>
    <row r="46" spans="2:21" s="141" customFormat="1">
      <c r="B46" s="85" t="s">
        <v>390</v>
      </c>
      <c r="C46" s="82" t="s">
        <v>391</v>
      </c>
      <c r="D46" s="95" t="s">
        <v>122</v>
      </c>
      <c r="E46" s="95" t="s">
        <v>306</v>
      </c>
      <c r="F46" s="82" t="s">
        <v>392</v>
      </c>
      <c r="G46" s="95" t="s">
        <v>393</v>
      </c>
      <c r="H46" s="82" t="s">
        <v>394</v>
      </c>
      <c r="I46" s="82" t="s">
        <v>310</v>
      </c>
      <c r="J46" s="82"/>
      <c r="K46" s="92">
        <v>8.56</v>
      </c>
      <c r="L46" s="95" t="s">
        <v>166</v>
      </c>
      <c r="M46" s="96">
        <v>5.1500000000000004E-2</v>
      </c>
      <c r="N46" s="96">
        <v>2.3599999999999999E-2</v>
      </c>
      <c r="O46" s="92">
        <v>240569</v>
      </c>
      <c r="P46" s="94">
        <v>151.84</v>
      </c>
      <c r="Q46" s="82"/>
      <c r="R46" s="92">
        <v>365.27994999999999</v>
      </c>
      <c r="S46" s="93">
        <v>6.7746412159654318E-5</v>
      </c>
      <c r="T46" s="93">
        <v>3.1089341922562973E-2</v>
      </c>
      <c r="U46" s="93">
        <f>R46/'סכום נכסי הקרן'!$C$42</f>
        <v>4.8045368163557546E-3</v>
      </c>
    </row>
    <row r="47" spans="2:21" s="141" customFormat="1">
      <c r="B47" s="85" t="s">
        <v>395</v>
      </c>
      <c r="C47" s="82" t="s">
        <v>396</v>
      </c>
      <c r="D47" s="95" t="s">
        <v>122</v>
      </c>
      <c r="E47" s="95" t="s">
        <v>306</v>
      </c>
      <c r="F47" s="82" t="s">
        <v>397</v>
      </c>
      <c r="G47" s="95" t="s">
        <v>337</v>
      </c>
      <c r="H47" s="82" t="s">
        <v>394</v>
      </c>
      <c r="I47" s="82" t="s">
        <v>162</v>
      </c>
      <c r="J47" s="82"/>
      <c r="K47" s="92">
        <v>5.0099999999999989</v>
      </c>
      <c r="L47" s="95" t="s">
        <v>166</v>
      </c>
      <c r="M47" s="96">
        <v>4.7500000000000001E-2</v>
      </c>
      <c r="N47" s="96">
        <v>7.7999999999999988E-3</v>
      </c>
      <c r="O47" s="92">
        <v>253623</v>
      </c>
      <c r="P47" s="94">
        <v>145.41</v>
      </c>
      <c r="Q47" s="82"/>
      <c r="R47" s="92">
        <v>368.79320000000001</v>
      </c>
      <c r="S47" s="93">
        <v>1.3438404069305356E-4</v>
      </c>
      <c r="T47" s="93">
        <v>3.1388358144256626E-2</v>
      </c>
      <c r="U47" s="93">
        <f>R47/'סכום נכסי הקרן'!$C$42</f>
        <v>4.8507466862652907E-3</v>
      </c>
    </row>
    <row r="48" spans="2:21" s="141" customFormat="1">
      <c r="B48" s="85" t="s">
        <v>398</v>
      </c>
      <c r="C48" s="82" t="s">
        <v>399</v>
      </c>
      <c r="D48" s="95" t="s">
        <v>122</v>
      </c>
      <c r="E48" s="95" t="s">
        <v>306</v>
      </c>
      <c r="F48" s="82" t="s">
        <v>400</v>
      </c>
      <c r="G48" s="95" t="s">
        <v>337</v>
      </c>
      <c r="H48" s="82" t="s">
        <v>394</v>
      </c>
      <c r="I48" s="82" t="s">
        <v>162</v>
      </c>
      <c r="J48" s="82"/>
      <c r="K48" s="92">
        <v>6.79</v>
      </c>
      <c r="L48" s="95" t="s">
        <v>166</v>
      </c>
      <c r="M48" s="96">
        <v>0.04</v>
      </c>
      <c r="N48" s="96">
        <v>2.3300000000000005E-2</v>
      </c>
      <c r="O48" s="92">
        <v>37764</v>
      </c>
      <c r="P48" s="94">
        <v>111.3</v>
      </c>
      <c r="Q48" s="82"/>
      <c r="R48" s="92">
        <v>42.031339999999993</v>
      </c>
      <c r="S48" s="93">
        <v>1.2767593222126844E-5</v>
      </c>
      <c r="T48" s="93">
        <v>3.5773293900294772E-3</v>
      </c>
      <c r="U48" s="93">
        <f>R48/'סכום נכסי הקרן'!$C$42</f>
        <v>5.5283932356748916E-4</v>
      </c>
    </row>
    <row r="49" spans="2:21" s="141" customFormat="1">
      <c r="B49" s="85" t="s">
        <v>401</v>
      </c>
      <c r="C49" s="82" t="s">
        <v>402</v>
      </c>
      <c r="D49" s="95" t="s">
        <v>122</v>
      </c>
      <c r="E49" s="95" t="s">
        <v>306</v>
      </c>
      <c r="F49" s="82" t="s">
        <v>400</v>
      </c>
      <c r="G49" s="95" t="s">
        <v>337</v>
      </c>
      <c r="H49" s="82" t="s">
        <v>394</v>
      </c>
      <c r="I49" s="82" t="s">
        <v>162</v>
      </c>
      <c r="J49" s="82"/>
      <c r="K49" s="92">
        <v>7.129999999999999</v>
      </c>
      <c r="L49" s="95" t="s">
        <v>166</v>
      </c>
      <c r="M49" s="96">
        <v>2.7799999999999998E-2</v>
      </c>
      <c r="N49" s="96">
        <v>2.5499999999999998E-2</v>
      </c>
      <c r="O49" s="92">
        <v>73486</v>
      </c>
      <c r="P49" s="94">
        <v>102.1</v>
      </c>
      <c r="Q49" s="82"/>
      <c r="R49" s="92">
        <v>75.029210000000006</v>
      </c>
      <c r="S49" s="93">
        <v>8.540335495747614E-5</v>
      </c>
      <c r="T49" s="93">
        <v>6.3858111124625956E-3</v>
      </c>
      <c r="U49" s="93">
        <f>R49/'סכום נכסי הקרן'!$C$42</f>
        <v>9.8686117797346226E-4</v>
      </c>
    </row>
    <row r="50" spans="2:21" s="141" customFormat="1">
      <c r="B50" s="85" t="s">
        <v>403</v>
      </c>
      <c r="C50" s="82" t="s">
        <v>404</v>
      </c>
      <c r="D50" s="95" t="s">
        <v>122</v>
      </c>
      <c r="E50" s="95" t="s">
        <v>306</v>
      </c>
      <c r="F50" s="82" t="s">
        <v>400</v>
      </c>
      <c r="G50" s="95" t="s">
        <v>337</v>
      </c>
      <c r="H50" s="82" t="s">
        <v>394</v>
      </c>
      <c r="I50" s="82" t="s">
        <v>162</v>
      </c>
      <c r="J50" s="82"/>
      <c r="K50" s="92">
        <v>2.06</v>
      </c>
      <c r="L50" s="95" t="s">
        <v>166</v>
      </c>
      <c r="M50" s="96">
        <v>5.0999999999999997E-2</v>
      </c>
      <c r="N50" s="96">
        <v>7.7999999999999979E-3</v>
      </c>
      <c r="O50" s="92">
        <v>5362</v>
      </c>
      <c r="P50" s="94">
        <v>127.81</v>
      </c>
      <c r="Q50" s="92">
        <v>0.32083</v>
      </c>
      <c r="R50" s="92">
        <v>7.17401</v>
      </c>
      <c r="S50" s="93">
        <v>2.5915304046995987E-6</v>
      </c>
      <c r="T50" s="93">
        <v>6.1058716703691512E-4</v>
      </c>
      <c r="U50" s="93">
        <f>R50/'סכום נכסי הקרן'!$C$42</f>
        <v>9.4359942739546336E-5</v>
      </c>
    </row>
    <row r="51" spans="2:21" s="141" customFormat="1">
      <c r="B51" s="85" t="s">
        <v>405</v>
      </c>
      <c r="C51" s="82" t="s">
        <v>406</v>
      </c>
      <c r="D51" s="95" t="s">
        <v>122</v>
      </c>
      <c r="E51" s="95" t="s">
        <v>306</v>
      </c>
      <c r="F51" s="82" t="s">
        <v>400</v>
      </c>
      <c r="G51" s="95" t="s">
        <v>337</v>
      </c>
      <c r="H51" s="82" t="s">
        <v>394</v>
      </c>
      <c r="I51" s="82" t="s">
        <v>162</v>
      </c>
      <c r="J51" s="82"/>
      <c r="K51" s="92">
        <v>0.25</v>
      </c>
      <c r="L51" s="95" t="s">
        <v>166</v>
      </c>
      <c r="M51" s="96">
        <v>5.2999999999999999E-2</v>
      </c>
      <c r="N51" s="96">
        <v>-7.7999999999999988E-3</v>
      </c>
      <c r="O51" s="92">
        <v>343</v>
      </c>
      <c r="P51" s="94">
        <v>119.45</v>
      </c>
      <c r="Q51" s="82"/>
      <c r="R51" s="92">
        <v>0.40972000000000003</v>
      </c>
      <c r="S51" s="93">
        <v>7.4967201630723285E-7</v>
      </c>
      <c r="T51" s="93">
        <v>3.4871679030049425E-5</v>
      </c>
      <c r="U51" s="93">
        <f>R51/'סכום נכסי הקרן'!$C$42</f>
        <v>5.3890579660813024E-6</v>
      </c>
    </row>
    <row r="52" spans="2:21" s="141" customFormat="1">
      <c r="B52" s="85" t="s">
        <v>407</v>
      </c>
      <c r="C52" s="82" t="s">
        <v>408</v>
      </c>
      <c r="D52" s="95" t="s">
        <v>122</v>
      </c>
      <c r="E52" s="95" t="s">
        <v>306</v>
      </c>
      <c r="F52" s="82" t="s">
        <v>317</v>
      </c>
      <c r="G52" s="95" t="s">
        <v>314</v>
      </c>
      <c r="H52" s="82" t="s">
        <v>394</v>
      </c>
      <c r="I52" s="82" t="s">
        <v>162</v>
      </c>
      <c r="J52" s="82"/>
      <c r="K52" s="92">
        <v>4.62</v>
      </c>
      <c r="L52" s="95" t="s">
        <v>166</v>
      </c>
      <c r="M52" s="96">
        <v>1.06E-2</v>
      </c>
      <c r="N52" s="96">
        <v>9.7999999999999997E-3</v>
      </c>
      <c r="O52" s="92">
        <f>50000/50000</f>
        <v>1</v>
      </c>
      <c r="P52" s="94">
        <v>5018000</v>
      </c>
      <c r="Q52" s="82"/>
      <c r="R52" s="92">
        <v>50.18</v>
      </c>
      <c r="S52" s="93">
        <f>368.215627071213%/50000</f>
        <v>7.3643125414242603E-5</v>
      </c>
      <c r="T52" s="93">
        <v>4.2708699934781809E-3</v>
      </c>
      <c r="U52" s="93">
        <f>R52/'סכום נכסי הקרן'!$C$42</f>
        <v>6.6001886346275448E-4</v>
      </c>
    </row>
    <row r="53" spans="2:21" s="141" customFormat="1">
      <c r="B53" s="85" t="s">
        <v>409</v>
      </c>
      <c r="C53" s="82" t="s">
        <v>410</v>
      </c>
      <c r="D53" s="95" t="s">
        <v>122</v>
      </c>
      <c r="E53" s="95" t="s">
        <v>306</v>
      </c>
      <c r="F53" s="82" t="s">
        <v>380</v>
      </c>
      <c r="G53" s="95" t="s">
        <v>337</v>
      </c>
      <c r="H53" s="82" t="s">
        <v>394</v>
      </c>
      <c r="I53" s="82" t="s">
        <v>310</v>
      </c>
      <c r="J53" s="82"/>
      <c r="K53" s="92">
        <v>6.24</v>
      </c>
      <c r="L53" s="95" t="s">
        <v>166</v>
      </c>
      <c r="M53" s="96">
        <v>2.3E-2</v>
      </c>
      <c r="N53" s="96">
        <v>1.8700000000000001E-2</v>
      </c>
      <c r="O53" s="92">
        <v>10677.76</v>
      </c>
      <c r="P53" s="94">
        <v>103.67</v>
      </c>
      <c r="Q53" s="82"/>
      <c r="R53" s="92">
        <v>11.06964</v>
      </c>
      <c r="S53" s="93">
        <v>7.4911931145994314E-6</v>
      </c>
      <c r="T53" s="93">
        <v>9.4214813301326833E-4</v>
      </c>
      <c r="U53" s="93">
        <f>R53/'סכום נכסי הקרן'!$C$42</f>
        <v>1.4559926687409018E-4</v>
      </c>
    </row>
    <row r="54" spans="2:21" s="141" customFormat="1">
      <c r="B54" s="85" t="s">
        <v>411</v>
      </c>
      <c r="C54" s="82" t="s">
        <v>412</v>
      </c>
      <c r="D54" s="95" t="s">
        <v>122</v>
      </c>
      <c r="E54" s="95" t="s">
        <v>306</v>
      </c>
      <c r="F54" s="82" t="s">
        <v>380</v>
      </c>
      <c r="G54" s="95" t="s">
        <v>337</v>
      </c>
      <c r="H54" s="82" t="s">
        <v>394</v>
      </c>
      <c r="I54" s="82" t="s">
        <v>310</v>
      </c>
      <c r="J54" s="82"/>
      <c r="K54" s="92">
        <v>7.73</v>
      </c>
      <c r="L54" s="95" t="s">
        <v>166</v>
      </c>
      <c r="M54" s="96">
        <v>2.2499999999999999E-2</v>
      </c>
      <c r="N54" s="96">
        <v>2.3199999999999998E-2</v>
      </c>
      <c r="O54" s="92">
        <v>33000</v>
      </c>
      <c r="P54" s="94">
        <v>99.77</v>
      </c>
      <c r="Q54" s="82"/>
      <c r="R54" s="92">
        <v>32.924099999999996</v>
      </c>
      <c r="S54" s="93">
        <v>1.75501108847915E-4</v>
      </c>
      <c r="T54" s="93">
        <v>2.8022030839433029E-3</v>
      </c>
      <c r="U54" s="93">
        <f>R54/'סכום נכסי הקרן'!$C$42</f>
        <v>4.3305155565034019E-4</v>
      </c>
    </row>
    <row r="55" spans="2:21" s="141" customFormat="1">
      <c r="B55" s="85" t="s">
        <v>413</v>
      </c>
      <c r="C55" s="82" t="s">
        <v>414</v>
      </c>
      <c r="D55" s="95" t="s">
        <v>122</v>
      </c>
      <c r="E55" s="95" t="s">
        <v>306</v>
      </c>
      <c r="F55" s="82" t="s">
        <v>415</v>
      </c>
      <c r="G55" s="95" t="s">
        <v>337</v>
      </c>
      <c r="H55" s="82" t="s">
        <v>394</v>
      </c>
      <c r="I55" s="82" t="s">
        <v>162</v>
      </c>
      <c r="J55" s="82"/>
      <c r="K55" s="92">
        <v>6.32</v>
      </c>
      <c r="L55" s="95" t="s">
        <v>166</v>
      </c>
      <c r="M55" s="96">
        <v>1.9599999999999999E-2</v>
      </c>
      <c r="N55" s="96">
        <v>1.46E-2</v>
      </c>
      <c r="O55" s="92">
        <v>43310</v>
      </c>
      <c r="P55" s="94">
        <v>103.5</v>
      </c>
      <c r="Q55" s="82"/>
      <c r="R55" s="92">
        <v>44.825859999999999</v>
      </c>
      <c r="S55" s="93">
        <v>5.7155601539281776E-5</v>
      </c>
      <c r="T55" s="93">
        <v>3.8151737825000763E-3</v>
      </c>
      <c r="U55" s="93">
        <f>R55/'סכום נכסי הקרן'!$C$42</f>
        <v>5.8959571883101928E-4</v>
      </c>
    </row>
    <row r="56" spans="2:21" s="141" customFormat="1">
      <c r="B56" s="85" t="s">
        <v>416</v>
      </c>
      <c r="C56" s="82" t="s">
        <v>417</v>
      </c>
      <c r="D56" s="95" t="s">
        <v>122</v>
      </c>
      <c r="E56" s="95" t="s">
        <v>306</v>
      </c>
      <c r="F56" s="82" t="s">
        <v>418</v>
      </c>
      <c r="G56" s="95" t="s">
        <v>419</v>
      </c>
      <c r="H56" s="82" t="s">
        <v>394</v>
      </c>
      <c r="I56" s="82" t="s">
        <v>310</v>
      </c>
      <c r="J56" s="82"/>
      <c r="K56" s="92">
        <v>5.4</v>
      </c>
      <c r="L56" s="95" t="s">
        <v>166</v>
      </c>
      <c r="M56" s="96">
        <v>1.9400000000000001E-2</v>
      </c>
      <c r="N56" s="96">
        <v>7.6E-3</v>
      </c>
      <c r="O56" s="92">
        <v>111061.87</v>
      </c>
      <c r="P56" s="94">
        <v>106.71</v>
      </c>
      <c r="Q56" s="82"/>
      <c r="R56" s="92">
        <v>118.51411</v>
      </c>
      <c r="S56" s="93">
        <v>1.6766306051828366E-4</v>
      </c>
      <c r="T56" s="93">
        <v>1.0086854448042495E-2</v>
      </c>
      <c r="U56" s="93">
        <f>R56/'סכום נכסי הקרן'!$C$42</f>
        <v>1.5588192145575899E-3</v>
      </c>
    </row>
    <row r="57" spans="2:21" s="141" customFormat="1">
      <c r="B57" s="85" t="s">
        <v>420</v>
      </c>
      <c r="C57" s="82" t="s">
        <v>421</v>
      </c>
      <c r="D57" s="95" t="s">
        <v>122</v>
      </c>
      <c r="E57" s="95" t="s">
        <v>306</v>
      </c>
      <c r="F57" s="82" t="s">
        <v>422</v>
      </c>
      <c r="G57" s="95" t="s">
        <v>423</v>
      </c>
      <c r="H57" s="82" t="s">
        <v>394</v>
      </c>
      <c r="I57" s="82" t="s">
        <v>162</v>
      </c>
      <c r="J57" s="82"/>
      <c r="K57" s="92">
        <v>1.48</v>
      </c>
      <c r="L57" s="95" t="s">
        <v>166</v>
      </c>
      <c r="M57" s="96">
        <v>3.6000000000000004E-2</v>
      </c>
      <c r="N57" s="96">
        <v>-1.7000000000000001E-3</v>
      </c>
      <c r="O57" s="92">
        <v>10659</v>
      </c>
      <c r="P57" s="94">
        <v>111.3</v>
      </c>
      <c r="Q57" s="92">
        <v>0.20208999999999999</v>
      </c>
      <c r="R57" s="92">
        <v>12.06556</v>
      </c>
      <c r="S57" s="93">
        <v>2.5764299802761341E-5</v>
      </c>
      <c r="T57" s="93">
        <v>1.0269118804007691E-3</v>
      </c>
      <c r="U57" s="93">
        <f>R57/'סכום נכסי הקרן'!$C$42</f>
        <v>1.5869862890079058E-4</v>
      </c>
    </row>
    <row r="58" spans="2:21" s="141" customFormat="1">
      <c r="B58" s="85" t="s">
        <v>424</v>
      </c>
      <c r="C58" s="82" t="s">
        <v>425</v>
      </c>
      <c r="D58" s="95" t="s">
        <v>122</v>
      </c>
      <c r="E58" s="95" t="s">
        <v>306</v>
      </c>
      <c r="F58" s="82" t="s">
        <v>422</v>
      </c>
      <c r="G58" s="95" t="s">
        <v>423</v>
      </c>
      <c r="H58" s="82" t="s">
        <v>394</v>
      </c>
      <c r="I58" s="82" t="s">
        <v>162</v>
      </c>
      <c r="J58" s="82"/>
      <c r="K58" s="92">
        <v>7.83</v>
      </c>
      <c r="L58" s="95" t="s">
        <v>166</v>
      </c>
      <c r="M58" s="96">
        <v>2.2499999999999999E-2</v>
      </c>
      <c r="N58" s="96">
        <v>1.21E-2</v>
      </c>
      <c r="O58" s="92">
        <v>12310</v>
      </c>
      <c r="P58" s="94">
        <v>109.54</v>
      </c>
      <c r="Q58" s="82"/>
      <c r="R58" s="92">
        <v>13.48438</v>
      </c>
      <c r="S58" s="93">
        <v>3.0089255707306681E-5</v>
      </c>
      <c r="T58" s="93">
        <v>1.1476690698018594E-3</v>
      </c>
      <c r="U58" s="93">
        <f>R58/'סכום נכסי הקרן'!$C$42</f>
        <v>1.7736040578118567E-4</v>
      </c>
    </row>
    <row r="59" spans="2:21" s="141" customFormat="1">
      <c r="B59" s="85" t="s">
        <v>426</v>
      </c>
      <c r="C59" s="82" t="s">
        <v>427</v>
      </c>
      <c r="D59" s="95" t="s">
        <v>122</v>
      </c>
      <c r="E59" s="95" t="s">
        <v>306</v>
      </c>
      <c r="F59" s="82" t="s">
        <v>428</v>
      </c>
      <c r="G59" s="95" t="s">
        <v>337</v>
      </c>
      <c r="H59" s="82" t="s">
        <v>429</v>
      </c>
      <c r="I59" s="82" t="s">
        <v>162</v>
      </c>
      <c r="J59" s="82"/>
      <c r="K59" s="92">
        <v>5.1199999999999992</v>
      </c>
      <c r="L59" s="95" t="s">
        <v>166</v>
      </c>
      <c r="M59" s="96">
        <v>2.5000000000000001E-2</v>
      </c>
      <c r="N59" s="96">
        <v>1.1900000000000001E-2</v>
      </c>
      <c r="O59" s="92">
        <v>2285.6</v>
      </c>
      <c r="P59" s="94">
        <v>106.79</v>
      </c>
      <c r="Q59" s="82"/>
      <c r="R59" s="92">
        <v>2.4407899999999998</v>
      </c>
      <c r="S59" s="93">
        <v>4.7274146858481642E-6</v>
      </c>
      <c r="T59" s="93">
        <v>2.0773807834558803E-4</v>
      </c>
      <c r="U59" s="93">
        <f>R59/'סכום נכסי הקרן'!$C$42</f>
        <v>3.2103775244146203E-5</v>
      </c>
    </row>
    <row r="60" spans="2:21" s="141" customFormat="1">
      <c r="B60" s="85" t="s">
        <v>430</v>
      </c>
      <c r="C60" s="82" t="s">
        <v>431</v>
      </c>
      <c r="D60" s="95" t="s">
        <v>122</v>
      </c>
      <c r="E60" s="95" t="s">
        <v>306</v>
      </c>
      <c r="F60" s="82" t="s">
        <v>428</v>
      </c>
      <c r="G60" s="95" t="s">
        <v>337</v>
      </c>
      <c r="H60" s="82" t="s">
        <v>429</v>
      </c>
      <c r="I60" s="82" t="s">
        <v>162</v>
      </c>
      <c r="J60" s="82"/>
      <c r="K60" s="92">
        <v>5.85</v>
      </c>
      <c r="L60" s="95" t="s">
        <v>166</v>
      </c>
      <c r="M60" s="96">
        <v>1.34E-2</v>
      </c>
      <c r="N60" s="96">
        <v>1.2100000000000001E-2</v>
      </c>
      <c r="O60" s="92">
        <v>116423.05</v>
      </c>
      <c r="P60" s="94">
        <v>101.21</v>
      </c>
      <c r="Q60" s="82"/>
      <c r="R60" s="92">
        <v>117.83175999999999</v>
      </c>
      <c r="S60" s="93">
        <v>3.2215817075845069E-4</v>
      </c>
      <c r="T60" s="93">
        <v>1.0028778957009217E-2</v>
      </c>
      <c r="U60" s="93">
        <f>R60/'סכום נכסי הקרן'!$C$42</f>
        <v>1.549844247011081E-3</v>
      </c>
    </row>
    <row r="61" spans="2:21" s="141" customFormat="1">
      <c r="B61" s="85" t="s">
        <v>432</v>
      </c>
      <c r="C61" s="82" t="s">
        <v>433</v>
      </c>
      <c r="D61" s="95" t="s">
        <v>122</v>
      </c>
      <c r="E61" s="95" t="s">
        <v>306</v>
      </c>
      <c r="F61" s="82" t="s">
        <v>428</v>
      </c>
      <c r="G61" s="95" t="s">
        <v>337</v>
      </c>
      <c r="H61" s="82" t="s">
        <v>429</v>
      </c>
      <c r="I61" s="82" t="s">
        <v>162</v>
      </c>
      <c r="J61" s="82"/>
      <c r="K61" s="92">
        <v>6.1199999999999992</v>
      </c>
      <c r="L61" s="95" t="s">
        <v>166</v>
      </c>
      <c r="M61" s="96">
        <v>1.95E-2</v>
      </c>
      <c r="N61" s="96">
        <v>1.6799999999999999E-2</v>
      </c>
      <c r="O61" s="92">
        <v>13940</v>
      </c>
      <c r="P61" s="94">
        <v>101.94</v>
      </c>
      <c r="Q61" s="82"/>
      <c r="R61" s="92">
        <v>14.21044</v>
      </c>
      <c r="S61" s="93">
        <v>2.1401802725736052E-5</v>
      </c>
      <c r="T61" s="93">
        <v>1.2094647626568768E-3</v>
      </c>
      <c r="U61" s="93">
        <f>R61/'סכום נכסי הקרן'!$C$42</f>
        <v>1.8691029211051542E-4</v>
      </c>
    </row>
    <row r="62" spans="2:21" s="141" customFormat="1">
      <c r="B62" s="85" t="s">
        <v>434</v>
      </c>
      <c r="C62" s="82" t="s">
        <v>435</v>
      </c>
      <c r="D62" s="95" t="s">
        <v>122</v>
      </c>
      <c r="E62" s="95" t="s">
        <v>306</v>
      </c>
      <c r="F62" s="82" t="s">
        <v>436</v>
      </c>
      <c r="G62" s="95" t="s">
        <v>314</v>
      </c>
      <c r="H62" s="82" t="s">
        <v>429</v>
      </c>
      <c r="I62" s="82" t="s">
        <v>162</v>
      </c>
      <c r="J62" s="82"/>
      <c r="K62" s="92">
        <v>3.09</v>
      </c>
      <c r="L62" s="95" t="s">
        <v>166</v>
      </c>
      <c r="M62" s="96">
        <v>2.7999999999999997E-2</v>
      </c>
      <c r="N62" s="96">
        <v>8.199999999999999E-3</v>
      </c>
      <c r="O62" s="92">
        <f>200000/50000</f>
        <v>4</v>
      </c>
      <c r="P62" s="94">
        <v>5427449</v>
      </c>
      <c r="Q62" s="82"/>
      <c r="R62" s="92">
        <v>217.09798000000001</v>
      </c>
      <c r="S62" s="93">
        <f>1130.77401481314%/50000</f>
        <v>2.2615480296262798E-4</v>
      </c>
      <c r="T62" s="93">
        <v>1.8477426234091793E-2</v>
      </c>
      <c r="U62" s="93">
        <f>R62/'סכום נכסי הקרן'!$C$42</f>
        <v>2.8554954567489E-3</v>
      </c>
    </row>
    <row r="63" spans="2:21" s="141" customFormat="1">
      <c r="B63" s="85" t="s">
        <v>437</v>
      </c>
      <c r="C63" s="82" t="s">
        <v>438</v>
      </c>
      <c r="D63" s="95" t="s">
        <v>122</v>
      </c>
      <c r="E63" s="95" t="s">
        <v>306</v>
      </c>
      <c r="F63" s="82" t="s">
        <v>439</v>
      </c>
      <c r="G63" s="95" t="s">
        <v>337</v>
      </c>
      <c r="H63" s="82" t="s">
        <v>429</v>
      </c>
      <c r="I63" s="82" t="s">
        <v>162</v>
      </c>
      <c r="J63" s="82"/>
      <c r="K63" s="92">
        <v>6.38</v>
      </c>
      <c r="L63" s="95" t="s">
        <v>166</v>
      </c>
      <c r="M63" s="96">
        <v>1.5800000000000002E-2</v>
      </c>
      <c r="N63" s="96">
        <v>1.1399999999999999E-2</v>
      </c>
      <c r="O63" s="92">
        <v>14583.45</v>
      </c>
      <c r="P63" s="94">
        <v>103.22</v>
      </c>
      <c r="Q63" s="82"/>
      <c r="R63" s="92">
        <v>15.053040000000001</v>
      </c>
      <c r="S63" s="93">
        <v>3.4177130643868555E-5</v>
      </c>
      <c r="T63" s="93">
        <v>1.2811792914831964E-3</v>
      </c>
      <c r="U63" s="93">
        <f>R63/'סכום נכסי הקרן'!$C$42</f>
        <v>1.9799303213350702E-4</v>
      </c>
    </row>
    <row r="64" spans="2:21" s="141" customFormat="1">
      <c r="B64" s="85" t="s">
        <v>440</v>
      </c>
      <c r="C64" s="82" t="s">
        <v>441</v>
      </c>
      <c r="D64" s="95" t="s">
        <v>122</v>
      </c>
      <c r="E64" s="95" t="s">
        <v>306</v>
      </c>
      <c r="F64" s="82" t="s">
        <v>439</v>
      </c>
      <c r="G64" s="95" t="s">
        <v>337</v>
      </c>
      <c r="H64" s="82" t="s">
        <v>429</v>
      </c>
      <c r="I64" s="82" t="s">
        <v>162</v>
      </c>
      <c r="J64" s="82"/>
      <c r="K64" s="92">
        <v>7.66</v>
      </c>
      <c r="L64" s="95" t="s">
        <v>166</v>
      </c>
      <c r="M64" s="96">
        <v>2.4E-2</v>
      </c>
      <c r="N64" s="96">
        <v>1.6600000000000004E-2</v>
      </c>
      <c r="O64" s="92">
        <v>59294</v>
      </c>
      <c r="P64" s="94">
        <v>105.9</v>
      </c>
      <c r="Q64" s="82"/>
      <c r="R64" s="92">
        <v>62.792349999999999</v>
      </c>
      <c r="S64" s="93">
        <v>1.518845425420166E-4</v>
      </c>
      <c r="T64" s="93">
        <v>5.3443197177158158E-3</v>
      </c>
      <c r="U64" s="93">
        <f>R64/'סכום נכסי הקרן'!$C$42</f>
        <v>8.2590943565475272E-4</v>
      </c>
    </row>
    <row r="65" spans="2:21" s="141" customFormat="1">
      <c r="B65" s="85" t="s">
        <v>442</v>
      </c>
      <c r="C65" s="82" t="s">
        <v>443</v>
      </c>
      <c r="D65" s="95" t="s">
        <v>122</v>
      </c>
      <c r="E65" s="95" t="s">
        <v>306</v>
      </c>
      <c r="F65" s="82" t="s">
        <v>444</v>
      </c>
      <c r="G65" s="95" t="s">
        <v>337</v>
      </c>
      <c r="H65" s="82" t="s">
        <v>429</v>
      </c>
      <c r="I65" s="82" t="s">
        <v>310</v>
      </c>
      <c r="J65" s="82"/>
      <c r="K65" s="92">
        <v>5.32</v>
      </c>
      <c r="L65" s="95" t="s">
        <v>166</v>
      </c>
      <c r="M65" s="96">
        <v>2.8500000000000001E-2</v>
      </c>
      <c r="N65" s="96">
        <v>1.1200000000000003E-2</v>
      </c>
      <c r="O65" s="92">
        <v>170000</v>
      </c>
      <c r="P65" s="94">
        <v>111.7</v>
      </c>
      <c r="Q65" s="82"/>
      <c r="R65" s="92">
        <v>189.88998999999998</v>
      </c>
      <c r="S65" s="93">
        <v>2.4890190336749636E-4</v>
      </c>
      <c r="T65" s="93">
        <v>1.6161726989893817E-2</v>
      </c>
      <c r="U65" s="93">
        <f>R65/'סכום נכסי הקרן'!$C$42</f>
        <v>2.4976280466870028E-3</v>
      </c>
    </row>
    <row r="66" spans="2:21" s="141" customFormat="1">
      <c r="B66" s="85" t="s">
        <v>445</v>
      </c>
      <c r="C66" s="82" t="s">
        <v>446</v>
      </c>
      <c r="D66" s="95" t="s">
        <v>122</v>
      </c>
      <c r="E66" s="95" t="s">
        <v>306</v>
      </c>
      <c r="F66" s="82" t="s">
        <v>447</v>
      </c>
      <c r="G66" s="95" t="s">
        <v>360</v>
      </c>
      <c r="H66" s="82" t="s">
        <v>429</v>
      </c>
      <c r="I66" s="82" t="s">
        <v>310</v>
      </c>
      <c r="J66" s="82"/>
      <c r="K66" s="92">
        <v>3.4099999999999997</v>
      </c>
      <c r="L66" s="95" t="s">
        <v>166</v>
      </c>
      <c r="M66" s="96">
        <v>1.9799999999999998E-2</v>
      </c>
      <c r="N66" s="96">
        <v>5.8999999999999999E-3</v>
      </c>
      <c r="O66" s="92">
        <v>365</v>
      </c>
      <c r="P66" s="94">
        <v>104.09</v>
      </c>
      <c r="Q66" s="82"/>
      <c r="R66" s="92">
        <v>0.37992000000000004</v>
      </c>
      <c r="S66" s="93">
        <v>3.8436277969549008E-7</v>
      </c>
      <c r="T66" s="93">
        <v>3.2335371222045245E-5</v>
      </c>
      <c r="U66" s="93">
        <f>R66/'סכום נכסי הקרן'!$C$42</f>
        <v>4.9970977801269372E-6</v>
      </c>
    </row>
    <row r="67" spans="2:21" s="141" customFormat="1">
      <c r="B67" s="85" t="s">
        <v>448</v>
      </c>
      <c r="C67" s="82" t="s">
        <v>449</v>
      </c>
      <c r="D67" s="95" t="s">
        <v>122</v>
      </c>
      <c r="E67" s="95" t="s">
        <v>306</v>
      </c>
      <c r="F67" s="82" t="s">
        <v>450</v>
      </c>
      <c r="G67" s="95" t="s">
        <v>337</v>
      </c>
      <c r="H67" s="82" t="s">
        <v>429</v>
      </c>
      <c r="I67" s="82" t="s">
        <v>162</v>
      </c>
      <c r="J67" s="82"/>
      <c r="K67" s="92">
        <v>1.24</v>
      </c>
      <c r="L67" s="95" t="s">
        <v>166</v>
      </c>
      <c r="M67" s="96">
        <v>4.4999999999999998E-2</v>
      </c>
      <c r="N67" s="96">
        <v>-3.7000000000000002E-3</v>
      </c>
      <c r="O67" s="92">
        <v>50000</v>
      </c>
      <c r="P67" s="94">
        <v>114.34</v>
      </c>
      <c r="Q67" s="82"/>
      <c r="R67" s="92">
        <v>57.169989999999999</v>
      </c>
      <c r="S67" s="93">
        <v>9.5923261390887284E-5</v>
      </c>
      <c r="T67" s="93">
        <v>4.8657950342456688E-3</v>
      </c>
      <c r="U67" s="93">
        <f>R67/'סכום נכסי הקרן'!$C$42</f>
        <v>7.5195838628890066E-4</v>
      </c>
    </row>
    <row r="68" spans="2:21" s="141" customFormat="1">
      <c r="B68" s="85" t="s">
        <v>451</v>
      </c>
      <c r="C68" s="82" t="s">
        <v>452</v>
      </c>
      <c r="D68" s="95" t="s">
        <v>122</v>
      </c>
      <c r="E68" s="95" t="s">
        <v>306</v>
      </c>
      <c r="F68" s="82" t="s">
        <v>450</v>
      </c>
      <c r="G68" s="95" t="s">
        <v>337</v>
      </c>
      <c r="H68" s="82" t="s">
        <v>429</v>
      </c>
      <c r="I68" s="82" t="s">
        <v>162</v>
      </c>
      <c r="J68" s="82"/>
      <c r="K68" s="92">
        <v>5.8800000000000008</v>
      </c>
      <c r="L68" s="95" t="s">
        <v>166</v>
      </c>
      <c r="M68" s="96">
        <v>1.6E-2</v>
      </c>
      <c r="N68" s="96">
        <v>1.2699999999999999E-2</v>
      </c>
      <c r="O68" s="92">
        <v>6895</v>
      </c>
      <c r="P68" s="94">
        <v>102.72</v>
      </c>
      <c r="Q68" s="82"/>
      <c r="R68" s="92">
        <v>7.0825299999999993</v>
      </c>
      <c r="S68" s="93">
        <v>5.0848073221225441E-5</v>
      </c>
      <c r="T68" s="93">
        <v>6.0280121273234382E-4</v>
      </c>
      <c r="U68" s="93">
        <f>R68/'סכום נכסי הקרן'!$C$42</f>
        <v>9.3156703886824668E-5</v>
      </c>
    </row>
    <row r="69" spans="2:21" s="141" customFormat="1">
      <c r="B69" s="85" t="s">
        <v>453</v>
      </c>
      <c r="C69" s="82" t="s">
        <v>454</v>
      </c>
      <c r="D69" s="95" t="s">
        <v>122</v>
      </c>
      <c r="E69" s="95" t="s">
        <v>306</v>
      </c>
      <c r="F69" s="82" t="s">
        <v>455</v>
      </c>
      <c r="G69" s="95" t="s">
        <v>337</v>
      </c>
      <c r="H69" s="82" t="s">
        <v>456</v>
      </c>
      <c r="I69" s="82" t="s">
        <v>310</v>
      </c>
      <c r="J69" s="82"/>
      <c r="K69" s="92">
        <v>2.3200000000000003</v>
      </c>
      <c r="L69" s="95" t="s">
        <v>166</v>
      </c>
      <c r="M69" s="96">
        <v>4.5999999999999999E-2</v>
      </c>
      <c r="N69" s="96">
        <v>7.9000000000000008E-3</v>
      </c>
      <c r="O69" s="92">
        <v>0.33</v>
      </c>
      <c r="P69" s="94">
        <v>110.74</v>
      </c>
      <c r="Q69" s="82"/>
      <c r="R69" s="92">
        <v>3.6999999999999999E-4</v>
      </c>
      <c r="S69" s="93">
        <v>8.4117621823536991E-10</v>
      </c>
      <c r="T69" s="93">
        <v>3.1491070099380764E-8</v>
      </c>
      <c r="U69" s="93">
        <f>R69/'סכום נכסי הקרן'!$C$42</f>
        <v>4.8666197584938051E-9</v>
      </c>
    </row>
    <row r="70" spans="2:21" s="141" customFormat="1">
      <c r="B70" s="85" t="s">
        <v>457</v>
      </c>
      <c r="C70" s="82" t="s">
        <v>458</v>
      </c>
      <c r="D70" s="95" t="s">
        <v>122</v>
      </c>
      <c r="E70" s="95" t="s">
        <v>306</v>
      </c>
      <c r="F70" s="82" t="s">
        <v>459</v>
      </c>
      <c r="G70" s="95" t="s">
        <v>337</v>
      </c>
      <c r="H70" s="82" t="s">
        <v>456</v>
      </c>
      <c r="I70" s="82" t="s">
        <v>162</v>
      </c>
      <c r="J70" s="82"/>
      <c r="K70" s="92">
        <v>7.71</v>
      </c>
      <c r="L70" s="95" t="s">
        <v>166</v>
      </c>
      <c r="M70" s="96">
        <v>1.9E-2</v>
      </c>
      <c r="N70" s="96">
        <v>1.9500000000000003E-2</v>
      </c>
      <c r="O70" s="92">
        <v>34000</v>
      </c>
      <c r="P70" s="94">
        <v>99.6</v>
      </c>
      <c r="Q70" s="82"/>
      <c r="R70" s="92">
        <v>33.863999999999997</v>
      </c>
      <c r="S70" s="93">
        <v>1.2900288359386856E-4</v>
      </c>
      <c r="T70" s="93">
        <v>2.8821989130957573E-3</v>
      </c>
      <c r="U70" s="93">
        <f>R70/'סכום נכסי הקרן'!$C$42</f>
        <v>4.4541408513955192E-4</v>
      </c>
    </row>
    <row r="71" spans="2:21" s="141" customFormat="1">
      <c r="B71" s="85" t="s">
        <v>460</v>
      </c>
      <c r="C71" s="82" t="s">
        <v>461</v>
      </c>
      <c r="D71" s="95" t="s">
        <v>122</v>
      </c>
      <c r="E71" s="95" t="s">
        <v>306</v>
      </c>
      <c r="F71" s="82" t="s">
        <v>444</v>
      </c>
      <c r="G71" s="95" t="s">
        <v>337</v>
      </c>
      <c r="H71" s="82" t="s">
        <v>456</v>
      </c>
      <c r="I71" s="82" t="s">
        <v>310</v>
      </c>
      <c r="J71" s="82"/>
      <c r="K71" s="92">
        <v>7.45</v>
      </c>
      <c r="L71" s="95" t="s">
        <v>166</v>
      </c>
      <c r="M71" s="96">
        <v>2.81E-2</v>
      </c>
      <c r="N71" s="96">
        <v>2.5700000000000004E-2</v>
      </c>
      <c r="O71" s="92">
        <v>865</v>
      </c>
      <c r="P71" s="94">
        <v>102.56</v>
      </c>
      <c r="Q71" s="82"/>
      <c r="R71" s="92">
        <v>0.88714999999999999</v>
      </c>
      <c r="S71" s="93">
        <v>1.6522737387802972E-6</v>
      </c>
      <c r="T71" s="93">
        <v>7.5506223888285534E-5</v>
      </c>
      <c r="U71" s="93">
        <f>R71/'סכום נכסי הקרן'!$C$42</f>
        <v>1.1668707347966971E-5</v>
      </c>
    </row>
    <row r="72" spans="2:21" s="141" customFormat="1">
      <c r="B72" s="85" t="s">
        <v>462</v>
      </c>
      <c r="C72" s="82" t="s">
        <v>463</v>
      </c>
      <c r="D72" s="95" t="s">
        <v>122</v>
      </c>
      <c r="E72" s="95" t="s">
        <v>306</v>
      </c>
      <c r="F72" s="82" t="s">
        <v>444</v>
      </c>
      <c r="G72" s="95" t="s">
        <v>337</v>
      </c>
      <c r="H72" s="82" t="s">
        <v>456</v>
      </c>
      <c r="I72" s="82" t="s">
        <v>310</v>
      </c>
      <c r="J72" s="82"/>
      <c r="K72" s="92">
        <v>5.3500000000000005</v>
      </c>
      <c r="L72" s="95" t="s">
        <v>166</v>
      </c>
      <c r="M72" s="96">
        <v>3.7000000000000005E-2</v>
      </c>
      <c r="N72" s="96">
        <v>1.6199999999999999E-2</v>
      </c>
      <c r="O72" s="92">
        <v>33582.65</v>
      </c>
      <c r="P72" s="94">
        <v>111.2</v>
      </c>
      <c r="Q72" s="82"/>
      <c r="R72" s="92">
        <v>37.343910000000001</v>
      </c>
      <c r="S72" s="93">
        <v>4.7016823358377129E-5</v>
      </c>
      <c r="T72" s="93">
        <v>3.1783775340404495E-3</v>
      </c>
      <c r="U72" s="93">
        <f>R72/'סכום נכסי הקרן'!$C$42</f>
        <v>4.9118543314976865E-4</v>
      </c>
    </row>
    <row r="73" spans="2:21" s="141" customFormat="1">
      <c r="B73" s="85" t="s">
        <v>464</v>
      </c>
      <c r="C73" s="82" t="s">
        <v>465</v>
      </c>
      <c r="D73" s="95" t="s">
        <v>122</v>
      </c>
      <c r="E73" s="95" t="s">
        <v>306</v>
      </c>
      <c r="F73" s="82" t="s">
        <v>466</v>
      </c>
      <c r="G73" s="95" t="s">
        <v>337</v>
      </c>
      <c r="H73" s="82" t="s">
        <v>467</v>
      </c>
      <c r="I73" s="82" t="s">
        <v>162</v>
      </c>
      <c r="J73" s="82"/>
      <c r="K73" s="92">
        <v>1.23</v>
      </c>
      <c r="L73" s="95" t="s">
        <v>166</v>
      </c>
      <c r="M73" s="96">
        <v>5.5999999999999994E-2</v>
      </c>
      <c r="N73" s="96">
        <v>4.0000000000000001E-3</v>
      </c>
      <c r="O73" s="92">
        <v>3670.67</v>
      </c>
      <c r="P73" s="94">
        <v>112.88</v>
      </c>
      <c r="Q73" s="82"/>
      <c r="R73" s="92">
        <v>4.1434600000000001</v>
      </c>
      <c r="S73" s="93">
        <v>2.8990569912175397E-5</v>
      </c>
      <c r="T73" s="93">
        <v>3.5265402517291956E-4</v>
      </c>
      <c r="U73" s="93">
        <f>R73/'סכום נכסי הקרן'!$C$42</f>
        <v>5.4499038660888497E-5</v>
      </c>
    </row>
    <row r="74" spans="2:21" s="141" customFormat="1">
      <c r="B74" s="85" t="s">
        <v>468</v>
      </c>
      <c r="C74" s="82" t="s">
        <v>469</v>
      </c>
      <c r="D74" s="95" t="s">
        <v>122</v>
      </c>
      <c r="E74" s="95" t="s">
        <v>306</v>
      </c>
      <c r="F74" s="82" t="s">
        <v>470</v>
      </c>
      <c r="G74" s="95" t="s">
        <v>337</v>
      </c>
      <c r="H74" s="82" t="s">
        <v>467</v>
      </c>
      <c r="I74" s="82" t="s">
        <v>310</v>
      </c>
      <c r="J74" s="82"/>
      <c r="K74" s="92">
        <v>2.4200000000000004</v>
      </c>
      <c r="L74" s="95" t="s">
        <v>166</v>
      </c>
      <c r="M74" s="96">
        <v>2.5000000000000001E-2</v>
      </c>
      <c r="N74" s="96">
        <v>3.8600000000000009E-2</v>
      </c>
      <c r="O74" s="92">
        <v>40192</v>
      </c>
      <c r="P74" s="94">
        <v>96.98</v>
      </c>
      <c r="Q74" s="82"/>
      <c r="R74" s="92">
        <v>38.978199999999994</v>
      </c>
      <c r="S74" s="93">
        <v>6.8792468977321348E-5</v>
      </c>
      <c r="T74" s="93">
        <v>3.317473590669414E-3</v>
      </c>
      <c r="U74" s="93">
        <f>R74/'סכום נכסי הקרן'!$C$42</f>
        <v>5.1268129262303569E-4</v>
      </c>
    </row>
    <row r="75" spans="2:21" s="141" customFormat="1">
      <c r="B75" s="85" t="s">
        <v>471</v>
      </c>
      <c r="C75" s="82" t="s">
        <v>472</v>
      </c>
      <c r="D75" s="95" t="s">
        <v>122</v>
      </c>
      <c r="E75" s="95" t="s">
        <v>306</v>
      </c>
      <c r="F75" s="82" t="s">
        <v>473</v>
      </c>
      <c r="G75" s="95" t="s">
        <v>337</v>
      </c>
      <c r="H75" s="82" t="s">
        <v>467</v>
      </c>
      <c r="I75" s="82" t="s">
        <v>162</v>
      </c>
      <c r="J75" s="82"/>
      <c r="K75" s="92">
        <v>7.45</v>
      </c>
      <c r="L75" s="95" t="s">
        <v>166</v>
      </c>
      <c r="M75" s="96">
        <v>2.6000000000000002E-2</v>
      </c>
      <c r="N75" s="96">
        <v>2.3099999999999999E-2</v>
      </c>
      <c r="O75" s="92">
        <v>29000</v>
      </c>
      <c r="P75" s="94">
        <v>102.15</v>
      </c>
      <c r="Q75" s="82"/>
      <c r="R75" s="92">
        <v>29.6235</v>
      </c>
      <c r="S75" s="93">
        <v>4.7322987549158794E-5</v>
      </c>
      <c r="T75" s="93">
        <v>2.5212857164567731E-3</v>
      </c>
      <c r="U75" s="93">
        <f>R75/'סכום נכסי הקרן'!$C$42</f>
        <v>3.8963867679930067E-4</v>
      </c>
    </row>
    <row r="76" spans="2:21" s="141" customFormat="1">
      <c r="B76" s="81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92"/>
      <c r="P76" s="94"/>
      <c r="Q76" s="82"/>
      <c r="R76" s="82"/>
      <c r="S76" s="82"/>
      <c r="T76" s="93"/>
      <c r="U76" s="82"/>
    </row>
    <row r="77" spans="2:21" s="141" customFormat="1">
      <c r="B77" s="100" t="s">
        <v>45</v>
      </c>
      <c r="C77" s="80"/>
      <c r="D77" s="80"/>
      <c r="E77" s="80"/>
      <c r="F77" s="80"/>
      <c r="G77" s="80"/>
      <c r="H77" s="80"/>
      <c r="I77" s="80"/>
      <c r="J77" s="80"/>
      <c r="K77" s="89">
        <v>4.2887706536626133</v>
      </c>
      <c r="L77" s="80"/>
      <c r="M77" s="80"/>
      <c r="N77" s="102">
        <v>1.9063165580132067E-2</v>
      </c>
      <c r="O77" s="89"/>
      <c r="P77" s="91"/>
      <c r="Q77" s="80"/>
      <c r="R77" s="89">
        <v>1902.7956800000004</v>
      </c>
      <c r="S77" s="80"/>
      <c r="T77" s="90">
        <v>0.16194884363156462</v>
      </c>
      <c r="U77" s="90">
        <f>R77/'סכום נכסי הקרן'!$C$42</f>
        <v>2.5027521763958536E-2</v>
      </c>
    </row>
    <row r="78" spans="2:21" s="141" customFormat="1">
      <c r="B78" s="85" t="s">
        <v>474</v>
      </c>
      <c r="C78" s="82" t="s">
        <v>475</v>
      </c>
      <c r="D78" s="95" t="s">
        <v>122</v>
      </c>
      <c r="E78" s="95" t="s">
        <v>306</v>
      </c>
      <c r="F78" s="82" t="s">
        <v>313</v>
      </c>
      <c r="G78" s="95" t="s">
        <v>314</v>
      </c>
      <c r="H78" s="82" t="s">
        <v>309</v>
      </c>
      <c r="I78" s="82" t="s">
        <v>162</v>
      </c>
      <c r="J78" s="82"/>
      <c r="K78" s="92">
        <v>5.5600000000000005</v>
      </c>
      <c r="L78" s="95" t="s">
        <v>166</v>
      </c>
      <c r="M78" s="96">
        <v>3.0099999999999998E-2</v>
      </c>
      <c r="N78" s="96">
        <v>1.6199999999999999E-2</v>
      </c>
      <c r="O78" s="92">
        <v>3113</v>
      </c>
      <c r="P78" s="94">
        <v>107.92</v>
      </c>
      <c r="Q78" s="82"/>
      <c r="R78" s="92">
        <v>3.35955</v>
      </c>
      <c r="S78" s="93">
        <v>2.7069565217391305E-6</v>
      </c>
      <c r="T78" s="93">
        <v>2.8593466095236392E-4</v>
      </c>
      <c r="U78" s="93">
        <f>R78/'סכום נכסי הקרן'!$C$42</f>
        <v>4.4188249755805038E-5</v>
      </c>
    </row>
    <row r="79" spans="2:21" s="141" customFormat="1">
      <c r="B79" s="85" t="s">
        <v>476</v>
      </c>
      <c r="C79" s="82" t="s">
        <v>477</v>
      </c>
      <c r="D79" s="95" t="s">
        <v>122</v>
      </c>
      <c r="E79" s="95" t="s">
        <v>306</v>
      </c>
      <c r="F79" s="82" t="s">
        <v>317</v>
      </c>
      <c r="G79" s="95" t="s">
        <v>314</v>
      </c>
      <c r="H79" s="82" t="s">
        <v>309</v>
      </c>
      <c r="I79" s="82" t="s">
        <v>162</v>
      </c>
      <c r="J79" s="82"/>
      <c r="K79" s="92">
        <v>6.46</v>
      </c>
      <c r="L79" s="95" t="s">
        <v>166</v>
      </c>
      <c r="M79" s="96">
        <v>2.98E-2</v>
      </c>
      <c r="N79" s="96">
        <v>0.02</v>
      </c>
      <c r="O79" s="92">
        <v>35000</v>
      </c>
      <c r="P79" s="94">
        <v>108.91</v>
      </c>
      <c r="Q79" s="82"/>
      <c r="R79" s="92">
        <v>38.118499999999997</v>
      </c>
      <c r="S79" s="93">
        <v>1.3768084871195632E-5</v>
      </c>
      <c r="T79" s="93">
        <v>3.2443036637385017E-3</v>
      </c>
      <c r="U79" s="93">
        <f>R79/'סכום נכסי הקרן'!$C$42</f>
        <v>5.013736358490435E-4</v>
      </c>
    </row>
    <row r="80" spans="2:21" s="141" customFormat="1">
      <c r="B80" s="85" t="s">
        <v>478</v>
      </c>
      <c r="C80" s="82" t="s">
        <v>479</v>
      </c>
      <c r="D80" s="95" t="s">
        <v>122</v>
      </c>
      <c r="E80" s="95" t="s">
        <v>306</v>
      </c>
      <c r="F80" s="82" t="s">
        <v>317</v>
      </c>
      <c r="G80" s="95" t="s">
        <v>314</v>
      </c>
      <c r="H80" s="82" t="s">
        <v>309</v>
      </c>
      <c r="I80" s="82" t="s">
        <v>162</v>
      </c>
      <c r="J80" s="82"/>
      <c r="K80" s="92">
        <v>3.96</v>
      </c>
      <c r="L80" s="95" t="s">
        <v>166</v>
      </c>
      <c r="M80" s="96">
        <v>2.4700000000000003E-2</v>
      </c>
      <c r="N80" s="96">
        <v>1.3599999999999999E-2</v>
      </c>
      <c r="O80" s="92">
        <v>250000</v>
      </c>
      <c r="P80" s="94">
        <v>106.5</v>
      </c>
      <c r="Q80" s="82"/>
      <c r="R80" s="92">
        <v>266.25001000000003</v>
      </c>
      <c r="S80" s="93">
        <v>7.5047354880929861E-5</v>
      </c>
      <c r="T80" s="93">
        <v>2.2660804672623866E-2</v>
      </c>
      <c r="U80" s="93">
        <f>R80/'סכום נכסי הקרן'!$C$42</f>
        <v>3.5019934036896578E-3</v>
      </c>
    </row>
    <row r="81" spans="2:21" s="141" customFormat="1">
      <c r="B81" s="85" t="s">
        <v>480</v>
      </c>
      <c r="C81" s="82" t="s">
        <v>481</v>
      </c>
      <c r="D81" s="95" t="s">
        <v>122</v>
      </c>
      <c r="E81" s="95" t="s">
        <v>306</v>
      </c>
      <c r="F81" s="82" t="s">
        <v>482</v>
      </c>
      <c r="G81" s="95" t="s">
        <v>337</v>
      </c>
      <c r="H81" s="82" t="s">
        <v>309</v>
      </c>
      <c r="I81" s="82" t="s">
        <v>162</v>
      </c>
      <c r="J81" s="82"/>
      <c r="K81" s="92">
        <v>5.0200000000000005</v>
      </c>
      <c r="L81" s="95" t="s">
        <v>166</v>
      </c>
      <c r="M81" s="96">
        <v>1.44E-2</v>
      </c>
      <c r="N81" s="96">
        <v>1.4999999999999999E-2</v>
      </c>
      <c r="O81" s="92">
        <v>68935</v>
      </c>
      <c r="P81" s="94">
        <v>99.78</v>
      </c>
      <c r="Q81" s="82"/>
      <c r="R81" s="92">
        <v>68.783339999999995</v>
      </c>
      <c r="S81" s="93">
        <v>6.8935000000000003E-5</v>
      </c>
      <c r="T81" s="93">
        <v>5.8542188692149756E-3</v>
      </c>
      <c r="U81" s="93">
        <f>R81/'סכום נכסי הקרן'!$C$42</f>
        <v>9.0470908513296563E-4</v>
      </c>
    </row>
    <row r="82" spans="2:21" s="141" customFormat="1">
      <c r="B82" s="85" t="s">
        <v>483</v>
      </c>
      <c r="C82" s="82" t="s">
        <v>484</v>
      </c>
      <c r="D82" s="95" t="s">
        <v>122</v>
      </c>
      <c r="E82" s="95" t="s">
        <v>306</v>
      </c>
      <c r="F82" s="82" t="s">
        <v>436</v>
      </c>
      <c r="G82" s="95" t="s">
        <v>314</v>
      </c>
      <c r="H82" s="82" t="s">
        <v>333</v>
      </c>
      <c r="I82" s="82" t="s">
        <v>162</v>
      </c>
      <c r="J82" s="82"/>
      <c r="K82" s="92">
        <v>1.77</v>
      </c>
      <c r="L82" s="95" t="s">
        <v>166</v>
      </c>
      <c r="M82" s="96">
        <v>1.95E-2</v>
      </c>
      <c r="N82" s="96">
        <v>7.8000000000000005E-3</v>
      </c>
      <c r="O82" s="92">
        <v>270000</v>
      </c>
      <c r="P82" s="94">
        <v>102.47</v>
      </c>
      <c r="Q82" s="82"/>
      <c r="R82" s="92">
        <v>276.66899999999998</v>
      </c>
      <c r="S82" s="93">
        <v>3.9416058394160585E-4</v>
      </c>
      <c r="T82" s="93">
        <v>2.3547575333312368E-2</v>
      </c>
      <c r="U82" s="93">
        <f>R82/'סכום נכסי הקרן'!$C$42</f>
        <v>3.639034653953304E-3</v>
      </c>
    </row>
    <row r="83" spans="2:21" s="141" customFormat="1">
      <c r="B83" s="85" t="s">
        <v>485</v>
      </c>
      <c r="C83" s="82" t="s">
        <v>486</v>
      </c>
      <c r="D83" s="95" t="s">
        <v>122</v>
      </c>
      <c r="E83" s="95" t="s">
        <v>306</v>
      </c>
      <c r="F83" s="82" t="s">
        <v>352</v>
      </c>
      <c r="G83" s="95" t="s">
        <v>337</v>
      </c>
      <c r="H83" s="82" t="s">
        <v>349</v>
      </c>
      <c r="I83" s="82" t="s">
        <v>162</v>
      </c>
      <c r="J83" s="82"/>
      <c r="K83" s="92">
        <v>5.22</v>
      </c>
      <c r="L83" s="95" t="s">
        <v>166</v>
      </c>
      <c r="M83" s="96">
        <v>3.39E-2</v>
      </c>
      <c r="N83" s="96">
        <v>2.1599999999999998E-2</v>
      </c>
      <c r="O83" s="92">
        <v>39795</v>
      </c>
      <c r="P83" s="94">
        <v>107.24</v>
      </c>
      <c r="Q83" s="82"/>
      <c r="R83" s="92">
        <v>42.676160000000003</v>
      </c>
      <c r="S83" s="93">
        <v>4.5210653013606143E-5</v>
      </c>
      <c r="T83" s="93">
        <v>3.6322106652226746E-3</v>
      </c>
      <c r="U83" s="93">
        <f>R83/'סכום נכסי הקרן'!$C$42</f>
        <v>5.6132065803417026E-4</v>
      </c>
    </row>
    <row r="84" spans="2:21" s="141" customFormat="1">
      <c r="B84" s="85" t="s">
        <v>487</v>
      </c>
      <c r="C84" s="82" t="s">
        <v>488</v>
      </c>
      <c r="D84" s="95" t="s">
        <v>122</v>
      </c>
      <c r="E84" s="95" t="s">
        <v>306</v>
      </c>
      <c r="F84" s="82" t="s">
        <v>313</v>
      </c>
      <c r="G84" s="95" t="s">
        <v>314</v>
      </c>
      <c r="H84" s="82" t="s">
        <v>349</v>
      </c>
      <c r="I84" s="82" t="s">
        <v>162</v>
      </c>
      <c r="J84" s="82"/>
      <c r="K84" s="92">
        <v>2.79</v>
      </c>
      <c r="L84" s="95" t="s">
        <v>166</v>
      </c>
      <c r="M84" s="96">
        <v>1.52E-2</v>
      </c>
      <c r="N84" s="96">
        <v>9.5999999999999992E-3</v>
      </c>
      <c r="O84" s="92">
        <v>140000</v>
      </c>
      <c r="P84" s="94">
        <v>101.82</v>
      </c>
      <c r="Q84" s="82"/>
      <c r="R84" s="92">
        <v>142.548</v>
      </c>
      <c r="S84" s="93">
        <v>1.4736842105263158E-4</v>
      </c>
      <c r="T84" s="93">
        <v>1.2132402866287917E-2</v>
      </c>
      <c r="U84" s="93">
        <f>R84/'סכום נכסי הקרן'!$C$42</f>
        <v>1.8749376036047971E-3</v>
      </c>
    </row>
    <row r="85" spans="2:21" s="141" customFormat="1">
      <c r="B85" s="85" t="s">
        <v>489</v>
      </c>
      <c r="C85" s="82" t="s">
        <v>490</v>
      </c>
      <c r="D85" s="95" t="s">
        <v>122</v>
      </c>
      <c r="E85" s="95" t="s">
        <v>306</v>
      </c>
      <c r="F85" s="82" t="s">
        <v>397</v>
      </c>
      <c r="G85" s="95" t="s">
        <v>337</v>
      </c>
      <c r="H85" s="82" t="s">
        <v>349</v>
      </c>
      <c r="I85" s="82" t="s">
        <v>310</v>
      </c>
      <c r="J85" s="82"/>
      <c r="K85" s="92">
        <v>6.55</v>
      </c>
      <c r="L85" s="95" t="s">
        <v>166</v>
      </c>
      <c r="M85" s="96">
        <v>2.5499999999999998E-2</v>
      </c>
      <c r="N85" s="96">
        <v>2.5000000000000001E-2</v>
      </c>
      <c r="O85" s="92">
        <v>50000</v>
      </c>
      <c r="P85" s="94">
        <v>101.04</v>
      </c>
      <c r="Q85" s="82"/>
      <c r="R85" s="92">
        <v>50.52</v>
      </c>
      <c r="S85" s="93">
        <v>1.1797683878700933E-4</v>
      </c>
      <c r="T85" s="93">
        <v>4.2998077335695039E-3</v>
      </c>
      <c r="U85" s="93">
        <f>R85/'סכום נכסי הקרן'!$C$42</f>
        <v>6.644908924300191E-4</v>
      </c>
    </row>
    <row r="86" spans="2:21" s="141" customFormat="1">
      <c r="B86" s="85" t="s">
        <v>491</v>
      </c>
      <c r="C86" s="82" t="s">
        <v>492</v>
      </c>
      <c r="D86" s="95" t="s">
        <v>122</v>
      </c>
      <c r="E86" s="95" t="s">
        <v>306</v>
      </c>
      <c r="F86" s="82" t="s">
        <v>372</v>
      </c>
      <c r="G86" s="95" t="s">
        <v>373</v>
      </c>
      <c r="H86" s="82" t="s">
        <v>349</v>
      </c>
      <c r="I86" s="82" t="s">
        <v>162</v>
      </c>
      <c r="J86" s="82"/>
      <c r="K86" s="92">
        <v>3.9</v>
      </c>
      <c r="L86" s="95" t="s">
        <v>166</v>
      </c>
      <c r="M86" s="96">
        <v>4.8000000000000001E-2</v>
      </c>
      <c r="N86" s="96">
        <v>1.5200000000000002E-2</v>
      </c>
      <c r="O86" s="92">
        <v>20044.29</v>
      </c>
      <c r="P86" s="94">
        <v>115.8</v>
      </c>
      <c r="Q86" s="82"/>
      <c r="R86" s="92">
        <v>23.211279999999999</v>
      </c>
      <c r="S86" s="93">
        <v>9.4377850940637494E-6</v>
      </c>
      <c r="T86" s="93">
        <v>1.9755352583144723E-3</v>
      </c>
      <c r="U86" s="93">
        <f>R86/'סכום נכסי הקרן'!$C$42</f>
        <v>3.0529857802143808E-4</v>
      </c>
    </row>
    <row r="87" spans="2:21" s="141" customFormat="1">
      <c r="B87" s="85" t="s">
        <v>493</v>
      </c>
      <c r="C87" s="82" t="s">
        <v>494</v>
      </c>
      <c r="D87" s="95" t="s">
        <v>122</v>
      </c>
      <c r="E87" s="95" t="s">
        <v>306</v>
      </c>
      <c r="F87" s="82" t="s">
        <v>495</v>
      </c>
      <c r="G87" s="95" t="s">
        <v>496</v>
      </c>
      <c r="H87" s="82" t="s">
        <v>349</v>
      </c>
      <c r="I87" s="82" t="s">
        <v>162</v>
      </c>
      <c r="J87" s="82"/>
      <c r="K87" s="92">
        <v>6.3599999999999994</v>
      </c>
      <c r="L87" s="95" t="s">
        <v>166</v>
      </c>
      <c r="M87" s="96">
        <v>2.6099999999999998E-2</v>
      </c>
      <c r="N87" s="96">
        <v>2.0199999999999999E-2</v>
      </c>
      <c r="O87" s="92">
        <v>22000</v>
      </c>
      <c r="P87" s="94">
        <v>104.46</v>
      </c>
      <c r="Q87" s="82"/>
      <c r="R87" s="92">
        <v>22.981200000000001</v>
      </c>
      <c r="S87" s="93">
        <v>5.4575403361844846E-5</v>
      </c>
      <c r="T87" s="93">
        <v>1.9559529193726739E-3</v>
      </c>
      <c r="U87" s="93">
        <f>R87/'סכום נכסי הקרן'!$C$42</f>
        <v>3.0227232971323742E-4</v>
      </c>
    </row>
    <row r="88" spans="2:21" s="141" customFormat="1">
      <c r="B88" s="85" t="s">
        <v>497</v>
      </c>
      <c r="C88" s="82" t="s">
        <v>498</v>
      </c>
      <c r="D88" s="95" t="s">
        <v>122</v>
      </c>
      <c r="E88" s="95" t="s">
        <v>306</v>
      </c>
      <c r="F88" s="82" t="s">
        <v>499</v>
      </c>
      <c r="G88" s="95" t="s">
        <v>500</v>
      </c>
      <c r="H88" s="82" t="s">
        <v>349</v>
      </c>
      <c r="I88" s="82" t="s">
        <v>310</v>
      </c>
      <c r="J88" s="82"/>
      <c r="K88" s="92">
        <v>4.5599999999999996</v>
      </c>
      <c r="L88" s="95" t="s">
        <v>166</v>
      </c>
      <c r="M88" s="96">
        <v>1.0500000000000001E-2</v>
      </c>
      <c r="N88" s="96">
        <v>1.0200000000000002E-2</v>
      </c>
      <c r="O88" s="92">
        <v>18510</v>
      </c>
      <c r="P88" s="94">
        <v>100.48</v>
      </c>
      <c r="Q88" s="82"/>
      <c r="R88" s="92">
        <v>18.598849999999999</v>
      </c>
      <c r="S88" s="93">
        <v>3.9948893042288419E-5</v>
      </c>
      <c r="T88" s="93">
        <v>1.582966727345589E-3</v>
      </c>
      <c r="U88" s="93">
        <f>R88/'סכום נכסי הקרן'!$C$42</f>
        <v>2.4463116458179056E-4</v>
      </c>
    </row>
    <row r="89" spans="2:21" s="141" customFormat="1">
      <c r="B89" s="85" t="s">
        <v>501</v>
      </c>
      <c r="C89" s="82" t="s">
        <v>502</v>
      </c>
      <c r="D89" s="95" t="s">
        <v>122</v>
      </c>
      <c r="E89" s="95" t="s">
        <v>306</v>
      </c>
      <c r="F89" s="82" t="s">
        <v>503</v>
      </c>
      <c r="G89" s="95" t="s">
        <v>337</v>
      </c>
      <c r="H89" s="82" t="s">
        <v>394</v>
      </c>
      <c r="I89" s="82" t="s">
        <v>162</v>
      </c>
      <c r="J89" s="82"/>
      <c r="K89" s="92">
        <v>4.74</v>
      </c>
      <c r="L89" s="95" t="s">
        <v>166</v>
      </c>
      <c r="M89" s="96">
        <v>4.3499999999999997E-2</v>
      </c>
      <c r="N89" s="96">
        <v>3.27E-2</v>
      </c>
      <c r="O89" s="92">
        <v>72767</v>
      </c>
      <c r="P89" s="94">
        <v>106.9</v>
      </c>
      <c r="Q89" s="82"/>
      <c r="R89" s="92">
        <v>77.78792</v>
      </c>
      <c r="S89" s="93">
        <v>3.8784823566282838E-5</v>
      </c>
      <c r="T89" s="93">
        <v>6.6206076800135755E-3</v>
      </c>
      <c r="U89" s="93">
        <f>R89/'סכום נכסי הקרן'!$C$42</f>
        <v>1.0231465633625282E-3</v>
      </c>
    </row>
    <row r="90" spans="2:21" s="141" customFormat="1">
      <c r="B90" s="85" t="s">
        <v>504</v>
      </c>
      <c r="C90" s="82" t="s">
        <v>505</v>
      </c>
      <c r="D90" s="95" t="s">
        <v>122</v>
      </c>
      <c r="E90" s="95" t="s">
        <v>306</v>
      </c>
      <c r="F90" s="82" t="s">
        <v>422</v>
      </c>
      <c r="G90" s="95" t="s">
        <v>423</v>
      </c>
      <c r="H90" s="82" t="s">
        <v>394</v>
      </c>
      <c r="I90" s="82" t="s">
        <v>162</v>
      </c>
      <c r="J90" s="82"/>
      <c r="K90" s="92">
        <v>6.5200000000000005</v>
      </c>
      <c r="L90" s="95" t="s">
        <v>166</v>
      </c>
      <c r="M90" s="96">
        <v>3.61E-2</v>
      </c>
      <c r="N90" s="96">
        <v>2.3400000000000004E-2</v>
      </c>
      <c r="O90" s="92">
        <v>47007</v>
      </c>
      <c r="P90" s="94">
        <v>109.16</v>
      </c>
      <c r="Q90" s="82"/>
      <c r="R90" s="92">
        <v>51.312839999999994</v>
      </c>
      <c r="S90" s="93">
        <v>6.1246905537459283E-5</v>
      </c>
      <c r="T90" s="93">
        <v>4.3672871390224568E-3</v>
      </c>
      <c r="U90" s="93">
        <f>R90/'סכום נכסי הקרן'!$C$42</f>
        <v>6.74919137860625E-4</v>
      </c>
    </row>
    <row r="91" spans="2:21" s="141" customFormat="1">
      <c r="B91" s="85" t="s">
        <v>506</v>
      </c>
      <c r="C91" s="82" t="s">
        <v>507</v>
      </c>
      <c r="D91" s="95" t="s">
        <v>122</v>
      </c>
      <c r="E91" s="95" t="s">
        <v>306</v>
      </c>
      <c r="F91" s="82" t="s">
        <v>508</v>
      </c>
      <c r="G91" s="95" t="s">
        <v>337</v>
      </c>
      <c r="H91" s="82" t="s">
        <v>394</v>
      </c>
      <c r="I91" s="82" t="s">
        <v>162</v>
      </c>
      <c r="J91" s="82"/>
      <c r="K91" s="92">
        <v>3.5900000000000003</v>
      </c>
      <c r="L91" s="95" t="s">
        <v>166</v>
      </c>
      <c r="M91" s="96">
        <v>3.9E-2</v>
      </c>
      <c r="N91" s="96">
        <v>3.9900000000000005E-2</v>
      </c>
      <c r="O91" s="92">
        <v>24188</v>
      </c>
      <c r="P91" s="94">
        <v>100.17</v>
      </c>
      <c r="Q91" s="82"/>
      <c r="R91" s="92">
        <v>24.229119999999998</v>
      </c>
      <c r="S91" s="93">
        <v>2.6931063469707006E-5</v>
      </c>
      <c r="T91" s="93">
        <v>2.0621646388278604E-3</v>
      </c>
      <c r="U91" s="93">
        <f>R91/'סכום נכסי הקרן'!$C$42</f>
        <v>3.1868625438626329E-4</v>
      </c>
    </row>
    <row r="92" spans="2:21" s="141" customFormat="1">
      <c r="B92" s="85" t="s">
        <v>509</v>
      </c>
      <c r="C92" s="82" t="s">
        <v>510</v>
      </c>
      <c r="D92" s="95" t="s">
        <v>122</v>
      </c>
      <c r="E92" s="95" t="s">
        <v>306</v>
      </c>
      <c r="F92" s="82" t="s">
        <v>418</v>
      </c>
      <c r="G92" s="95" t="s">
        <v>419</v>
      </c>
      <c r="H92" s="82" t="s">
        <v>394</v>
      </c>
      <c r="I92" s="82" t="s">
        <v>310</v>
      </c>
      <c r="J92" s="82"/>
      <c r="K92" s="92">
        <v>1.1399999999999999</v>
      </c>
      <c r="L92" s="95" t="s">
        <v>166</v>
      </c>
      <c r="M92" s="96">
        <v>2.3E-2</v>
      </c>
      <c r="N92" s="96">
        <v>8.6999999999999994E-3</v>
      </c>
      <c r="O92" s="92">
        <v>20000</v>
      </c>
      <c r="P92" s="94">
        <v>101.63</v>
      </c>
      <c r="Q92" s="82"/>
      <c r="R92" s="92">
        <v>20.326000000000001</v>
      </c>
      <c r="S92" s="93">
        <v>6.720662918878237E-6</v>
      </c>
      <c r="T92" s="93">
        <v>1.7299661914594957E-3</v>
      </c>
      <c r="U92" s="93">
        <f>R92/'סכום נכסי הקרן'!$C$42</f>
        <v>2.673484140841759E-4</v>
      </c>
    </row>
    <row r="93" spans="2:21" s="141" customFormat="1">
      <c r="B93" s="85" t="s">
        <v>511</v>
      </c>
      <c r="C93" s="82" t="s">
        <v>512</v>
      </c>
      <c r="D93" s="95" t="s">
        <v>122</v>
      </c>
      <c r="E93" s="95" t="s">
        <v>306</v>
      </c>
      <c r="F93" s="82" t="s">
        <v>418</v>
      </c>
      <c r="G93" s="95" t="s">
        <v>419</v>
      </c>
      <c r="H93" s="82" t="s">
        <v>394</v>
      </c>
      <c r="I93" s="82" t="s">
        <v>310</v>
      </c>
      <c r="J93" s="82"/>
      <c r="K93" s="92">
        <v>5.8599999999999994</v>
      </c>
      <c r="L93" s="95" t="s">
        <v>166</v>
      </c>
      <c r="M93" s="96">
        <v>1.7500000000000002E-2</v>
      </c>
      <c r="N93" s="96">
        <v>1.34E-2</v>
      </c>
      <c r="O93" s="92">
        <v>359500</v>
      </c>
      <c r="P93" s="94">
        <v>102.6</v>
      </c>
      <c r="Q93" s="82"/>
      <c r="R93" s="92">
        <v>368.84699000000001</v>
      </c>
      <c r="S93" s="93">
        <v>2.4885815984793E-4</v>
      </c>
      <c r="T93" s="93">
        <v>3.139293626496107E-2</v>
      </c>
      <c r="U93" s="93">
        <f>R93/'סכום נכסי הקרן'!$C$42</f>
        <v>4.8514541875539652E-3</v>
      </c>
    </row>
    <row r="94" spans="2:21" s="141" customFormat="1">
      <c r="B94" s="85" t="s">
        <v>513</v>
      </c>
      <c r="C94" s="82" t="s">
        <v>514</v>
      </c>
      <c r="D94" s="95" t="s">
        <v>122</v>
      </c>
      <c r="E94" s="95" t="s">
        <v>306</v>
      </c>
      <c r="F94" s="82" t="s">
        <v>418</v>
      </c>
      <c r="G94" s="95" t="s">
        <v>419</v>
      </c>
      <c r="H94" s="82" t="s">
        <v>394</v>
      </c>
      <c r="I94" s="82" t="s">
        <v>310</v>
      </c>
      <c r="J94" s="82"/>
      <c r="K94" s="92">
        <v>4.37</v>
      </c>
      <c r="L94" s="95" t="s">
        <v>166</v>
      </c>
      <c r="M94" s="96">
        <v>2.9600000000000001E-2</v>
      </c>
      <c r="N94" s="96">
        <v>1.6199999999999996E-2</v>
      </c>
      <c r="O94" s="92">
        <v>14000</v>
      </c>
      <c r="P94" s="94">
        <v>107.02</v>
      </c>
      <c r="Q94" s="82"/>
      <c r="R94" s="92">
        <v>14.982799999999999</v>
      </c>
      <c r="S94" s="93">
        <v>3.4280621164855504E-5</v>
      </c>
      <c r="T94" s="93">
        <v>1.2752010948243299E-3</v>
      </c>
      <c r="U94" s="93">
        <f>R94/'סכום נכסי הקרן'!$C$42</f>
        <v>1.9706916356097563E-4</v>
      </c>
    </row>
    <row r="95" spans="2:21" s="141" customFormat="1">
      <c r="B95" s="85" t="s">
        <v>515</v>
      </c>
      <c r="C95" s="82" t="s">
        <v>516</v>
      </c>
      <c r="D95" s="95" t="s">
        <v>122</v>
      </c>
      <c r="E95" s="95" t="s">
        <v>306</v>
      </c>
      <c r="F95" s="82" t="s">
        <v>517</v>
      </c>
      <c r="G95" s="95" t="s">
        <v>337</v>
      </c>
      <c r="H95" s="82" t="s">
        <v>429</v>
      </c>
      <c r="I95" s="82" t="s">
        <v>162</v>
      </c>
      <c r="J95" s="82"/>
      <c r="K95" s="92">
        <v>2.8200000000000003</v>
      </c>
      <c r="L95" s="95" t="s">
        <v>166</v>
      </c>
      <c r="M95" s="96">
        <v>6.7500000000000004E-2</v>
      </c>
      <c r="N95" s="96">
        <v>4.4999999999999998E-2</v>
      </c>
      <c r="O95" s="92">
        <v>68659</v>
      </c>
      <c r="P95" s="94">
        <v>107.64</v>
      </c>
      <c r="Q95" s="82"/>
      <c r="R95" s="92">
        <v>73.904539999999997</v>
      </c>
      <c r="S95" s="93">
        <v>7.3582161692350062E-5</v>
      </c>
      <c r="T95" s="93">
        <v>6.2900893237905122E-3</v>
      </c>
      <c r="U95" s="93">
        <f>R95/'סכום נכסי הקרן'!$C$42</f>
        <v>9.7206836380106965E-4</v>
      </c>
    </row>
    <row r="96" spans="2:21" s="141" customFormat="1">
      <c r="B96" s="85" t="s">
        <v>518</v>
      </c>
      <c r="C96" s="82" t="s">
        <v>519</v>
      </c>
      <c r="D96" s="95" t="s">
        <v>122</v>
      </c>
      <c r="E96" s="95" t="s">
        <v>306</v>
      </c>
      <c r="F96" s="82" t="s">
        <v>520</v>
      </c>
      <c r="G96" s="95" t="s">
        <v>521</v>
      </c>
      <c r="H96" s="82" t="s">
        <v>429</v>
      </c>
      <c r="I96" s="82" t="s">
        <v>162</v>
      </c>
      <c r="J96" s="82"/>
      <c r="K96" s="92">
        <v>2.4899999999999998</v>
      </c>
      <c r="L96" s="95" t="s">
        <v>166</v>
      </c>
      <c r="M96" s="96">
        <v>4.4500000000000005E-2</v>
      </c>
      <c r="N96" s="96">
        <v>3.4700000000000009E-2</v>
      </c>
      <c r="O96" s="92">
        <v>377</v>
      </c>
      <c r="P96" s="94">
        <v>103.61</v>
      </c>
      <c r="Q96" s="82"/>
      <c r="R96" s="92">
        <v>0.39061000000000001</v>
      </c>
      <c r="S96" s="93">
        <v>2.6928571428571429E-7</v>
      </c>
      <c r="T96" s="93">
        <v>3.3245207814916545E-5</v>
      </c>
      <c r="U96" s="93">
        <f>R96/'סכום נכסי הקרן'!$C$42</f>
        <v>5.1377036320682848E-6</v>
      </c>
    </row>
    <row r="97" spans="2:21" s="141" customFormat="1">
      <c r="B97" s="85" t="s">
        <v>522</v>
      </c>
      <c r="C97" s="82" t="s">
        <v>523</v>
      </c>
      <c r="D97" s="95" t="s">
        <v>122</v>
      </c>
      <c r="E97" s="95" t="s">
        <v>306</v>
      </c>
      <c r="F97" s="82" t="s">
        <v>524</v>
      </c>
      <c r="G97" s="95" t="s">
        <v>525</v>
      </c>
      <c r="H97" s="82" t="s">
        <v>429</v>
      </c>
      <c r="I97" s="82" t="s">
        <v>310</v>
      </c>
      <c r="J97" s="82"/>
      <c r="K97" s="92">
        <v>3.33</v>
      </c>
      <c r="L97" s="95" t="s">
        <v>166</v>
      </c>
      <c r="M97" s="96">
        <v>2.9500000000000002E-2</v>
      </c>
      <c r="N97" s="96">
        <v>1.7100000000000001E-2</v>
      </c>
      <c r="O97" s="92">
        <v>9058.82</v>
      </c>
      <c r="P97" s="94">
        <v>104.89</v>
      </c>
      <c r="Q97" s="82"/>
      <c r="R97" s="92">
        <v>9.5017999999999994</v>
      </c>
      <c r="S97" s="93">
        <v>3.6189120198161322E-5</v>
      </c>
      <c r="T97" s="93">
        <v>8.0870770235215168E-4</v>
      </c>
      <c r="U97" s="93">
        <f>R97/'סכום נכסי הקרן'!$C$42</f>
        <v>1.2497742600339577E-4</v>
      </c>
    </row>
    <row r="98" spans="2:21" s="141" customFormat="1">
      <c r="B98" s="85" t="s">
        <v>526</v>
      </c>
      <c r="C98" s="82" t="s">
        <v>527</v>
      </c>
      <c r="D98" s="95" t="s">
        <v>122</v>
      </c>
      <c r="E98" s="95" t="s">
        <v>306</v>
      </c>
      <c r="F98" s="82" t="s">
        <v>528</v>
      </c>
      <c r="G98" s="95" t="s">
        <v>423</v>
      </c>
      <c r="H98" s="82" t="s">
        <v>429</v>
      </c>
      <c r="I98" s="82" t="s">
        <v>162</v>
      </c>
      <c r="J98" s="82"/>
      <c r="K98" s="92">
        <v>9.43</v>
      </c>
      <c r="L98" s="95" t="s">
        <v>166</v>
      </c>
      <c r="M98" s="96">
        <v>3.4300000000000004E-2</v>
      </c>
      <c r="N98" s="96">
        <v>3.1699999999999992E-2</v>
      </c>
      <c r="O98" s="92">
        <v>35991</v>
      </c>
      <c r="P98" s="94">
        <v>103</v>
      </c>
      <c r="Q98" s="82"/>
      <c r="R98" s="92">
        <v>37.070730000000005</v>
      </c>
      <c r="S98" s="93">
        <v>1.4176382542933669E-4</v>
      </c>
      <c r="T98" s="93">
        <v>3.1551269109870747E-3</v>
      </c>
      <c r="U98" s="93">
        <f>R98/'סכום נכסי הקרן'!$C$42</f>
        <v>4.8759228940483535E-4</v>
      </c>
    </row>
    <row r="99" spans="2:21" s="141" customFormat="1">
      <c r="B99" s="85" t="s">
        <v>529</v>
      </c>
      <c r="C99" s="82" t="s">
        <v>530</v>
      </c>
      <c r="D99" s="95" t="s">
        <v>122</v>
      </c>
      <c r="E99" s="95" t="s">
        <v>306</v>
      </c>
      <c r="F99" s="82" t="s">
        <v>531</v>
      </c>
      <c r="G99" s="95" t="s">
        <v>360</v>
      </c>
      <c r="H99" s="82" t="s">
        <v>429</v>
      </c>
      <c r="I99" s="82" t="s">
        <v>310</v>
      </c>
      <c r="J99" s="82"/>
      <c r="K99" s="92">
        <v>2.2200000000000002</v>
      </c>
      <c r="L99" s="95" t="s">
        <v>166</v>
      </c>
      <c r="M99" s="96">
        <v>1.3300000000000001E-2</v>
      </c>
      <c r="N99" s="96">
        <v>9.2999999999999992E-3</v>
      </c>
      <c r="O99" s="92">
        <v>38979.199999999997</v>
      </c>
      <c r="P99" s="94">
        <v>100.9</v>
      </c>
      <c r="Q99" s="82"/>
      <c r="R99" s="92">
        <v>39.330010000000001</v>
      </c>
      <c r="S99" s="93">
        <v>8.9214892830069835E-5</v>
      </c>
      <c r="T99" s="93">
        <v>3.3474164916739097E-3</v>
      </c>
      <c r="U99" s="93">
        <f>R99/'סכום נכסי הקרן'!$C$42</f>
        <v>5.1730865883178098E-4</v>
      </c>
    </row>
    <row r="100" spans="2:21" s="141" customFormat="1">
      <c r="B100" s="85" t="s">
        <v>532</v>
      </c>
      <c r="C100" s="82" t="s">
        <v>533</v>
      </c>
      <c r="D100" s="95" t="s">
        <v>122</v>
      </c>
      <c r="E100" s="95" t="s">
        <v>306</v>
      </c>
      <c r="F100" s="82" t="s">
        <v>534</v>
      </c>
      <c r="G100" s="95" t="s">
        <v>153</v>
      </c>
      <c r="H100" s="82" t="s">
        <v>429</v>
      </c>
      <c r="I100" s="82" t="s">
        <v>162</v>
      </c>
      <c r="J100" s="82"/>
      <c r="K100" s="92">
        <v>3.0500000000000003</v>
      </c>
      <c r="L100" s="95" t="s">
        <v>166</v>
      </c>
      <c r="M100" s="96">
        <v>2.4E-2</v>
      </c>
      <c r="N100" s="96">
        <v>1.7299999999999999E-2</v>
      </c>
      <c r="O100" s="92">
        <v>24964.26</v>
      </c>
      <c r="P100" s="94">
        <v>102.26</v>
      </c>
      <c r="Q100" s="82"/>
      <c r="R100" s="92">
        <v>25.528449999999999</v>
      </c>
      <c r="S100" s="93">
        <v>6.4183522113127017E-5</v>
      </c>
      <c r="T100" s="93">
        <v>2.1727519148068562E-3</v>
      </c>
      <c r="U100" s="93">
        <f>R100/'סכום נכסי הקרן'!$C$42</f>
        <v>3.3577637614519239E-4</v>
      </c>
    </row>
    <row r="101" spans="2:21" s="141" customFormat="1">
      <c r="B101" s="85" t="s">
        <v>535</v>
      </c>
      <c r="C101" s="82" t="s">
        <v>536</v>
      </c>
      <c r="D101" s="95" t="s">
        <v>122</v>
      </c>
      <c r="E101" s="95" t="s">
        <v>306</v>
      </c>
      <c r="F101" s="82" t="s">
        <v>537</v>
      </c>
      <c r="G101" s="95" t="s">
        <v>337</v>
      </c>
      <c r="H101" s="82" t="s">
        <v>456</v>
      </c>
      <c r="I101" s="82" t="s">
        <v>162</v>
      </c>
      <c r="J101" s="82"/>
      <c r="K101" s="92">
        <v>4.97</v>
      </c>
      <c r="L101" s="95" t="s">
        <v>166</v>
      </c>
      <c r="M101" s="96">
        <v>3.95E-2</v>
      </c>
      <c r="N101" s="96">
        <v>3.85E-2</v>
      </c>
      <c r="O101" s="92">
        <v>24954</v>
      </c>
      <c r="P101" s="94">
        <v>100.98</v>
      </c>
      <c r="Q101" s="82"/>
      <c r="R101" s="92">
        <v>25.198550000000001</v>
      </c>
      <c r="S101" s="93">
        <v>4.0380601000048545E-5</v>
      </c>
      <c r="T101" s="93">
        <v>2.1446737958182465E-3</v>
      </c>
      <c r="U101" s="93">
        <f>R101/'סכום נכסי הקרן'!$C$42</f>
        <v>3.3143719274430833E-4</v>
      </c>
    </row>
    <row r="102" spans="2:21" s="141" customFormat="1">
      <c r="B102" s="85" t="s">
        <v>538</v>
      </c>
      <c r="C102" s="82" t="s">
        <v>539</v>
      </c>
      <c r="D102" s="95" t="s">
        <v>122</v>
      </c>
      <c r="E102" s="95" t="s">
        <v>306</v>
      </c>
      <c r="F102" s="82" t="s">
        <v>537</v>
      </c>
      <c r="G102" s="95" t="s">
        <v>337</v>
      </c>
      <c r="H102" s="82" t="s">
        <v>456</v>
      </c>
      <c r="I102" s="82" t="s">
        <v>162</v>
      </c>
      <c r="J102" s="82"/>
      <c r="K102" s="92">
        <v>5.6499999999999995</v>
      </c>
      <c r="L102" s="95" t="s">
        <v>166</v>
      </c>
      <c r="M102" s="96">
        <v>0.03</v>
      </c>
      <c r="N102" s="96">
        <v>3.4000000000000002E-2</v>
      </c>
      <c r="O102" s="92">
        <v>67033</v>
      </c>
      <c r="P102" s="94">
        <v>98.34</v>
      </c>
      <c r="Q102" s="82"/>
      <c r="R102" s="92">
        <v>65.920249999999996</v>
      </c>
      <c r="S102" s="93">
        <v>1.0412731452715298E-4</v>
      </c>
      <c r="T102" s="93">
        <v>5.6105384154559587E-3</v>
      </c>
      <c r="U102" s="93">
        <f>R102/'סכום נכסי הקרן'!$C$42</f>
        <v>8.6705078685094927E-4</v>
      </c>
    </row>
    <row r="103" spans="2:21" s="141" customFormat="1">
      <c r="B103" s="85" t="s">
        <v>540</v>
      </c>
      <c r="C103" s="82" t="s">
        <v>541</v>
      </c>
      <c r="D103" s="95" t="s">
        <v>122</v>
      </c>
      <c r="E103" s="95" t="s">
        <v>306</v>
      </c>
      <c r="F103" s="82" t="s">
        <v>542</v>
      </c>
      <c r="G103" s="95" t="s">
        <v>543</v>
      </c>
      <c r="H103" s="82" t="s">
        <v>467</v>
      </c>
      <c r="I103" s="82" t="s">
        <v>162</v>
      </c>
      <c r="J103" s="82"/>
      <c r="K103" s="92">
        <v>5.8400000000000007</v>
      </c>
      <c r="L103" s="95" t="s">
        <v>166</v>
      </c>
      <c r="M103" s="96">
        <v>4.4500000000000005E-2</v>
      </c>
      <c r="N103" s="96">
        <v>3.4500000000000003E-2</v>
      </c>
      <c r="O103" s="92">
        <v>16000</v>
      </c>
      <c r="P103" s="94">
        <v>110.11</v>
      </c>
      <c r="Q103" s="82"/>
      <c r="R103" s="92">
        <v>17.617599999999999</v>
      </c>
      <c r="S103" s="93">
        <v>5.0000000000000002E-5</v>
      </c>
      <c r="T103" s="93">
        <v>1.4994515583320286E-3</v>
      </c>
      <c r="U103" s="93">
        <f>R103/'סכום נכסי הקרן'!$C$42</f>
        <v>2.3172475745200123E-4</v>
      </c>
    </row>
    <row r="104" spans="2:21" s="141" customFormat="1">
      <c r="B104" s="85" t="s">
        <v>544</v>
      </c>
      <c r="C104" s="82" t="s">
        <v>545</v>
      </c>
      <c r="D104" s="95" t="s">
        <v>122</v>
      </c>
      <c r="E104" s="95" t="s">
        <v>306</v>
      </c>
      <c r="F104" s="82" t="s">
        <v>546</v>
      </c>
      <c r="G104" s="95" t="s">
        <v>393</v>
      </c>
      <c r="H104" s="82" t="s">
        <v>467</v>
      </c>
      <c r="I104" s="82" t="s">
        <v>310</v>
      </c>
      <c r="J104" s="82"/>
      <c r="K104" s="92">
        <v>2.13</v>
      </c>
      <c r="L104" s="95" t="s">
        <v>166</v>
      </c>
      <c r="M104" s="96">
        <v>0.06</v>
      </c>
      <c r="N104" s="96">
        <v>1.95E-2</v>
      </c>
      <c r="O104" s="92">
        <v>695.2</v>
      </c>
      <c r="P104" s="94">
        <v>110.33</v>
      </c>
      <c r="Q104" s="82"/>
      <c r="R104" s="92">
        <v>0.76702000000000004</v>
      </c>
      <c r="S104" s="93">
        <v>1.270704514261867E-6</v>
      </c>
      <c r="T104" s="93">
        <v>6.5281839426019011E-5</v>
      </c>
      <c r="U104" s="93">
        <f>R104/'סכום נכסי הקרן'!$C$42</f>
        <v>1.0088634289621402E-5</v>
      </c>
    </row>
    <row r="105" spans="2:21" s="141" customFormat="1">
      <c r="B105" s="85" t="s">
        <v>547</v>
      </c>
      <c r="C105" s="82" t="s">
        <v>548</v>
      </c>
      <c r="D105" s="95" t="s">
        <v>122</v>
      </c>
      <c r="E105" s="95" t="s">
        <v>306</v>
      </c>
      <c r="F105" s="82" t="s">
        <v>546</v>
      </c>
      <c r="G105" s="95" t="s">
        <v>393</v>
      </c>
      <c r="H105" s="82" t="s">
        <v>467</v>
      </c>
      <c r="I105" s="82" t="s">
        <v>310</v>
      </c>
      <c r="J105" s="82"/>
      <c r="K105" s="92">
        <v>4.0499999999999989</v>
      </c>
      <c r="L105" s="95" t="s">
        <v>166</v>
      </c>
      <c r="M105" s="96">
        <v>5.9000000000000004E-2</v>
      </c>
      <c r="N105" s="96">
        <v>2.6999999999999996E-2</v>
      </c>
      <c r="O105" s="92">
        <v>308</v>
      </c>
      <c r="P105" s="94">
        <v>115.07</v>
      </c>
      <c r="Q105" s="82"/>
      <c r="R105" s="92">
        <v>0.35441</v>
      </c>
      <c r="S105" s="93">
        <v>3.4632073572916817E-7</v>
      </c>
      <c r="T105" s="93">
        <v>3.0164189605193343E-5</v>
      </c>
      <c r="U105" s="93">
        <f>R105/'סכום נכסי הקרן'!$C$42</f>
        <v>4.6615640773183501E-6</v>
      </c>
    </row>
    <row r="106" spans="2:21" s="141" customFormat="1">
      <c r="B106" s="85" t="s">
        <v>549</v>
      </c>
      <c r="C106" s="82" t="s">
        <v>550</v>
      </c>
      <c r="D106" s="95" t="s">
        <v>122</v>
      </c>
      <c r="E106" s="95" t="s">
        <v>306</v>
      </c>
      <c r="F106" s="82" t="s">
        <v>470</v>
      </c>
      <c r="G106" s="95" t="s">
        <v>337</v>
      </c>
      <c r="H106" s="82" t="s">
        <v>467</v>
      </c>
      <c r="I106" s="82" t="s">
        <v>310</v>
      </c>
      <c r="J106" s="82"/>
      <c r="K106" s="92">
        <v>4.53</v>
      </c>
      <c r="L106" s="95" t="s">
        <v>166</v>
      </c>
      <c r="M106" s="96">
        <v>6.9000000000000006E-2</v>
      </c>
      <c r="N106" s="96">
        <v>6.4599999999999991E-2</v>
      </c>
      <c r="O106" s="92">
        <v>45544</v>
      </c>
      <c r="P106" s="94">
        <v>105.01</v>
      </c>
      <c r="Q106" s="82"/>
      <c r="R106" s="92">
        <v>47.825749999999999</v>
      </c>
      <c r="S106" s="93">
        <v>6.8843235922311016E-5</v>
      </c>
      <c r="T106" s="93">
        <v>4.0704974210958372E-3</v>
      </c>
      <c r="U106" s="93">
        <f>R106/'סכום נכסי הקרן'!$C$42</f>
        <v>6.2905335112104085E-4</v>
      </c>
    </row>
    <row r="107" spans="2:21" s="141" customFormat="1">
      <c r="B107" s="85" t="s">
        <v>551</v>
      </c>
      <c r="C107" s="82" t="s">
        <v>552</v>
      </c>
      <c r="D107" s="95" t="s">
        <v>122</v>
      </c>
      <c r="E107" s="95" t="s">
        <v>306</v>
      </c>
      <c r="F107" s="82" t="s">
        <v>553</v>
      </c>
      <c r="G107" s="95" t="s">
        <v>525</v>
      </c>
      <c r="H107" s="82" t="s">
        <v>554</v>
      </c>
      <c r="I107" s="82" t="s">
        <v>162</v>
      </c>
      <c r="J107" s="82"/>
      <c r="K107" s="92">
        <v>2.4300000000000002</v>
      </c>
      <c r="L107" s="95" t="s">
        <v>166</v>
      </c>
      <c r="M107" s="96">
        <v>3.7000000000000005E-2</v>
      </c>
      <c r="N107" s="96">
        <v>3.3099999999999997E-2</v>
      </c>
      <c r="O107" s="92">
        <v>47000</v>
      </c>
      <c r="P107" s="94">
        <v>102.52</v>
      </c>
      <c r="Q107" s="82"/>
      <c r="R107" s="92">
        <v>48.184400000000004</v>
      </c>
      <c r="S107" s="93">
        <v>1.9881123571123557E-4</v>
      </c>
      <c r="T107" s="93">
        <v>4.1010224813421694E-3</v>
      </c>
      <c r="U107" s="93">
        <f>R107/'סכום נכסי הקרן'!$C$42</f>
        <v>6.3377068403018631E-4</v>
      </c>
    </row>
    <row r="108" spans="2:21" s="141" customFormat="1">
      <c r="B108" s="81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92"/>
      <c r="P108" s="94"/>
      <c r="Q108" s="82"/>
      <c r="R108" s="82"/>
      <c r="S108" s="82"/>
      <c r="T108" s="93"/>
      <c r="U108" s="82"/>
    </row>
    <row r="109" spans="2:21" s="141" customFormat="1">
      <c r="B109" s="100" t="s">
        <v>46</v>
      </c>
      <c r="C109" s="80"/>
      <c r="D109" s="80"/>
      <c r="E109" s="80"/>
      <c r="F109" s="80"/>
      <c r="G109" s="80"/>
      <c r="H109" s="80"/>
      <c r="I109" s="80"/>
      <c r="J109" s="80"/>
      <c r="K109" s="89">
        <v>4.9850012639927286</v>
      </c>
      <c r="L109" s="80"/>
      <c r="M109" s="80"/>
      <c r="N109" s="102">
        <v>5.4410627802960659E-2</v>
      </c>
      <c r="O109" s="89"/>
      <c r="P109" s="91"/>
      <c r="Q109" s="80"/>
      <c r="R109" s="89">
        <v>391.85352</v>
      </c>
      <c r="S109" s="80"/>
      <c r="T109" s="90">
        <v>3.335104504597055E-2</v>
      </c>
      <c r="U109" s="90">
        <f>R109/'סכום נכסי הקרן'!$C$42</f>
        <v>5.1540596834252633E-3</v>
      </c>
    </row>
    <row r="110" spans="2:21" s="141" customFormat="1">
      <c r="B110" s="85" t="s">
        <v>555</v>
      </c>
      <c r="C110" s="82" t="s">
        <v>556</v>
      </c>
      <c r="D110" s="95" t="s">
        <v>122</v>
      </c>
      <c r="E110" s="95" t="s">
        <v>306</v>
      </c>
      <c r="F110" s="82" t="s">
        <v>557</v>
      </c>
      <c r="G110" s="95" t="s">
        <v>558</v>
      </c>
      <c r="H110" s="82" t="s">
        <v>349</v>
      </c>
      <c r="I110" s="82" t="s">
        <v>310</v>
      </c>
      <c r="J110" s="82"/>
      <c r="K110" s="92">
        <v>3.9299999999999997</v>
      </c>
      <c r="L110" s="95" t="s">
        <v>166</v>
      </c>
      <c r="M110" s="96">
        <v>3.49E-2</v>
      </c>
      <c r="N110" s="96">
        <v>4.5299999999999993E-2</v>
      </c>
      <c r="O110" s="92">
        <v>117720</v>
      </c>
      <c r="P110" s="94">
        <v>95.15</v>
      </c>
      <c r="Q110" s="82"/>
      <c r="R110" s="92">
        <v>112.01057</v>
      </c>
      <c r="S110" s="93">
        <v>7.4703631807298637E-5</v>
      </c>
      <c r="T110" s="93">
        <v>9.5333316533556655E-3</v>
      </c>
      <c r="U110" s="93">
        <f>R110/'סכום נכסי הקרן'!$C$42</f>
        <v>1.4732779814112256E-3</v>
      </c>
    </row>
    <row r="111" spans="2:21" s="141" customFormat="1">
      <c r="B111" s="85" t="s">
        <v>559</v>
      </c>
      <c r="C111" s="82" t="s">
        <v>560</v>
      </c>
      <c r="D111" s="95" t="s">
        <v>122</v>
      </c>
      <c r="E111" s="95" t="s">
        <v>306</v>
      </c>
      <c r="F111" s="82" t="s">
        <v>561</v>
      </c>
      <c r="G111" s="95" t="s">
        <v>543</v>
      </c>
      <c r="H111" s="82" t="s">
        <v>429</v>
      </c>
      <c r="I111" s="82" t="s">
        <v>162</v>
      </c>
      <c r="J111" s="82"/>
      <c r="K111" s="92">
        <v>5.79</v>
      </c>
      <c r="L111" s="95" t="s">
        <v>166</v>
      </c>
      <c r="M111" s="96">
        <v>4.6900000000000004E-2</v>
      </c>
      <c r="N111" s="96">
        <v>5.9699999999999996E-2</v>
      </c>
      <c r="O111" s="92">
        <v>243067</v>
      </c>
      <c r="P111" s="94">
        <v>95.01</v>
      </c>
      <c r="Q111" s="82"/>
      <c r="R111" s="92">
        <v>230.93796</v>
      </c>
      <c r="S111" s="93">
        <v>1.2528497051460404E-4</v>
      </c>
      <c r="T111" s="93">
        <v>1.9655360775589166E-2</v>
      </c>
      <c r="U111" s="93">
        <f>R111/'סכום נכסי הקרן'!$C$42</f>
        <v>3.0375330787087893E-3</v>
      </c>
    </row>
    <row r="112" spans="2:21" s="141" customFormat="1">
      <c r="B112" s="85" t="s">
        <v>562</v>
      </c>
      <c r="C112" s="82" t="s">
        <v>563</v>
      </c>
      <c r="D112" s="95" t="s">
        <v>122</v>
      </c>
      <c r="E112" s="95" t="s">
        <v>306</v>
      </c>
      <c r="F112" s="82" t="s">
        <v>546</v>
      </c>
      <c r="G112" s="95" t="s">
        <v>393</v>
      </c>
      <c r="H112" s="82" t="s">
        <v>467</v>
      </c>
      <c r="I112" s="82" t="s">
        <v>310</v>
      </c>
      <c r="J112" s="82"/>
      <c r="K112" s="92">
        <v>3.600000000000001</v>
      </c>
      <c r="L112" s="95" t="s">
        <v>166</v>
      </c>
      <c r="M112" s="96">
        <v>6.7000000000000004E-2</v>
      </c>
      <c r="N112" s="96">
        <v>5.0300000000000004E-2</v>
      </c>
      <c r="O112" s="92">
        <v>50000</v>
      </c>
      <c r="P112" s="94">
        <v>97.81</v>
      </c>
      <c r="Q112" s="82"/>
      <c r="R112" s="92">
        <v>48.904989999999998</v>
      </c>
      <c r="S112" s="93">
        <v>4.1517997636795571E-5</v>
      </c>
      <c r="T112" s="93">
        <v>4.1623526170257172E-3</v>
      </c>
      <c r="U112" s="93">
        <f>R112/'סכום נכסי הקרן'!$C$42</f>
        <v>6.4324862330524847E-4</v>
      </c>
    </row>
    <row r="113" spans="2:11" s="141" customFormat="1">
      <c r="B113" s="144"/>
    </row>
    <row r="114" spans="2:11">
      <c r="C114" s="1"/>
      <c r="D114" s="1"/>
      <c r="E114" s="1"/>
      <c r="F114" s="1"/>
    </row>
    <row r="115" spans="2:11">
      <c r="C115" s="1"/>
      <c r="D115" s="1"/>
      <c r="E115" s="1"/>
      <c r="F115" s="1"/>
    </row>
    <row r="116" spans="2:11">
      <c r="B116" s="97" t="s">
        <v>251</v>
      </c>
      <c r="C116" s="98"/>
      <c r="D116" s="98"/>
      <c r="E116" s="98"/>
      <c r="F116" s="98"/>
      <c r="G116" s="98"/>
      <c r="H116" s="98"/>
      <c r="I116" s="98"/>
      <c r="J116" s="98"/>
      <c r="K116" s="98"/>
    </row>
    <row r="117" spans="2:11">
      <c r="B117" s="97" t="s">
        <v>114</v>
      </c>
      <c r="C117" s="98"/>
      <c r="D117" s="98"/>
      <c r="E117" s="98"/>
      <c r="F117" s="98"/>
      <c r="G117" s="98"/>
      <c r="H117" s="98"/>
      <c r="I117" s="98"/>
      <c r="J117" s="98"/>
      <c r="K117" s="98"/>
    </row>
    <row r="118" spans="2:11">
      <c r="B118" s="97" t="s">
        <v>234</v>
      </c>
      <c r="C118" s="98"/>
      <c r="D118" s="98"/>
      <c r="E118" s="98"/>
      <c r="F118" s="98"/>
      <c r="G118" s="98"/>
      <c r="H118" s="98"/>
      <c r="I118" s="98"/>
      <c r="J118" s="98"/>
      <c r="K118" s="98"/>
    </row>
    <row r="119" spans="2:11">
      <c r="B119" s="97" t="s">
        <v>242</v>
      </c>
      <c r="C119" s="98"/>
      <c r="D119" s="98"/>
      <c r="E119" s="98"/>
      <c r="F119" s="98"/>
      <c r="G119" s="98"/>
      <c r="H119" s="98"/>
      <c r="I119" s="98"/>
      <c r="J119" s="98"/>
      <c r="K119" s="98"/>
    </row>
    <row r="120" spans="2:11">
      <c r="B120" s="218" t="s">
        <v>247</v>
      </c>
      <c r="C120" s="218"/>
      <c r="D120" s="218"/>
      <c r="E120" s="218"/>
      <c r="F120" s="218"/>
      <c r="G120" s="218"/>
      <c r="H120" s="218"/>
      <c r="I120" s="218"/>
      <c r="J120" s="218"/>
      <c r="K120" s="218"/>
    </row>
    <row r="121" spans="2:11">
      <c r="C121" s="1"/>
      <c r="D121" s="1"/>
      <c r="E121" s="1"/>
      <c r="F121" s="1"/>
    </row>
    <row r="122" spans="2:11">
      <c r="C122" s="1"/>
      <c r="D122" s="1"/>
      <c r="E122" s="1"/>
      <c r="F122" s="1"/>
    </row>
    <row r="123" spans="2:11">
      <c r="C123" s="1"/>
      <c r="D123" s="1"/>
      <c r="E123" s="1"/>
      <c r="F123" s="1"/>
    </row>
    <row r="124" spans="2:11">
      <c r="C124" s="1"/>
      <c r="D124" s="1"/>
      <c r="E124" s="1"/>
      <c r="F124" s="1"/>
    </row>
    <row r="125" spans="2:11">
      <c r="C125" s="1"/>
      <c r="D125" s="1"/>
      <c r="E125" s="1"/>
      <c r="F125" s="1"/>
    </row>
    <row r="126" spans="2:11">
      <c r="C126" s="1"/>
      <c r="D126" s="1"/>
      <c r="E126" s="1"/>
      <c r="F126" s="1"/>
    </row>
    <row r="127" spans="2:11">
      <c r="C127" s="1"/>
      <c r="D127" s="1"/>
      <c r="E127" s="1"/>
      <c r="F127" s="1"/>
    </row>
    <row r="128" spans="2:1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2"/>
      <c r="C796" s="1"/>
      <c r="D796" s="1"/>
      <c r="E796" s="1"/>
      <c r="F796" s="1"/>
    </row>
    <row r="797" spans="2:6">
      <c r="B797" s="4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20:K120"/>
  </mergeCells>
  <phoneticPr fontId="4" type="noConversion"/>
  <conditionalFormatting sqref="B12:B112">
    <cfRule type="cellIs" dxfId="17" priority="2" operator="equal">
      <formula>"NR3"</formula>
    </cfRule>
  </conditionalFormatting>
  <conditionalFormatting sqref="B12:B112">
    <cfRule type="containsText" dxfId="1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$BC$7:$BC$24</formula1>
    </dataValidation>
    <dataValidation allowBlank="1" showInputMessage="1" showErrorMessage="1" sqref="H2 B34 Q9 B36 B118 B120"/>
    <dataValidation type="list" allowBlank="1" showInputMessage="1" showErrorMessage="1" sqref="I12:I35 I121:I828 I37:I119">
      <formula1>$BE$7:$BE$10</formula1>
    </dataValidation>
    <dataValidation type="list" allowBlank="1" showInputMessage="1" showErrorMessage="1" sqref="E12:E35 E121:E822 E37:E119">
      <formula1>$BA$7:$BA$24</formula1>
    </dataValidation>
    <dataValidation type="list" allowBlank="1" showInputMessage="1" showErrorMessage="1" sqref="L12:L828">
      <formula1>$BF$7:$BF$20</formula1>
    </dataValidation>
    <dataValidation type="list" allowBlank="1" showInputMessage="1" showErrorMessage="1" sqref="G12:G35 G121:G555 G37:G119">
      <formula1>$BC$7:$BC$29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D361"/>
  <sheetViews>
    <sheetView rightToLeft="1" zoomScale="90" zoomScaleNormal="90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5" t="s">
        <v>181</v>
      </c>
      <c r="C1" s="76" t="s" vm="1">
        <v>252</v>
      </c>
    </row>
    <row r="2" spans="2:56">
      <c r="B2" s="55" t="s">
        <v>180</v>
      </c>
      <c r="C2" s="76" t="s">
        <v>253</v>
      </c>
    </row>
    <row r="3" spans="2:56">
      <c r="B3" s="55" t="s">
        <v>182</v>
      </c>
      <c r="C3" s="76" t="s">
        <v>254</v>
      </c>
    </row>
    <row r="4" spans="2:56">
      <c r="B4" s="55" t="s">
        <v>183</v>
      </c>
      <c r="C4" s="76">
        <v>9453</v>
      </c>
    </row>
    <row r="6" spans="2:56" ht="26.25" customHeight="1">
      <c r="B6" s="215" t="s">
        <v>211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  <c r="BD6" s="3"/>
    </row>
    <row r="7" spans="2:56" ht="26.25" customHeight="1">
      <c r="B7" s="215" t="s">
        <v>91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AZ7" s="3"/>
      <c r="BD7" s="3"/>
    </row>
    <row r="8" spans="2:56" s="3" customFormat="1" ht="78.75">
      <c r="B8" s="21" t="s">
        <v>117</v>
      </c>
      <c r="C8" s="29" t="s">
        <v>44</v>
      </c>
      <c r="D8" s="29" t="s">
        <v>121</v>
      </c>
      <c r="E8" s="29" t="s">
        <v>227</v>
      </c>
      <c r="F8" s="29" t="s">
        <v>119</v>
      </c>
      <c r="G8" s="29" t="s">
        <v>63</v>
      </c>
      <c r="H8" s="29" t="s">
        <v>103</v>
      </c>
      <c r="I8" s="12" t="s">
        <v>236</v>
      </c>
      <c r="J8" s="12" t="s">
        <v>235</v>
      </c>
      <c r="K8" s="29" t="s">
        <v>250</v>
      </c>
      <c r="L8" s="12" t="s">
        <v>60</v>
      </c>
      <c r="M8" s="12" t="s">
        <v>57</v>
      </c>
      <c r="N8" s="12" t="s">
        <v>184</v>
      </c>
      <c r="O8" s="13" t="s">
        <v>186</v>
      </c>
      <c r="AZ8" s="1"/>
      <c r="BA8" s="1"/>
      <c r="BB8" s="1"/>
      <c r="BD8" s="4"/>
    </row>
    <row r="9" spans="2:56" s="3" customFormat="1" ht="24" customHeight="1">
      <c r="B9" s="14"/>
      <c r="C9" s="15"/>
      <c r="D9" s="15"/>
      <c r="E9" s="15"/>
      <c r="F9" s="15"/>
      <c r="G9" s="15"/>
      <c r="H9" s="15"/>
      <c r="I9" s="15" t="s">
        <v>243</v>
      </c>
      <c r="J9" s="15"/>
      <c r="K9" s="15" t="s">
        <v>239</v>
      </c>
      <c r="L9" s="15" t="s">
        <v>239</v>
      </c>
      <c r="M9" s="15" t="s">
        <v>20</v>
      </c>
      <c r="N9" s="15" t="s">
        <v>20</v>
      </c>
      <c r="O9" s="16" t="s">
        <v>20</v>
      </c>
      <c r="AZ9" s="1"/>
      <c r="BB9" s="1"/>
      <c r="BD9" s="4"/>
    </row>
    <row r="10" spans="2:5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AZ10" s="1"/>
      <c r="BA10" s="3"/>
      <c r="BB10" s="1"/>
      <c r="BD10" s="1"/>
    </row>
    <row r="11" spans="2:56" s="139" customFormat="1" ht="18" customHeight="1">
      <c r="B11" s="77" t="s">
        <v>30</v>
      </c>
      <c r="C11" s="78"/>
      <c r="D11" s="78"/>
      <c r="E11" s="78"/>
      <c r="F11" s="78"/>
      <c r="G11" s="78"/>
      <c r="H11" s="78"/>
      <c r="I11" s="86"/>
      <c r="J11" s="88"/>
      <c r="K11" s="86">
        <v>29.151019999999999</v>
      </c>
      <c r="L11" s="86">
        <v>11895.98468</v>
      </c>
      <c r="M11" s="78"/>
      <c r="N11" s="87">
        <f>L11/$L$11</f>
        <v>1</v>
      </c>
      <c r="O11" s="87">
        <f>L11/'סכום נכסי הקרן'!$C$42</f>
        <v>0.15646820024439892</v>
      </c>
      <c r="AZ11" s="141"/>
      <c r="BA11" s="143"/>
      <c r="BB11" s="141"/>
      <c r="BD11" s="141"/>
    </row>
    <row r="12" spans="2:56" s="141" customFormat="1" ht="20.25">
      <c r="B12" s="79" t="s">
        <v>233</v>
      </c>
      <c r="C12" s="80"/>
      <c r="D12" s="80"/>
      <c r="E12" s="80"/>
      <c r="F12" s="80"/>
      <c r="G12" s="80"/>
      <c r="H12" s="80"/>
      <c r="I12" s="89"/>
      <c r="J12" s="91"/>
      <c r="K12" s="89">
        <v>28.717950000000002</v>
      </c>
      <c r="L12" s="89">
        <v>11280.073419999995</v>
      </c>
      <c r="M12" s="80"/>
      <c r="N12" s="90">
        <f t="shared" ref="N12:N45" si="0">L12/$L$11</f>
        <v>0.94822528133921535</v>
      </c>
      <c r="O12" s="90">
        <f>L12/'סכום נכסי הקרן'!$C$42</f>
        <v>0.14836710319738586</v>
      </c>
      <c r="BA12" s="139"/>
    </row>
    <row r="13" spans="2:56" s="141" customFormat="1">
      <c r="B13" s="100" t="s">
        <v>564</v>
      </c>
      <c r="C13" s="80"/>
      <c r="D13" s="80"/>
      <c r="E13" s="80"/>
      <c r="F13" s="80"/>
      <c r="G13" s="80"/>
      <c r="H13" s="80"/>
      <c r="I13" s="89"/>
      <c r="J13" s="91"/>
      <c r="K13" s="89">
        <v>20.33802</v>
      </c>
      <c r="L13" s="89">
        <v>8951.9647800000021</v>
      </c>
      <c r="M13" s="80"/>
      <c r="N13" s="90">
        <f t="shared" si="0"/>
        <v>0.75251986454306719</v>
      </c>
      <c r="O13" s="90">
        <f>L13/'סכום נכסי הקרן'!$C$42</f>
        <v>0.1177454288532126</v>
      </c>
    </row>
    <row r="14" spans="2:56" s="141" customFormat="1">
      <c r="B14" s="85" t="s">
        <v>565</v>
      </c>
      <c r="C14" s="82" t="s">
        <v>566</v>
      </c>
      <c r="D14" s="95" t="s">
        <v>122</v>
      </c>
      <c r="E14" s="95" t="s">
        <v>306</v>
      </c>
      <c r="F14" s="82" t="s">
        <v>567</v>
      </c>
      <c r="G14" s="95" t="s">
        <v>568</v>
      </c>
      <c r="H14" s="95" t="s">
        <v>166</v>
      </c>
      <c r="I14" s="92">
        <v>2172</v>
      </c>
      <c r="J14" s="94">
        <v>20040</v>
      </c>
      <c r="K14" s="82"/>
      <c r="L14" s="92">
        <v>435.2688</v>
      </c>
      <c r="M14" s="93">
        <v>4.2917224430863165E-5</v>
      </c>
      <c r="N14" s="93">
        <f t="shared" si="0"/>
        <v>3.6589556199731088E-2</v>
      </c>
      <c r="O14" s="93">
        <f>L14/'סכום נכסי הקרן'!$C$42</f>
        <v>5.7251020063132122E-3</v>
      </c>
    </row>
    <row r="15" spans="2:56" s="141" customFormat="1">
      <c r="B15" s="85" t="s">
        <v>569</v>
      </c>
      <c r="C15" s="82" t="s">
        <v>570</v>
      </c>
      <c r="D15" s="95" t="s">
        <v>122</v>
      </c>
      <c r="E15" s="95" t="s">
        <v>306</v>
      </c>
      <c r="F15" s="82" t="s">
        <v>348</v>
      </c>
      <c r="G15" s="95" t="s">
        <v>337</v>
      </c>
      <c r="H15" s="95" t="s">
        <v>166</v>
      </c>
      <c r="I15" s="92">
        <v>1085</v>
      </c>
      <c r="J15" s="94">
        <v>3778</v>
      </c>
      <c r="K15" s="82"/>
      <c r="L15" s="92">
        <v>40.991300000000003</v>
      </c>
      <c r="M15" s="93">
        <v>8.2516163471440541E-6</v>
      </c>
      <c r="N15" s="93">
        <f t="shared" si="0"/>
        <v>3.4458097503198871E-3</v>
      </c>
      <c r="O15" s="93">
        <f>L15/'סכום נכסי הקרן'!$C$42</f>
        <v>5.3915965001715446E-4</v>
      </c>
    </row>
    <row r="16" spans="2:56" s="141" customFormat="1" ht="20.25">
      <c r="B16" s="85" t="s">
        <v>571</v>
      </c>
      <c r="C16" s="82" t="s">
        <v>572</v>
      </c>
      <c r="D16" s="95" t="s">
        <v>122</v>
      </c>
      <c r="E16" s="95" t="s">
        <v>306</v>
      </c>
      <c r="F16" s="82" t="s">
        <v>573</v>
      </c>
      <c r="G16" s="95" t="s">
        <v>500</v>
      </c>
      <c r="H16" s="95" t="s">
        <v>166</v>
      </c>
      <c r="I16" s="92">
        <v>698</v>
      </c>
      <c r="J16" s="94">
        <v>42100</v>
      </c>
      <c r="K16" s="82"/>
      <c r="L16" s="92">
        <v>293.858</v>
      </c>
      <c r="M16" s="93">
        <v>1.632627017095476E-5</v>
      </c>
      <c r="N16" s="93">
        <f t="shared" si="0"/>
        <v>2.4702284670393506E-2</v>
      </c>
      <c r="O16" s="93">
        <f>L16/'סכום נכסי הקרן'!$C$42</f>
        <v>3.8651220243012775E-3</v>
      </c>
      <c r="AZ16" s="139"/>
    </row>
    <row r="17" spans="2:15" s="141" customFormat="1">
      <c r="B17" s="85" t="s">
        <v>574</v>
      </c>
      <c r="C17" s="82" t="s">
        <v>575</v>
      </c>
      <c r="D17" s="95" t="s">
        <v>122</v>
      </c>
      <c r="E17" s="95" t="s">
        <v>306</v>
      </c>
      <c r="F17" s="82" t="s">
        <v>576</v>
      </c>
      <c r="G17" s="95" t="s">
        <v>337</v>
      </c>
      <c r="H17" s="95" t="s">
        <v>166</v>
      </c>
      <c r="I17" s="92">
        <v>1423</v>
      </c>
      <c r="J17" s="94">
        <v>3161</v>
      </c>
      <c r="K17" s="92">
        <v>0.92495000000000005</v>
      </c>
      <c r="L17" s="92">
        <v>45.905980000000007</v>
      </c>
      <c r="M17" s="93">
        <v>8.3319537499395296E-6</v>
      </c>
      <c r="N17" s="93">
        <f t="shared" si="0"/>
        <v>3.8589474713412297E-3</v>
      </c>
      <c r="O17" s="93">
        <f>L17/'סכום נכסי הקרן'!$C$42</f>
        <v>6.0380256567843646E-4</v>
      </c>
    </row>
    <row r="18" spans="2:15" s="141" customFormat="1">
      <c r="B18" s="85" t="s">
        <v>577</v>
      </c>
      <c r="C18" s="82" t="s">
        <v>578</v>
      </c>
      <c r="D18" s="95" t="s">
        <v>122</v>
      </c>
      <c r="E18" s="95" t="s">
        <v>306</v>
      </c>
      <c r="F18" s="82" t="s">
        <v>352</v>
      </c>
      <c r="G18" s="95" t="s">
        <v>337</v>
      </c>
      <c r="H18" s="95" t="s">
        <v>166</v>
      </c>
      <c r="I18" s="92">
        <v>3290</v>
      </c>
      <c r="J18" s="94">
        <v>1878</v>
      </c>
      <c r="K18" s="82"/>
      <c r="L18" s="92">
        <v>61.786199999999994</v>
      </c>
      <c r="M18" s="93">
        <v>1.0109737792857286E-5</v>
      </c>
      <c r="N18" s="93">
        <f t="shared" si="0"/>
        <v>5.193870172334485E-3</v>
      </c>
      <c r="O18" s="93">
        <f>L18/'סכום נכסי הקרן'!$C$42</f>
        <v>8.1267551816824302E-4</v>
      </c>
    </row>
    <row r="19" spans="2:15" s="141" customFormat="1">
      <c r="B19" s="85" t="s">
        <v>579</v>
      </c>
      <c r="C19" s="82" t="s">
        <v>580</v>
      </c>
      <c r="D19" s="95" t="s">
        <v>122</v>
      </c>
      <c r="E19" s="95" t="s">
        <v>306</v>
      </c>
      <c r="F19" s="82" t="s">
        <v>359</v>
      </c>
      <c r="G19" s="95" t="s">
        <v>360</v>
      </c>
      <c r="H19" s="95" t="s">
        <v>166</v>
      </c>
      <c r="I19" s="92">
        <v>64595</v>
      </c>
      <c r="J19" s="94">
        <v>448</v>
      </c>
      <c r="K19" s="82"/>
      <c r="L19" s="92">
        <v>289.38559999999995</v>
      </c>
      <c r="M19" s="93">
        <v>2.3357560215208963E-5</v>
      </c>
      <c r="N19" s="93">
        <f t="shared" si="0"/>
        <v>2.4326325880910597E-2</v>
      </c>
      <c r="O19" s="93">
        <f>L19/'סכום נכסי הקרן'!$C$42</f>
        <v>3.8062964291448237E-3</v>
      </c>
    </row>
    <row r="20" spans="2:15" s="141" customFormat="1">
      <c r="B20" s="85" t="s">
        <v>581</v>
      </c>
      <c r="C20" s="82" t="s">
        <v>582</v>
      </c>
      <c r="D20" s="95" t="s">
        <v>122</v>
      </c>
      <c r="E20" s="95" t="s">
        <v>306</v>
      </c>
      <c r="F20" s="82" t="s">
        <v>436</v>
      </c>
      <c r="G20" s="95" t="s">
        <v>314</v>
      </c>
      <c r="H20" s="95" t="s">
        <v>166</v>
      </c>
      <c r="I20" s="92">
        <v>2663</v>
      </c>
      <c r="J20" s="94">
        <v>7390</v>
      </c>
      <c r="K20" s="82"/>
      <c r="L20" s="92">
        <v>196.79570000000001</v>
      </c>
      <c r="M20" s="93">
        <v>2.6542399464806354E-5</v>
      </c>
      <c r="N20" s="93">
        <f t="shared" si="0"/>
        <v>1.6543035763223597E-2</v>
      </c>
      <c r="O20" s="93">
        <f>L20/'סכום נכסי הקרן'!$C$42</f>
        <v>2.5884590324503228E-3</v>
      </c>
    </row>
    <row r="21" spans="2:15" s="141" customFormat="1">
      <c r="B21" s="85" t="s">
        <v>583</v>
      </c>
      <c r="C21" s="82" t="s">
        <v>584</v>
      </c>
      <c r="D21" s="95" t="s">
        <v>122</v>
      </c>
      <c r="E21" s="95" t="s">
        <v>306</v>
      </c>
      <c r="F21" s="82" t="s">
        <v>546</v>
      </c>
      <c r="G21" s="95" t="s">
        <v>393</v>
      </c>
      <c r="H21" s="95" t="s">
        <v>166</v>
      </c>
      <c r="I21" s="92">
        <v>65124</v>
      </c>
      <c r="J21" s="94">
        <v>162.19999999999999</v>
      </c>
      <c r="K21" s="82"/>
      <c r="L21" s="92">
        <v>105.63113</v>
      </c>
      <c r="M21" s="93">
        <v>2.0357085231249753E-5</v>
      </c>
      <c r="N21" s="93">
        <f t="shared" si="0"/>
        <v>8.8795617043447642E-3</v>
      </c>
      <c r="O21" s="93">
        <f>L21/'סכום נכסי הקרן'!$C$42</f>
        <v>1.3893690388379128E-3</v>
      </c>
    </row>
    <row r="22" spans="2:15" s="141" customFormat="1">
      <c r="B22" s="85" t="s">
        <v>585</v>
      </c>
      <c r="C22" s="82" t="s">
        <v>586</v>
      </c>
      <c r="D22" s="95" t="s">
        <v>122</v>
      </c>
      <c r="E22" s="95" t="s">
        <v>306</v>
      </c>
      <c r="F22" s="82" t="s">
        <v>587</v>
      </c>
      <c r="G22" s="95" t="s">
        <v>314</v>
      </c>
      <c r="H22" s="95" t="s">
        <v>166</v>
      </c>
      <c r="I22" s="92">
        <v>31254</v>
      </c>
      <c r="J22" s="94">
        <v>1006</v>
      </c>
      <c r="K22" s="82"/>
      <c r="L22" s="92">
        <v>314.41523999999998</v>
      </c>
      <c r="M22" s="93">
        <v>2.6850123484408617E-5</v>
      </c>
      <c r="N22" s="93">
        <f t="shared" si="0"/>
        <v>2.6430366922765739E-2</v>
      </c>
      <c r="O22" s="93">
        <f>L22/'סכום נכסי הקרן'!$C$42</f>
        <v>4.1355119442042483E-3</v>
      </c>
    </row>
    <row r="23" spans="2:15" s="141" customFormat="1">
      <c r="B23" s="85" t="s">
        <v>588</v>
      </c>
      <c r="C23" s="82" t="s">
        <v>589</v>
      </c>
      <c r="D23" s="95" t="s">
        <v>122</v>
      </c>
      <c r="E23" s="95" t="s">
        <v>306</v>
      </c>
      <c r="F23" s="82" t="s">
        <v>590</v>
      </c>
      <c r="G23" s="95" t="s">
        <v>558</v>
      </c>
      <c r="H23" s="95" t="s">
        <v>166</v>
      </c>
      <c r="I23" s="92">
        <v>34678.9</v>
      </c>
      <c r="J23" s="94">
        <v>1077</v>
      </c>
      <c r="K23" s="82"/>
      <c r="L23" s="92">
        <v>373.49177000000003</v>
      </c>
      <c r="M23" s="93">
        <v>2.9543760412860603E-5</v>
      </c>
      <c r="N23" s="93">
        <f t="shared" si="0"/>
        <v>3.1396456875732968E-2</v>
      </c>
      <c r="O23" s="93">
        <f>L23/'סכום נכסי הקרן'!$C$42</f>
        <v>4.9125471013968212E-3</v>
      </c>
    </row>
    <row r="24" spans="2:15" s="141" customFormat="1">
      <c r="B24" s="85" t="s">
        <v>591</v>
      </c>
      <c r="C24" s="82" t="s">
        <v>592</v>
      </c>
      <c r="D24" s="95" t="s">
        <v>122</v>
      </c>
      <c r="E24" s="95" t="s">
        <v>306</v>
      </c>
      <c r="F24" s="82" t="s">
        <v>422</v>
      </c>
      <c r="G24" s="95" t="s">
        <v>423</v>
      </c>
      <c r="H24" s="95" t="s">
        <v>166</v>
      </c>
      <c r="I24" s="92">
        <v>5016</v>
      </c>
      <c r="J24" s="94">
        <v>1926</v>
      </c>
      <c r="K24" s="82"/>
      <c r="L24" s="92">
        <v>96.608159999999998</v>
      </c>
      <c r="M24" s="93">
        <v>1.9591677950466761E-5</v>
      </c>
      <c r="N24" s="93">
        <f t="shared" si="0"/>
        <v>8.1210730005748469E-3</v>
      </c>
      <c r="O24" s="93">
        <f>L24/'סכום נכסי הקרן'!$C$42</f>
        <v>1.2706896764533267E-3</v>
      </c>
    </row>
    <row r="25" spans="2:15" s="141" customFormat="1">
      <c r="B25" s="85" t="s">
        <v>593</v>
      </c>
      <c r="C25" s="82" t="s">
        <v>594</v>
      </c>
      <c r="D25" s="95" t="s">
        <v>122</v>
      </c>
      <c r="E25" s="95" t="s">
        <v>306</v>
      </c>
      <c r="F25" s="82" t="s">
        <v>595</v>
      </c>
      <c r="G25" s="95" t="s">
        <v>423</v>
      </c>
      <c r="H25" s="95" t="s">
        <v>166</v>
      </c>
      <c r="I25" s="92">
        <v>4211</v>
      </c>
      <c r="J25" s="94">
        <v>2773</v>
      </c>
      <c r="K25" s="82"/>
      <c r="L25" s="92">
        <v>116.77103</v>
      </c>
      <c r="M25" s="93">
        <v>1.9642802974714294E-5</v>
      </c>
      <c r="N25" s="93">
        <f t="shared" si="0"/>
        <v>9.8160037307647233E-3</v>
      </c>
      <c r="O25" s="93">
        <f>L25/'סכום נכסי הקרן'!$C$42</f>
        <v>1.5358924373450617E-3</v>
      </c>
    </row>
    <row r="26" spans="2:15" s="141" customFormat="1">
      <c r="B26" s="85" t="s">
        <v>596</v>
      </c>
      <c r="C26" s="82" t="s">
        <v>597</v>
      </c>
      <c r="D26" s="95" t="s">
        <v>122</v>
      </c>
      <c r="E26" s="95" t="s">
        <v>306</v>
      </c>
      <c r="F26" s="82" t="s">
        <v>598</v>
      </c>
      <c r="G26" s="95" t="s">
        <v>419</v>
      </c>
      <c r="H26" s="95" t="s">
        <v>166</v>
      </c>
      <c r="I26" s="92">
        <v>73</v>
      </c>
      <c r="J26" s="94">
        <v>65880</v>
      </c>
      <c r="K26" s="82"/>
      <c r="L26" s="92">
        <v>48.092400000000005</v>
      </c>
      <c r="M26" s="93">
        <v>9.4824073416174933E-6</v>
      </c>
      <c r="N26" s="93">
        <f t="shared" si="0"/>
        <v>4.042742260828131E-3</v>
      </c>
      <c r="O26" s="93">
        <f>L26/'סכום נכסי הקרן'!$C$42</f>
        <v>6.3256060560374998E-4</v>
      </c>
    </row>
    <row r="27" spans="2:15" s="141" customFormat="1">
      <c r="B27" s="85" t="s">
        <v>599</v>
      </c>
      <c r="C27" s="82" t="s">
        <v>600</v>
      </c>
      <c r="D27" s="95" t="s">
        <v>122</v>
      </c>
      <c r="E27" s="95" t="s">
        <v>306</v>
      </c>
      <c r="F27" s="82" t="s">
        <v>601</v>
      </c>
      <c r="G27" s="95" t="s">
        <v>602</v>
      </c>
      <c r="H27" s="95" t="s">
        <v>166</v>
      </c>
      <c r="I27" s="92">
        <v>1819</v>
      </c>
      <c r="J27" s="94">
        <v>9450</v>
      </c>
      <c r="K27" s="82"/>
      <c r="L27" s="92">
        <v>171.8955</v>
      </c>
      <c r="M27" s="93">
        <v>1.8474935794011962E-5</v>
      </c>
      <c r="N27" s="93">
        <f t="shared" si="0"/>
        <v>1.4449875703774024E-2</v>
      </c>
      <c r="O27" s="93">
        <f>L27/'סכום נכסי הקרן'!$C$42</f>
        <v>2.2609460451247891E-3</v>
      </c>
    </row>
    <row r="28" spans="2:15" s="141" customFormat="1">
      <c r="B28" s="85" t="s">
        <v>603</v>
      </c>
      <c r="C28" s="82" t="s">
        <v>604</v>
      </c>
      <c r="D28" s="95" t="s">
        <v>122</v>
      </c>
      <c r="E28" s="95" t="s">
        <v>306</v>
      </c>
      <c r="F28" s="82" t="s">
        <v>605</v>
      </c>
      <c r="G28" s="95" t="s">
        <v>393</v>
      </c>
      <c r="H28" s="95" t="s">
        <v>166</v>
      </c>
      <c r="I28" s="92">
        <v>3513</v>
      </c>
      <c r="J28" s="94">
        <v>5956</v>
      </c>
      <c r="K28" s="82"/>
      <c r="L28" s="92">
        <v>209.23428000000001</v>
      </c>
      <c r="M28" s="93">
        <v>3.4603647959514635E-6</v>
      </c>
      <c r="N28" s="93">
        <f t="shared" si="0"/>
        <v>1.7588647398964204E-2</v>
      </c>
      <c r="O28" s="93">
        <f>L28/'סכום נכסי הקרן'!$C$42</f>
        <v>2.7520640032492574E-3</v>
      </c>
    </row>
    <row r="29" spans="2:15" s="141" customFormat="1">
      <c r="B29" s="85" t="s">
        <v>606</v>
      </c>
      <c r="C29" s="82" t="s">
        <v>607</v>
      </c>
      <c r="D29" s="95" t="s">
        <v>122</v>
      </c>
      <c r="E29" s="95" t="s">
        <v>306</v>
      </c>
      <c r="F29" s="82" t="s">
        <v>557</v>
      </c>
      <c r="G29" s="95" t="s">
        <v>558</v>
      </c>
      <c r="H29" s="95" t="s">
        <v>166</v>
      </c>
      <c r="I29" s="92">
        <v>1251360</v>
      </c>
      <c r="J29" s="94">
        <v>40.9</v>
      </c>
      <c r="K29" s="82"/>
      <c r="L29" s="92">
        <v>511.80624</v>
      </c>
      <c r="M29" s="93">
        <v>9.6613068547426488E-5</v>
      </c>
      <c r="N29" s="93">
        <f t="shared" si="0"/>
        <v>4.3023444781369713E-2</v>
      </c>
      <c r="O29" s="93">
        <f>L29/'סכום נכסי הקרן'!$C$42</f>
        <v>6.7318009732551956E-3</v>
      </c>
    </row>
    <row r="30" spans="2:15" s="141" customFormat="1">
      <c r="B30" s="85" t="s">
        <v>608</v>
      </c>
      <c r="C30" s="82" t="s">
        <v>609</v>
      </c>
      <c r="D30" s="95" t="s">
        <v>122</v>
      </c>
      <c r="E30" s="95" t="s">
        <v>306</v>
      </c>
      <c r="F30" s="82" t="s">
        <v>610</v>
      </c>
      <c r="G30" s="95" t="s">
        <v>393</v>
      </c>
      <c r="H30" s="95" t="s">
        <v>166</v>
      </c>
      <c r="I30" s="92">
        <v>28711</v>
      </c>
      <c r="J30" s="94">
        <v>1480</v>
      </c>
      <c r="K30" s="82"/>
      <c r="L30" s="92">
        <v>424.9228</v>
      </c>
      <c r="M30" s="93">
        <v>2.245888594329204E-5</v>
      </c>
      <c r="N30" s="93">
        <f t="shared" si="0"/>
        <v>3.5719850977481253E-2</v>
      </c>
      <c r="O30" s="93">
        <f>L30/'סכום נכסי הקרן'!$C$42</f>
        <v>5.5890207954446252E-3</v>
      </c>
    </row>
    <row r="31" spans="2:15" s="141" customFormat="1">
      <c r="B31" s="85" t="s">
        <v>611</v>
      </c>
      <c r="C31" s="82" t="s">
        <v>612</v>
      </c>
      <c r="D31" s="95" t="s">
        <v>122</v>
      </c>
      <c r="E31" s="95" t="s">
        <v>306</v>
      </c>
      <c r="F31" s="82" t="s">
        <v>313</v>
      </c>
      <c r="G31" s="95" t="s">
        <v>314</v>
      </c>
      <c r="H31" s="95" t="s">
        <v>166</v>
      </c>
      <c r="I31" s="92">
        <v>42562</v>
      </c>
      <c r="J31" s="94">
        <v>2111</v>
      </c>
      <c r="K31" s="82"/>
      <c r="L31" s="92">
        <v>898.48381999999992</v>
      </c>
      <c r="M31" s="93">
        <v>2.7927429475442127E-5</v>
      </c>
      <c r="N31" s="93">
        <f t="shared" si="0"/>
        <v>7.5528326924509795E-2</v>
      </c>
      <c r="O31" s="93">
        <f>L31/'סכום נכסי הקרן'!$C$42</f>
        <v>1.1817781381348626E-2</v>
      </c>
    </row>
    <row r="32" spans="2:15" s="141" customFormat="1">
      <c r="B32" s="85" t="s">
        <v>613</v>
      </c>
      <c r="C32" s="82" t="s">
        <v>614</v>
      </c>
      <c r="D32" s="95" t="s">
        <v>122</v>
      </c>
      <c r="E32" s="95" t="s">
        <v>306</v>
      </c>
      <c r="F32" s="82" t="s">
        <v>615</v>
      </c>
      <c r="G32" s="95" t="s">
        <v>616</v>
      </c>
      <c r="H32" s="95" t="s">
        <v>166</v>
      </c>
      <c r="I32" s="92">
        <v>1333</v>
      </c>
      <c r="J32" s="94">
        <v>10300</v>
      </c>
      <c r="K32" s="82"/>
      <c r="L32" s="92">
        <v>137.29900000000001</v>
      </c>
      <c r="M32" s="93">
        <v>2.5320123864602336E-5</v>
      </c>
      <c r="N32" s="93">
        <f t="shared" si="0"/>
        <v>1.1541625489046949E-2</v>
      </c>
      <c r="O32" s="93">
        <f>L32/'סכום נכסי הקרן'!$C$42</f>
        <v>1.8058973681660568E-3</v>
      </c>
    </row>
    <row r="33" spans="2:15" s="141" customFormat="1">
      <c r="B33" s="85" t="s">
        <v>617</v>
      </c>
      <c r="C33" s="82" t="s">
        <v>618</v>
      </c>
      <c r="D33" s="95" t="s">
        <v>122</v>
      </c>
      <c r="E33" s="95" t="s">
        <v>306</v>
      </c>
      <c r="F33" s="82" t="s">
        <v>317</v>
      </c>
      <c r="G33" s="95" t="s">
        <v>314</v>
      </c>
      <c r="H33" s="95" t="s">
        <v>166</v>
      </c>
      <c r="I33" s="92">
        <v>6834</v>
      </c>
      <c r="J33" s="94">
        <v>6703</v>
      </c>
      <c r="K33" s="82"/>
      <c r="L33" s="92">
        <v>458.08302000000003</v>
      </c>
      <c r="M33" s="93">
        <v>2.9352281856227139E-5</v>
      </c>
      <c r="N33" s="93">
        <f t="shared" si="0"/>
        <v>3.8507364654743324E-2</v>
      </c>
      <c r="O33" s="93">
        <f>L33/'סכום נכסי הקרן'!$C$42</f>
        <v>6.0251780436824682E-3</v>
      </c>
    </row>
    <row r="34" spans="2:15" s="141" customFormat="1">
      <c r="B34" s="85" t="s">
        <v>619</v>
      </c>
      <c r="C34" s="82" t="s">
        <v>620</v>
      </c>
      <c r="D34" s="95" t="s">
        <v>122</v>
      </c>
      <c r="E34" s="95" t="s">
        <v>306</v>
      </c>
      <c r="F34" s="82" t="s">
        <v>380</v>
      </c>
      <c r="G34" s="95" t="s">
        <v>337</v>
      </c>
      <c r="H34" s="95" t="s">
        <v>166</v>
      </c>
      <c r="I34" s="92">
        <v>1754</v>
      </c>
      <c r="J34" s="94">
        <v>13970</v>
      </c>
      <c r="K34" s="82"/>
      <c r="L34" s="92">
        <v>245.03379999999999</v>
      </c>
      <c r="M34" s="93">
        <v>3.9444092855802248E-5</v>
      </c>
      <c r="N34" s="93">
        <f t="shared" si="0"/>
        <v>2.0598025854216214E-2</v>
      </c>
      <c r="O34" s="93">
        <f>L34/'סכום נכסי הקרן'!$C$42</f>
        <v>3.2229360339968089E-3</v>
      </c>
    </row>
    <row r="35" spans="2:15" s="141" customFormat="1">
      <c r="B35" s="85" t="s">
        <v>621</v>
      </c>
      <c r="C35" s="82" t="s">
        <v>622</v>
      </c>
      <c r="D35" s="95" t="s">
        <v>122</v>
      </c>
      <c r="E35" s="95" t="s">
        <v>306</v>
      </c>
      <c r="F35" s="82" t="s">
        <v>623</v>
      </c>
      <c r="G35" s="95" t="s">
        <v>194</v>
      </c>
      <c r="H35" s="95" t="s">
        <v>166</v>
      </c>
      <c r="I35" s="92">
        <v>1385</v>
      </c>
      <c r="J35" s="94">
        <v>32570</v>
      </c>
      <c r="K35" s="82"/>
      <c r="L35" s="92">
        <v>451.09449999999998</v>
      </c>
      <c r="M35" s="93">
        <v>2.2735016212610913E-5</v>
      </c>
      <c r="N35" s="93">
        <f t="shared" si="0"/>
        <v>3.7919895841695049E-2</v>
      </c>
      <c r="O35" s="93">
        <f>L35/'סכום נכסי הקרן'!$C$42</f>
        <v>5.9332578558050908E-3</v>
      </c>
    </row>
    <row r="36" spans="2:15" s="141" customFormat="1">
      <c r="B36" s="85" t="s">
        <v>624</v>
      </c>
      <c r="C36" s="82" t="s">
        <v>625</v>
      </c>
      <c r="D36" s="95" t="s">
        <v>122</v>
      </c>
      <c r="E36" s="95" t="s">
        <v>306</v>
      </c>
      <c r="F36" s="82" t="s">
        <v>626</v>
      </c>
      <c r="G36" s="95" t="s">
        <v>627</v>
      </c>
      <c r="H36" s="95" t="s">
        <v>166</v>
      </c>
      <c r="I36" s="92">
        <v>14</v>
      </c>
      <c r="J36" s="94">
        <v>31810</v>
      </c>
      <c r="K36" s="82"/>
      <c r="L36" s="92">
        <v>4.4533999999999994</v>
      </c>
      <c r="M36" s="93">
        <v>6.4293572534814506E-7</v>
      </c>
      <c r="N36" s="93">
        <f t="shared" si="0"/>
        <v>3.7436161190483304E-4</v>
      </c>
      <c r="O36" s="93">
        <f>L36/'סכום נכסי הקרן'!$C$42</f>
        <v>5.8575687655341375E-5</v>
      </c>
    </row>
    <row r="37" spans="2:15" s="141" customFormat="1">
      <c r="B37" s="85" t="s">
        <v>628</v>
      </c>
      <c r="C37" s="82" t="s">
        <v>629</v>
      </c>
      <c r="D37" s="95" t="s">
        <v>122</v>
      </c>
      <c r="E37" s="95" t="s">
        <v>306</v>
      </c>
      <c r="F37" s="82" t="s">
        <v>447</v>
      </c>
      <c r="G37" s="95" t="s">
        <v>360</v>
      </c>
      <c r="H37" s="95" t="s">
        <v>166</v>
      </c>
      <c r="I37" s="92">
        <v>2426</v>
      </c>
      <c r="J37" s="94">
        <v>2478</v>
      </c>
      <c r="K37" s="82"/>
      <c r="L37" s="92">
        <v>60.116279999999996</v>
      </c>
      <c r="M37" s="93">
        <v>2.4009210115098036E-5</v>
      </c>
      <c r="N37" s="93">
        <f t="shared" si="0"/>
        <v>5.0534933943778412E-3</v>
      </c>
      <c r="O37" s="93">
        <f>L37/'סכום נכסי הקרן'!$C$42</f>
        <v>7.9071101636525934E-4</v>
      </c>
    </row>
    <row r="38" spans="2:15" s="141" customFormat="1">
      <c r="B38" s="85" t="s">
        <v>630</v>
      </c>
      <c r="C38" s="82" t="s">
        <v>631</v>
      </c>
      <c r="D38" s="95" t="s">
        <v>122</v>
      </c>
      <c r="E38" s="95" t="s">
        <v>306</v>
      </c>
      <c r="F38" s="82" t="s">
        <v>330</v>
      </c>
      <c r="G38" s="95" t="s">
        <v>314</v>
      </c>
      <c r="H38" s="95" t="s">
        <v>166</v>
      </c>
      <c r="I38" s="92">
        <v>35889</v>
      </c>
      <c r="J38" s="94">
        <v>2404</v>
      </c>
      <c r="K38" s="82"/>
      <c r="L38" s="92">
        <v>862.77156000000002</v>
      </c>
      <c r="M38" s="93">
        <v>2.6897743704627643E-5</v>
      </c>
      <c r="N38" s="93">
        <f t="shared" si="0"/>
        <v>7.2526283717440035E-2</v>
      </c>
      <c r="O38" s="93">
        <f>L38/'סכום נכסי הקרן'!$C$42</f>
        <v>1.1348057083682497E-2</v>
      </c>
    </row>
    <row r="39" spans="2:15" s="141" customFormat="1">
      <c r="B39" s="85" t="s">
        <v>632</v>
      </c>
      <c r="C39" s="82" t="s">
        <v>633</v>
      </c>
      <c r="D39" s="95" t="s">
        <v>122</v>
      </c>
      <c r="E39" s="95" t="s">
        <v>306</v>
      </c>
      <c r="F39" s="82" t="s">
        <v>418</v>
      </c>
      <c r="G39" s="95" t="s">
        <v>419</v>
      </c>
      <c r="H39" s="95" t="s">
        <v>166</v>
      </c>
      <c r="I39" s="92">
        <v>493</v>
      </c>
      <c r="J39" s="94">
        <v>51550</v>
      </c>
      <c r="K39" s="92">
        <v>19.413070000000001</v>
      </c>
      <c r="L39" s="92">
        <v>273.55457000000001</v>
      </c>
      <c r="M39" s="93">
        <v>4.8532669377539477E-5</v>
      </c>
      <c r="N39" s="93">
        <f t="shared" si="0"/>
        <v>2.2995538188604999E-2</v>
      </c>
      <c r="O39" s="93">
        <f>L39/'סכום נכסי הקרן'!$C$42</f>
        <v>3.5980704740223696E-3</v>
      </c>
    </row>
    <row r="40" spans="2:15" s="141" customFormat="1">
      <c r="B40" s="85" t="s">
        <v>634</v>
      </c>
      <c r="C40" s="82" t="s">
        <v>635</v>
      </c>
      <c r="D40" s="95" t="s">
        <v>122</v>
      </c>
      <c r="E40" s="95" t="s">
        <v>306</v>
      </c>
      <c r="F40" s="82" t="s">
        <v>636</v>
      </c>
      <c r="G40" s="95" t="s">
        <v>496</v>
      </c>
      <c r="H40" s="95" t="s">
        <v>166</v>
      </c>
      <c r="I40" s="92">
        <v>1298</v>
      </c>
      <c r="J40" s="94">
        <v>32110</v>
      </c>
      <c r="K40" s="82"/>
      <c r="L40" s="92">
        <v>416.7878</v>
      </c>
      <c r="M40" s="93">
        <v>2.1801427791966341E-5</v>
      </c>
      <c r="N40" s="93">
        <f t="shared" si="0"/>
        <v>3.5036006788132484E-2</v>
      </c>
      <c r="O40" s="93">
        <f>L40/'סכום נכסי הקרן'!$C$42</f>
        <v>5.4820209258896338E-3</v>
      </c>
    </row>
    <row r="41" spans="2:15" s="141" customFormat="1">
      <c r="B41" s="85" t="s">
        <v>637</v>
      </c>
      <c r="C41" s="82" t="s">
        <v>638</v>
      </c>
      <c r="D41" s="95" t="s">
        <v>122</v>
      </c>
      <c r="E41" s="95" t="s">
        <v>306</v>
      </c>
      <c r="F41" s="82" t="s">
        <v>531</v>
      </c>
      <c r="G41" s="95" t="s">
        <v>360</v>
      </c>
      <c r="H41" s="95" t="s">
        <v>166</v>
      </c>
      <c r="I41" s="92">
        <v>3772</v>
      </c>
      <c r="J41" s="94">
        <v>1580</v>
      </c>
      <c r="K41" s="82"/>
      <c r="L41" s="92">
        <v>59.5976</v>
      </c>
      <c r="M41" s="93">
        <v>2.2213362003881755E-5</v>
      </c>
      <c r="N41" s="93">
        <f t="shared" si="0"/>
        <v>5.0098921277359956E-3</v>
      </c>
      <c r="O41" s="93">
        <f>L41/'סכום נכסי הקרן'!$C$42</f>
        <v>7.8388880464543356E-4</v>
      </c>
    </row>
    <row r="42" spans="2:15" s="141" customFormat="1">
      <c r="B42" s="85" t="s">
        <v>639</v>
      </c>
      <c r="C42" s="82" t="s">
        <v>640</v>
      </c>
      <c r="D42" s="95" t="s">
        <v>122</v>
      </c>
      <c r="E42" s="95" t="s">
        <v>306</v>
      </c>
      <c r="F42" s="82" t="s">
        <v>641</v>
      </c>
      <c r="G42" s="95" t="s">
        <v>393</v>
      </c>
      <c r="H42" s="95" t="s">
        <v>166</v>
      </c>
      <c r="I42" s="92">
        <v>1375</v>
      </c>
      <c r="J42" s="94">
        <v>28980</v>
      </c>
      <c r="K42" s="82"/>
      <c r="L42" s="92">
        <v>398.47500000000002</v>
      </c>
      <c r="M42" s="93">
        <v>9.7819462607048466E-6</v>
      </c>
      <c r="N42" s="93">
        <f t="shared" si="0"/>
        <v>3.3496596601198719E-2</v>
      </c>
      <c r="O42" s="93">
        <f>L42/'סכום נכסי הקרן'!$C$42</f>
        <v>5.2411521845022136E-3</v>
      </c>
    </row>
    <row r="43" spans="2:15" s="141" customFormat="1">
      <c r="B43" s="85" t="s">
        <v>642</v>
      </c>
      <c r="C43" s="82" t="s">
        <v>643</v>
      </c>
      <c r="D43" s="95" t="s">
        <v>122</v>
      </c>
      <c r="E43" s="95" t="s">
        <v>306</v>
      </c>
      <c r="F43" s="82" t="s">
        <v>336</v>
      </c>
      <c r="G43" s="95" t="s">
        <v>337</v>
      </c>
      <c r="H43" s="95" t="s">
        <v>166</v>
      </c>
      <c r="I43" s="92">
        <v>3076</v>
      </c>
      <c r="J43" s="94">
        <v>16810</v>
      </c>
      <c r="K43" s="82"/>
      <c r="L43" s="92">
        <v>517.07560000000001</v>
      </c>
      <c r="M43" s="93">
        <v>2.5364310996137961E-5</v>
      </c>
      <c r="N43" s="93">
        <f t="shared" si="0"/>
        <v>4.3466397604674793E-2</v>
      </c>
      <c r="O43" s="93">
        <f>L43/'סכום נכסי הקרן'!$C$42</f>
        <v>6.8011090043109176E-3</v>
      </c>
    </row>
    <row r="44" spans="2:15" s="141" customFormat="1">
      <c r="B44" s="85" t="s">
        <v>644</v>
      </c>
      <c r="C44" s="82" t="s">
        <v>645</v>
      </c>
      <c r="D44" s="95" t="s">
        <v>122</v>
      </c>
      <c r="E44" s="95" t="s">
        <v>306</v>
      </c>
      <c r="F44" s="82" t="s">
        <v>646</v>
      </c>
      <c r="G44" s="95" t="s">
        <v>153</v>
      </c>
      <c r="H44" s="95" t="s">
        <v>166</v>
      </c>
      <c r="I44" s="92">
        <v>4590</v>
      </c>
      <c r="J44" s="94">
        <v>2233</v>
      </c>
      <c r="K44" s="82"/>
      <c r="L44" s="92">
        <v>102.49469999999999</v>
      </c>
      <c r="M44" s="93">
        <v>1.9432156486656623E-5</v>
      </c>
      <c r="N44" s="93">
        <f t="shared" si="0"/>
        <v>8.6159071953344178E-3</v>
      </c>
      <c r="O44" s="93">
        <f>L44/'סכום נכסי הקרן'!$C$42</f>
        <v>1.3481154923267432E-3</v>
      </c>
    </row>
    <row r="45" spans="2:15" s="141" customFormat="1">
      <c r="B45" s="85" t="s">
        <v>647</v>
      </c>
      <c r="C45" s="82" t="s">
        <v>648</v>
      </c>
      <c r="D45" s="95" t="s">
        <v>122</v>
      </c>
      <c r="E45" s="95" t="s">
        <v>306</v>
      </c>
      <c r="F45" s="82" t="s">
        <v>495</v>
      </c>
      <c r="G45" s="95" t="s">
        <v>496</v>
      </c>
      <c r="H45" s="95" t="s">
        <v>166</v>
      </c>
      <c r="I45" s="92">
        <v>4368</v>
      </c>
      <c r="J45" s="94">
        <v>7550</v>
      </c>
      <c r="K45" s="82"/>
      <c r="L45" s="92">
        <v>329.78399999999999</v>
      </c>
      <c r="M45" s="93">
        <v>3.8068960352903445E-5</v>
      </c>
      <c r="N45" s="93">
        <f t="shared" si="0"/>
        <v>2.7722295284596819E-2</v>
      </c>
      <c r="O45" s="93">
        <f>L45/'סכום נכסי הקרן'!$C$42</f>
        <v>4.3376576498246515E-3</v>
      </c>
    </row>
    <row r="46" spans="2:15" s="141" customFormat="1">
      <c r="B46" s="81"/>
      <c r="C46" s="82"/>
      <c r="D46" s="82"/>
      <c r="E46" s="82"/>
      <c r="F46" s="82"/>
      <c r="G46" s="82"/>
      <c r="H46" s="82"/>
      <c r="I46" s="92"/>
      <c r="J46" s="94"/>
      <c r="K46" s="82"/>
      <c r="L46" s="82"/>
      <c r="M46" s="82"/>
      <c r="N46" s="93"/>
      <c r="O46" s="82"/>
    </row>
    <row r="47" spans="2:15" s="141" customFormat="1">
      <c r="B47" s="100" t="s">
        <v>649</v>
      </c>
      <c r="C47" s="80"/>
      <c r="D47" s="80"/>
      <c r="E47" s="80"/>
      <c r="F47" s="80"/>
      <c r="G47" s="80"/>
      <c r="H47" s="80"/>
      <c r="I47" s="89"/>
      <c r="J47" s="91"/>
      <c r="K47" s="89">
        <v>8.2388800000000018</v>
      </c>
      <c r="L47" s="89">
        <v>2214.3818100000003</v>
      </c>
      <c r="M47" s="80"/>
      <c r="N47" s="90">
        <f t="shared" ref="N47:N85" si="1">L47/$L$11</f>
        <v>0.1861453145381825</v>
      </c>
      <c r="O47" s="90">
        <f>L47/'סכום נכסי הקרן'!$C$42</f>
        <v>2.9125822349716963E-2</v>
      </c>
    </row>
    <row r="48" spans="2:15" s="141" customFormat="1">
      <c r="B48" s="85" t="s">
        <v>650</v>
      </c>
      <c r="C48" s="82" t="s">
        <v>651</v>
      </c>
      <c r="D48" s="95" t="s">
        <v>122</v>
      </c>
      <c r="E48" s="95" t="s">
        <v>306</v>
      </c>
      <c r="F48" s="82" t="s">
        <v>652</v>
      </c>
      <c r="G48" s="95" t="s">
        <v>653</v>
      </c>
      <c r="H48" s="95" t="s">
        <v>166</v>
      </c>
      <c r="I48" s="92">
        <v>13423</v>
      </c>
      <c r="J48" s="94">
        <v>345.6</v>
      </c>
      <c r="K48" s="92">
        <v>1.77091</v>
      </c>
      <c r="L48" s="92">
        <v>48.149279999999997</v>
      </c>
      <c r="M48" s="93">
        <v>4.5546082737949136E-5</v>
      </c>
      <c r="N48" s="93">
        <f t="shared" si="1"/>
        <v>4.0475237061250151E-3</v>
      </c>
      <c r="O48" s="93">
        <f>L48/'סכום נכסי הקרן'!$C$42</f>
        <v>6.3330874974392055E-4</v>
      </c>
    </row>
    <row r="49" spans="2:15" s="141" customFormat="1">
      <c r="B49" s="85" t="s">
        <v>654</v>
      </c>
      <c r="C49" s="82" t="s">
        <v>655</v>
      </c>
      <c r="D49" s="95" t="s">
        <v>122</v>
      </c>
      <c r="E49" s="95" t="s">
        <v>306</v>
      </c>
      <c r="F49" s="82" t="s">
        <v>542</v>
      </c>
      <c r="G49" s="95" t="s">
        <v>543</v>
      </c>
      <c r="H49" s="95" t="s">
        <v>166</v>
      </c>
      <c r="I49" s="92">
        <v>4961</v>
      </c>
      <c r="J49" s="94">
        <v>1852</v>
      </c>
      <c r="K49" s="82"/>
      <c r="L49" s="92">
        <v>91.877719999999997</v>
      </c>
      <c r="M49" s="93">
        <v>3.761561408445358E-5</v>
      </c>
      <c r="N49" s="93">
        <f t="shared" si="1"/>
        <v>7.723422858342148E-3</v>
      </c>
      <c r="O49" s="93">
        <f>L49/'סכום נכסי הקרן'!$C$42</f>
        <v>1.2084700743712471E-3</v>
      </c>
    </row>
    <row r="50" spans="2:15" s="141" customFormat="1">
      <c r="B50" s="85" t="s">
        <v>656</v>
      </c>
      <c r="C50" s="82" t="s">
        <v>657</v>
      </c>
      <c r="D50" s="95" t="s">
        <v>122</v>
      </c>
      <c r="E50" s="95" t="s">
        <v>306</v>
      </c>
      <c r="F50" s="82" t="s">
        <v>658</v>
      </c>
      <c r="G50" s="95" t="s">
        <v>423</v>
      </c>
      <c r="H50" s="95" t="s">
        <v>166</v>
      </c>
      <c r="I50" s="92">
        <v>391</v>
      </c>
      <c r="J50" s="94">
        <v>22900</v>
      </c>
      <c r="K50" s="92">
        <v>3.1972899999999997</v>
      </c>
      <c r="L50" s="92">
        <v>92.736289999999997</v>
      </c>
      <c r="M50" s="93">
        <v>2.6644110258098293E-5</v>
      </c>
      <c r="N50" s="93">
        <f t="shared" si="1"/>
        <v>7.7955959506161706E-3</v>
      </c>
      <c r="O50" s="93">
        <f>L50/'סכום נכסי הקרן'!$C$42</f>
        <v>1.2197628682254363E-3</v>
      </c>
    </row>
    <row r="51" spans="2:15" s="141" customFormat="1">
      <c r="B51" s="85" t="s">
        <v>659</v>
      </c>
      <c r="C51" s="82" t="s">
        <v>660</v>
      </c>
      <c r="D51" s="95" t="s">
        <v>122</v>
      </c>
      <c r="E51" s="95" t="s">
        <v>306</v>
      </c>
      <c r="F51" s="82" t="s">
        <v>661</v>
      </c>
      <c r="G51" s="95" t="s">
        <v>662</v>
      </c>
      <c r="H51" s="95" t="s">
        <v>166</v>
      </c>
      <c r="I51" s="92">
        <v>4619</v>
      </c>
      <c r="J51" s="94">
        <v>1630</v>
      </c>
      <c r="K51" s="82"/>
      <c r="L51" s="92">
        <v>75.289699999999996</v>
      </c>
      <c r="M51" s="93">
        <v>4.2448246498685935E-5</v>
      </c>
      <c r="N51" s="93">
        <f t="shared" si="1"/>
        <v>6.3290010894667698E-3</v>
      </c>
      <c r="O51" s="93">
        <f>L51/'סכום נכסי הקרן'!$C$42</f>
        <v>9.9028740981370539E-4</v>
      </c>
    </row>
    <row r="52" spans="2:15" s="141" customFormat="1">
      <c r="B52" s="85" t="s">
        <v>663</v>
      </c>
      <c r="C52" s="82" t="s">
        <v>664</v>
      </c>
      <c r="D52" s="95" t="s">
        <v>122</v>
      </c>
      <c r="E52" s="95" t="s">
        <v>306</v>
      </c>
      <c r="F52" s="82" t="s">
        <v>665</v>
      </c>
      <c r="G52" s="95" t="s">
        <v>153</v>
      </c>
      <c r="H52" s="95" t="s">
        <v>166</v>
      </c>
      <c r="I52" s="92">
        <v>327</v>
      </c>
      <c r="J52" s="94">
        <v>5396</v>
      </c>
      <c r="K52" s="82"/>
      <c r="L52" s="92">
        <v>17.644919999999999</v>
      </c>
      <c r="M52" s="93">
        <v>1.4672957282040623E-5</v>
      </c>
      <c r="N52" s="93">
        <f t="shared" si="1"/>
        <v>1.4832668732051527E-3</v>
      </c>
      <c r="O52" s="93">
        <f>L52/'סכום נכסי הקרן'!$C$42</f>
        <v>2.3208409813254733E-4</v>
      </c>
    </row>
    <row r="53" spans="2:15" s="141" customFormat="1">
      <c r="B53" s="85" t="s">
        <v>666</v>
      </c>
      <c r="C53" s="82" t="s">
        <v>667</v>
      </c>
      <c r="D53" s="95" t="s">
        <v>122</v>
      </c>
      <c r="E53" s="95" t="s">
        <v>306</v>
      </c>
      <c r="F53" s="82" t="s">
        <v>668</v>
      </c>
      <c r="G53" s="95" t="s">
        <v>419</v>
      </c>
      <c r="H53" s="95" t="s">
        <v>166</v>
      </c>
      <c r="I53" s="92">
        <v>180</v>
      </c>
      <c r="J53" s="94">
        <v>88000</v>
      </c>
      <c r="K53" s="82"/>
      <c r="L53" s="92">
        <v>158.4</v>
      </c>
      <c r="M53" s="93">
        <v>4.9811436041562661E-5</v>
      </c>
      <c r="N53" s="93">
        <f t="shared" si="1"/>
        <v>1.3315417282464086E-2</v>
      </c>
      <c r="O53" s="93">
        <f>L53/'סכום נכסי הקרן'!$C$42</f>
        <v>2.0834393776903212E-3</v>
      </c>
    </row>
    <row r="54" spans="2:15" s="141" customFormat="1">
      <c r="B54" s="85" t="s">
        <v>669</v>
      </c>
      <c r="C54" s="82" t="s">
        <v>670</v>
      </c>
      <c r="D54" s="95" t="s">
        <v>122</v>
      </c>
      <c r="E54" s="95" t="s">
        <v>306</v>
      </c>
      <c r="F54" s="82" t="s">
        <v>671</v>
      </c>
      <c r="G54" s="95" t="s">
        <v>192</v>
      </c>
      <c r="H54" s="95" t="s">
        <v>166</v>
      </c>
      <c r="I54" s="92">
        <v>7305</v>
      </c>
      <c r="J54" s="94">
        <v>340</v>
      </c>
      <c r="K54" s="82"/>
      <c r="L54" s="92">
        <v>24.837</v>
      </c>
      <c r="M54" s="93">
        <v>1.9515359228874825E-5</v>
      </c>
      <c r="N54" s="93">
        <f t="shared" si="1"/>
        <v>2.0878473424530337E-3</v>
      </c>
      <c r="O54" s="93">
        <f>L54/'סכום נכסי הקרן'!$C$42</f>
        <v>3.2668171605867741E-4</v>
      </c>
    </row>
    <row r="55" spans="2:15" s="141" customFormat="1">
      <c r="B55" s="85" t="s">
        <v>672</v>
      </c>
      <c r="C55" s="82" t="s">
        <v>673</v>
      </c>
      <c r="D55" s="95" t="s">
        <v>122</v>
      </c>
      <c r="E55" s="95" t="s">
        <v>306</v>
      </c>
      <c r="F55" s="82" t="s">
        <v>674</v>
      </c>
      <c r="G55" s="95" t="s">
        <v>373</v>
      </c>
      <c r="H55" s="95" t="s">
        <v>166</v>
      </c>
      <c r="I55" s="92">
        <v>147</v>
      </c>
      <c r="J55" s="94">
        <v>15490</v>
      </c>
      <c r="K55" s="82"/>
      <c r="L55" s="92">
        <v>22.770299999999999</v>
      </c>
      <c r="M55" s="93">
        <v>3.2095810579696189E-5</v>
      </c>
      <c r="N55" s="93">
        <f t="shared" si="1"/>
        <v>1.9141164529475503E-3</v>
      </c>
      <c r="O55" s="93">
        <f>L55/'סכום נכסי הקרן'!$C$42</f>
        <v>2.9949835645089591E-4</v>
      </c>
    </row>
    <row r="56" spans="2:15" s="141" customFormat="1">
      <c r="B56" s="85" t="s">
        <v>675</v>
      </c>
      <c r="C56" s="82" t="s">
        <v>676</v>
      </c>
      <c r="D56" s="95" t="s">
        <v>122</v>
      </c>
      <c r="E56" s="95" t="s">
        <v>306</v>
      </c>
      <c r="F56" s="82" t="s">
        <v>677</v>
      </c>
      <c r="G56" s="95" t="s">
        <v>678</v>
      </c>
      <c r="H56" s="95" t="s">
        <v>166</v>
      </c>
      <c r="I56" s="92">
        <v>953</v>
      </c>
      <c r="J56" s="94">
        <v>3493</v>
      </c>
      <c r="K56" s="92">
        <v>0.72608000000000006</v>
      </c>
      <c r="L56" s="92">
        <v>34.009639999999997</v>
      </c>
      <c r="M56" s="93">
        <v>3.8535056469021051E-5</v>
      </c>
      <c r="N56" s="93">
        <f t="shared" si="1"/>
        <v>2.8589176024392793E-3</v>
      </c>
      <c r="O56" s="93">
        <f>L56/'סכום נכסי הקרן'!$C$42</f>
        <v>4.4732969190070605E-4</v>
      </c>
    </row>
    <row r="57" spans="2:15" s="141" customFormat="1">
      <c r="B57" s="85" t="s">
        <v>679</v>
      </c>
      <c r="C57" s="82" t="s">
        <v>680</v>
      </c>
      <c r="D57" s="95" t="s">
        <v>122</v>
      </c>
      <c r="E57" s="95" t="s">
        <v>306</v>
      </c>
      <c r="F57" s="82" t="s">
        <v>681</v>
      </c>
      <c r="G57" s="95" t="s">
        <v>360</v>
      </c>
      <c r="H57" s="95" t="s">
        <v>166</v>
      </c>
      <c r="I57" s="92">
        <v>210</v>
      </c>
      <c r="J57" s="94">
        <v>4604</v>
      </c>
      <c r="K57" s="82"/>
      <c r="L57" s="92">
        <v>9.6684000000000001</v>
      </c>
      <c r="M57" s="93">
        <v>7.0259856077703385E-6</v>
      </c>
      <c r="N57" s="93">
        <f t="shared" si="1"/>
        <v>8.1274482609706934E-4</v>
      </c>
      <c r="O57" s="93">
        <f>L57/'סכום נכסי הקרן'!$C$42</f>
        <v>1.2716872019735543E-4</v>
      </c>
    </row>
    <row r="58" spans="2:15" s="141" customFormat="1">
      <c r="B58" s="85" t="s">
        <v>682</v>
      </c>
      <c r="C58" s="82" t="s">
        <v>683</v>
      </c>
      <c r="D58" s="95" t="s">
        <v>122</v>
      </c>
      <c r="E58" s="95" t="s">
        <v>306</v>
      </c>
      <c r="F58" s="82" t="s">
        <v>397</v>
      </c>
      <c r="G58" s="95" t="s">
        <v>337</v>
      </c>
      <c r="H58" s="95" t="s">
        <v>166</v>
      </c>
      <c r="I58" s="92">
        <v>115</v>
      </c>
      <c r="J58" s="94">
        <v>165900</v>
      </c>
      <c r="K58" s="82"/>
      <c r="L58" s="92">
        <v>190.785</v>
      </c>
      <c r="M58" s="93">
        <v>5.381992788129664E-5</v>
      </c>
      <c r="N58" s="93">
        <f t="shared" si="1"/>
        <v>1.6037764433301203E-2</v>
      </c>
      <c r="O58" s="93">
        <f>L58/'סכום נכסי הקרן'!$C$42</f>
        <v>2.509400136822272E-3</v>
      </c>
    </row>
    <row r="59" spans="2:15" s="141" customFormat="1">
      <c r="B59" s="85" t="s">
        <v>684</v>
      </c>
      <c r="C59" s="82" t="s">
        <v>685</v>
      </c>
      <c r="D59" s="95" t="s">
        <v>122</v>
      </c>
      <c r="E59" s="95" t="s">
        <v>306</v>
      </c>
      <c r="F59" s="82" t="s">
        <v>686</v>
      </c>
      <c r="G59" s="95" t="s">
        <v>189</v>
      </c>
      <c r="H59" s="95" t="s">
        <v>166</v>
      </c>
      <c r="I59" s="92">
        <v>373</v>
      </c>
      <c r="J59" s="94">
        <v>10320</v>
      </c>
      <c r="K59" s="82"/>
      <c r="L59" s="92">
        <v>38.493600000000001</v>
      </c>
      <c r="M59" s="93">
        <v>1.4656477127506517E-5</v>
      </c>
      <c r="N59" s="93">
        <f t="shared" si="1"/>
        <v>3.235848148385477E-3</v>
      </c>
      <c r="O59" s="93">
        <f>L59/'סכום נכסי הקרן'!$C$42</f>
        <v>5.063073360420463E-4</v>
      </c>
    </row>
    <row r="60" spans="2:15" s="141" customFormat="1">
      <c r="B60" s="85" t="s">
        <v>687</v>
      </c>
      <c r="C60" s="82" t="s">
        <v>688</v>
      </c>
      <c r="D60" s="95" t="s">
        <v>122</v>
      </c>
      <c r="E60" s="95" t="s">
        <v>306</v>
      </c>
      <c r="F60" s="82" t="s">
        <v>689</v>
      </c>
      <c r="G60" s="95" t="s">
        <v>337</v>
      </c>
      <c r="H60" s="95" t="s">
        <v>166</v>
      </c>
      <c r="I60" s="92">
        <v>421</v>
      </c>
      <c r="J60" s="94">
        <v>6183</v>
      </c>
      <c r="K60" s="82"/>
      <c r="L60" s="92">
        <v>26.030429999999999</v>
      </c>
      <c r="M60" s="93">
        <v>2.3473386560120167E-5</v>
      </c>
      <c r="N60" s="93">
        <f t="shared" si="1"/>
        <v>2.1881694286109321E-3</v>
      </c>
      <c r="O60" s="93">
        <f>L60/'סכום נכסי הקרן'!$C$42</f>
        <v>3.4237893232456727E-4</v>
      </c>
    </row>
    <row r="61" spans="2:15" s="141" customFormat="1">
      <c r="B61" s="85" t="s">
        <v>690</v>
      </c>
      <c r="C61" s="82" t="s">
        <v>691</v>
      </c>
      <c r="D61" s="95" t="s">
        <v>122</v>
      </c>
      <c r="E61" s="95" t="s">
        <v>306</v>
      </c>
      <c r="F61" s="82" t="s">
        <v>692</v>
      </c>
      <c r="G61" s="95" t="s">
        <v>525</v>
      </c>
      <c r="H61" s="95" t="s">
        <v>166</v>
      </c>
      <c r="I61" s="92">
        <v>259</v>
      </c>
      <c r="J61" s="94">
        <v>17580</v>
      </c>
      <c r="K61" s="92">
        <v>0.64749999999999996</v>
      </c>
      <c r="L61" s="92">
        <v>46.179699999999997</v>
      </c>
      <c r="M61" s="93">
        <v>5.3356692165259891E-5</v>
      </c>
      <c r="N61" s="93">
        <f t="shared" si="1"/>
        <v>3.8819569159028204E-3</v>
      </c>
      <c r="O61" s="93">
        <f>L61/'סכום נכסי הקרן'!$C$42</f>
        <v>6.0740281205761174E-4</v>
      </c>
    </row>
    <row r="62" spans="2:15" s="141" customFormat="1">
      <c r="B62" s="85" t="s">
        <v>693</v>
      </c>
      <c r="C62" s="82" t="s">
        <v>694</v>
      </c>
      <c r="D62" s="95" t="s">
        <v>122</v>
      </c>
      <c r="E62" s="95" t="s">
        <v>306</v>
      </c>
      <c r="F62" s="82" t="s">
        <v>695</v>
      </c>
      <c r="G62" s="95" t="s">
        <v>662</v>
      </c>
      <c r="H62" s="95" t="s">
        <v>166</v>
      </c>
      <c r="I62" s="92">
        <v>461</v>
      </c>
      <c r="J62" s="94">
        <v>7323</v>
      </c>
      <c r="K62" s="82"/>
      <c r="L62" s="92">
        <v>33.759029999999996</v>
      </c>
      <c r="M62" s="93">
        <v>3.2960441821495543E-5</v>
      </c>
      <c r="N62" s="93">
        <f t="shared" si="1"/>
        <v>2.8378508301844917E-3</v>
      </c>
      <c r="O62" s="93">
        <f>L62/'סכום נכסי הקרן'!$C$42</f>
        <v>4.4403341196104084E-4</v>
      </c>
    </row>
    <row r="63" spans="2:15" s="141" customFormat="1">
      <c r="B63" s="85" t="s">
        <v>696</v>
      </c>
      <c r="C63" s="82" t="s">
        <v>697</v>
      </c>
      <c r="D63" s="95" t="s">
        <v>122</v>
      </c>
      <c r="E63" s="95" t="s">
        <v>306</v>
      </c>
      <c r="F63" s="82" t="s">
        <v>698</v>
      </c>
      <c r="G63" s="95" t="s">
        <v>699</v>
      </c>
      <c r="H63" s="95" t="s">
        <v>166</v>
      </c>
      <c r="I63" s="92">
        <v>162</v>
      </c>
      <c r="J63" s="94">
        <v>13800</v>
      </c>
      <c r="K63" s="92">
        <v>0.31341000000000002</v>
      </c>
      <c r="L63" s="92">
        <v>22.669409999999999</v>
      </c>
      <c r="M63" s="93">
        <v>2.3850480454678494E-5</v>
      </c>
      <c r="N63" s="93">
        <f t="shared" si="1"/>
        <v>1.9056354400079809E-3</v>
      </c>
      <c r="O63" s="93">
        <f>L63/'סכום נכסי הקרן'!$C$42</f>
        <v>2.9817134761999205E-4</v>
      </c>
    </row>
    <row r="64" spans="2:15" s="141" customFormat="1">
      <c r="B64" s="85" t="s">
        <v>700</v>
      </c>
      <c r="C64" s="82" t="s">
        <v>701</v>
      </c>
      <c r="D64" s="95" t="s">
        <v>122</v>
      </c>
      <c r="E64" s="95" t="s">
        <v>306</v>
      </c>
      <c r="F64" s="82" t="s">
        <v>702</v>
      </c>
      <c r="G64" s="95" t="s">
        <v>699</v>
      </c>
      <c r="H64" s="95" t="s">
        <v>166</v>
      </c>
      <c r="I64" s="92">
        <v>1246</v>
      </c>
      <c r="J64" s="94">
        <v>7792</v>
      </c>
      <c r="K64" s="82"/>
      <c r="L64" s="92">
        <v>97.08832000000001</v>
      </c>
      <c r="M64" s="93">
        <v>5.5420446595394314E-5</v>
      </c>
      <c r="N64" s="93">
        <f t="shared" si="1"/>
        <v>8.1614361998320947E-3</v>
      </c>
      <c r="O64" s="93">
        <f>L64/'סכום נכסי הקרן'!$C$42</f>
        <v>1.2770052335972144E-3</v>
      </c>
    </row>
    <row r="65" spans="2:15" s="141" customFormat="1">
      <c r="B65" s="85" t="s">
        <v>703</v>
      </c>
      <c r="C65" s="82" t="s">
        <v>704</v>
      </c>
      <c r="D65" s="95" t="s">
        <v>122</v>
      </c>
      <c r="E65" s="95" t="s">
        <v>306</v>
      </c>
      <c r="F65" s="82" t="s">
        <v>705</v>
      </c>
      <c r="G65" s="95" t="s">
        <v>419</v>
      </c>
      <c r="H65" s="95" t="s">
        <v>166</v>
      </c>
      <c r="I65" s="92">
        <v>244</v>
      </c>
      <c r="J65" s="94">
        <v>19500</v>
      </c>
      <c r="K65" s="82"/>
      <c r="L65" s="92">
        <v>47.58</v>
      </c>
      <c r="M65" s="93">
        <v>1.4126616165943739E-5</v>
      </c>
      <c r="N65" s="93">
        <f t="shared" si="1"/>
        <v>3.9996689034068255E-3</v>
      </c>
      <c r="O65" s="93">
        <f>L65/'סכום נכסי הקרן'!$C$42</f>
        <v>6.2582099488955477E-4</v>
      </c>
    </row>
    <row r="66" spans="2:15" s="141" customFormat="1">
      <c r="B66" s="85" t="s">
        <v>706</v>
      </c>
      <c r="C66" s="82" t="s">
        <v>707</v>
      </c>
      <c r="D66" s="95" t="s">
        <v>122</v>
      </c>
      <c r="E66" s="95" t="s">
        <v>306</v>
      </c>
      <c r="F66" s="82" t="s">
        <v>439</v>
      </c>
      <c r="G66" s="95" t="s">
        <v>337</v>
      </c>
      <c r="H66" s="95" t="s">
        <v>166</v>
      </c>
      <c r="I66" s="92">
        <v>91</v>
      </c>
      <c r="J66" s="94">
        <v>41480</v>
      </c>
      <c r="K66" s="92">
        <v>0.36399999999999999</v>
      </c>
      <c r="L66" s="92">
        <v>38.110800000000005</v>
      </c>
      <c r="M66" s="93">
        <v>1.6839702318475413E-5</v>
      </c>
      <c r="N66" s="93">
        <f t="shared" si="1"/>
        <v>3.2036692232861892E-3</v>
      </c>
      <c r="O66" s="93">
        <f>L66/'סכום נכסי הקרן'!$C$42</f>
        <v>5.0127235754596146E-4</v>
      </c>
    </row>
    <row r="67" spans="2:15" s="141" customFormat="1">
      <c r="B67" s="85" t="s">
        <v>708</v>
      </c>
      <c r="C67" s="82" t="s">
        <v>709</v>
      </c>
      <c r="D67" s="95" t="s">
        <v>122</v>
      </c>
      <c r="E67" s="95" t="s">
        <v>306</v>
      </c>
      <c r="F67" s="82" t="s">
        <v>710</v>
      </c>
      <c r="G67" s="95" t="s">
        <v>423</v>
      </c>
      <c r="H67" s="95" t="s">
        <v>166</v>
      </c>
      <c r="I67" s="92">
        <v>1400</v>
      </c>
      <c r="J67" s="94">
        <v>6317</v>
      </c>
      <c r="K67" s="82"/>
      <c r="L67" s="92">
        <v>88.438000000000002</v>
      </c>
      <c r="M67" s="93">
        <v>2.51901646009922E-5</v>
      </c>
      <c r="N67" s="93">
        <f t="shared" si="1"/>
        <v>7.434273192086862E-3</v>
      </c>
      <c r="O67" s="93">
        <f>L67/'סכום נכסי הקרן'!$C$42</f>
        <v>1.163227346491014E-3</v>
      </c>
    </row>
    <row r="68" spans="2:15" s="141" customFormat="1">
      <c r="B68" s="85" t="s">
        <v>711</v>
      </c>
      <c r="C68" s="82" t="s">
        <v>712</v>
      </c>
      <c r="D68" s="95" t="s">
        <v>122</v>
      </c>
      <c r="E68" s="95" t="s">
        <v>306</v>
      </c>
      <c r="F68" s="82" t="s">
        <v>713</v>
      </c>
      <c r="G68" s="95" t="s">
        <v>699</v>
      </c>
      <c r="H68" s="95" t="s">
        <v>166</v>
      </c>
      <c r="I68" s="92">
        <v>3030</v>
      </c>
      <c r="J68" s="94">
        <v>3955</v>
      </c>
      <c r="K68" s="82"/>
      <c r="L68" s="92">
        <v>119.8365</v>
      </c>
      <c r="M68" s="93">
        <v>4.9125161134176431E-5</v>
      </c>
      <c r="N68" s="93">
        <f t="shared" si="1"/>
        <v>1.0073693201830856E-2</v>
      </c>
      <c r="O68" s="93">
        <f>L68/'סכום נכסי הקרן'!$C$42</f>
        <v>1.5762126451047105E-3</v>
      </c>
    </row>
    <row r="69" spans="2:15" s="141" customFormat="1">
      <c r="B69" s="85" t="s">
        <v>714</v>
      </c>
      <c r="C69" s="82" t="s">
        <v>715</v>
      </c>
      <c r="D69" s="95" t="s">
        <v>122</v>
      </c>
      <c r="E69" s="95" t="s">
        <v>306</v>
      </c>
      <c r="F69" s="82" t="s">
        <v>716</v>
      </c>
      <c r="G69" s="95" t="s">
        <v>678</v>
      </c>
      <c r="H69" s="95" t="s">
        <v>166</v>
      </c>
      <c r="I69" s="92">
        <v>5386</v>
      </c>
      <c r="J69" s="94">
        <v>1735</v>
      </c>
      <c r="K69" s="82"/>
      <c r="L69" s="92">
        <v>93.447100000000006</v>
      </c>
      <c r="M69" s="93">
        <v>5.0026083503341677E-5</v>
      </c>
      <c r="N69" s="93">
        <f t="shared" si="1"/>
        <v>7.8553480450514503E-3</v>
      </c>
      <c r="O69" s="93">
        <f>L69/'סכום נכסי הקרן'!$C$42</f>
        <v>1.229112170902558E-3</v>
      </c>
    </row>
    <row r="70" spans="2:15" s="141" customFormat="1">
      <c r="B70" s="85" t="s">
        <v>717</v>
      </c>
      <c r="C70" s="82" t="s">
        <v>718</v>
      </c>
      <c r="D70" s="95" t="s">
        <v>122</v>
      </c>
      <c r="E70" s="95" t="s">
        <v>306</v>
      </c>
      <c r="F70" s="82" t="s">
        <v>528</v>
      </c>
      <c r="G70" s="95" t="s">
        <v>423</v>
      </c>
      <c r="H70" s="95" t="s">
        <v>166</v>
      </c>
      <c r="I70" s="92">
        <v>1263</v>
      </c>
      <c r="J70" s="94">
        <v>4492</v>
      </c>
      <c r="K70" s="82"/>
      <c r="L70" s="92">
        <v>56.733959999999996</v>
      </c>
      <c r="M70" s="93">
        <v>1.996145810691316E-5</v>
      </c>
      <c r="N70" s="93">
        <f t="shared" si="1"/>
        <v>4.7691688856478925E-3</v>
      </c>
      <c r="O70" s="93">
        <f>L70/'סכום נכסי הקרן'!$C$42</f>
        <v>7.4622327219891127E-4</v>
      </c>
    </row>
    <row r="71" spans="2:15" s="141" customFormat="1">
      <c r="B71" s="85" t="s">
        <v>719</v>
      </c>
      <c r="C71" s="82" t="s">
        <v>720</v>
      </c>
      <c r="D71" s="95" t="s">
        <v>122</v>
      </c>
      <c r="E71" s="95" t="s">
        <v>306</v>
      </c>
      <c r="F71" s="82" t="s">
        <v>721</v>
      </c>
      <c r="G71" s="95" t="s">
        <v>602</v>
      </c>
      <c r="H71" s="95" t="s">
        <v>166</v>
      </c>
      <c r="I71" s="92">
        <v>574</v>
      </c>
      <c r="J71" s="94">
        <v>9438</v>
      </c>
      <c r="K71" s="82"/>
      <c r="L71" s="92">
        <v>54.174120000000002</v>
      </c>
      <c r="M71" s="93">
        <v>2.0574727409952951E-5</v>
      </c>
      <c r="N71" s="93">
        <f t="shared" si="1"/>
        <v>4.5539836724134046E-3</v>
      </c>
      <c r="O71" s="93">
        <f>L71/'סכום נכסי הקרן'!$C$42</f>
        <v>7.1255362916490387E-4</v>
      </c>
    </row>
    <row r="72" spans="2:15" s="141" customFormat="1">
      <c r="B72" s="85" t="s">
        <v>722</v>
      </c>
      <c r="C72" s="82" t="s">
        <v>723</v>
      </c>
      <c r="D72" s="95" t="s">
        <v>122</v>
      </c>
      <c r="E72" s="95" t="s">
        <v>306</v>
      </c>
      <c r="F72" s="82" t="s">
        <v>724</v>
      </c>
      <c r="G72" s="95" t="s">
        <v>558</v>
      </c>
      <c r="H72" s="95" t="s">
        <v>166</v>
      </c>
      <c r="I72" s="92">
        <v>3614</v>
      </c>
      <c r="J72" s="94">
        <v>2275</v>
      </c>
      <c r="K72" s="82"/>
      <c r="L72" s="92">
        <v>82.218500000000006</v>
      </c>
      <c r="M72" s="93">
        <v>3.6862676178270718E-5</v>
      </c>
      <c r="N72" s="93">
        <f t="shared" si="1"/>
        <v>6.9114497212012221E-3</v>
      </c>
      <c r="O72" s="93">
        <f>L72/'סכום נכסי הקרן'!$C$42</f>
        <v>1.081422098956008E-3</v>
      </c>
    </row>
    <row r="73" spans="2:15" s="141" customFormat="1">
      <c r="B73" s="85" t="s">
        <v>725</v>
      </c>
      <c r="C73" s="82" t="s">
        <v>726</v>
      </c>
      <c r="D73" s="95" t="s">
        <v>122</v>
      </c>
      <c r="E73" s="95" t="s">
        <v>306</v>
      </c>
      <c r="F73" s="82" t="s">
        <v>727</v>
      </c>
      <c r="G73" s="95" t="s">
        <v>194</v>
      </c>
      <c r="H73" s="95" t="s">
        <v>166</v>
      </c>
      <c r="I73" s="92">
        <v>1000</v>
      </c>
      <c r="J73" s="94">
        <v>3085</v>
      </c>
      <c r="K73" s="82"/>
      <c r="L73" s="92">
        <v>30.85</v>
      </c>
      <c r="M73" s="93">
        <v>2.0097095499428299E-5</v>
      </c>
      <c r="N73" s="93">
        <f t="shared" si="1"/>
        <v>2.5933120149243503E-3</v>
      </c>
      <c r="O73" s="93">
        <f>L73/'סכום נכסי הקרן'!$C$42</f>
        <v>4.0577086364738891E-4</v>
      </c>
    </row>
    <row r="74" spans="2:15" s="141" customFormat="1">
      <c r="B74" s="85" t="s">
        <v>728</v>
      </c>
      <c r="C74" s="82" t="s">
        <v>729</v>
      </c>
      <c r="D74" s="95" t="s">
        <v>122</v>
      </c>
      <c r="E74" s="95" t="s">
        <v>306</v>
      </c>
      <c r="F74" s="82" t="s">
        <v>730</v>
      </c>
      <c r="G74" s="95" t="s">
        <v>653</v>
      </c>
      <c r="H74" s="95" t="s">
        <v>166</v>
      </c>
      <c r="I74" s="92">
        <v>1376</v>
      </c>
      <c r="J74" s="94">
        <v>933.7</v>
      </c>
      <c r="K74" s="82"/>
      <c r="L74" s="92">
        <v>12.847709999999999</v>
      </c>
      <c r="M74" s="93">
        <v>2.0765992885655351E-5</v>
      </c>
      <c r="N74" s="93">
        <f t="shared" si="1"/>
        <v>1.0800039127151935E-3</v>
      </c>
      <c r="O74" s="93">
        <f>L74/'סכום נכסי הקרן'!$C$42</f>
        <v>1.6898626847945526E-4</v>
      </c>
    </row>
    <row r="75" spans="2:15" s="141" customFormat="1">
      <c r="B75" s="85" t="s">
        <v>731</v>
      </c>
      <c r="C75" s="82" t="s">
        <v>732</v>
      </c>
      <c r="D75" s="95" t="s">
        <v>122</v>
      </c>
      <c r="E75" s="95" t="s">
        <v>306</v>
      </c>
      <c r="F75" s="82" t="s">
        <v>733</v>
      </c>
      <c r="G75" s="95" t="s">
        <v>153</v>
      </c>
      <c r="H75" s="95" t="s">
        <v>166</v>
      </c>
      <c r="I75" s="92">
        <v>483</v>
      </c>
      <c r="J75" s="94">
        <v>9753</v>
      </c>
      <c r="K75" s="82"/>
      <c r="L75" s="92">
        <v>47.106989999999996</v>
      </c>
      <c r="M75" s="93">
        <v>4.4336852865537616E-5</v>
      </c>
      <c r="N75" s="93">
        <f t="shared" si="1"/>
        <v>3.9599067472908004E-3</v>
      </c>
      <c r="O75" s="93">
        <f>L75/'סכום נכסי הקרן'!$C$42</f>
        <v>6.1959948188424342E-4</v>
      </c>
    </row>
    <row r="76" spans="2:15" s="141" customFormat="1">
      <c r="B76" s="85" t="s">
        <v>734</v>
      </c>
      <c r="C76" s="82" t="s">
        <v>735</v>
      </c>
      <c r="D76" s="95" t="s">
        <v>122</v>
      </c>
      <c r="E76" s="95" t="s">
        <v>306</v>
      </c>
      <c r="F76" s="82" t="s">
        <v>736</v>
      </c>
      <c r="G76" s="95" t="s">
        <v>699</v>
      </c>
      <c r="H76" s="95" t="s">
        <v>166</v>
      </c>
      <c r="I76" s="92">
        <v>266</v>
      </c>
      <c r="J76" s="94">
        <v>12780</v>
      </c>
      <c r="K76" s="82"/>
      <c r="L76" s="92">
        <v>33.994800000000005</v>
      </c>
      <c r="M76" s="93">
        <v>1.8059877592050721E-5</v>
      </c>
      <c r="N76" s="93">
        <f t="shared" si="1"/>
        <v>2.8576701226888271E-3</v>
      </c>
      <c r="O76" s="93">
        <f>L76/'סכום נכסי הקרן'!$C$42</f>
        <v>4.4713450098931147E-4</v>
      </c>
    </row>
    <row r="77" spans="2:15" s="141" customFormat="1">
      <c r="B77" s="85" t="s">
        <v>737</v>
      </c>
      <c r="C77" s="82" t="s">
        <v>738</v>
      </c>
      <c r="D77" s="95" t="s">
        <v>122</v>
      </c>
      <c r="E77" s="95" t="s">
        <v>306</v>
      </c>
      <c r="F77" s="82" t="s">
        <v>739</v>
      </c>
      <c r="G77" s="95" t="s">
        <v>393</v>
      </c>
      <c r="H77" s="95" t="s">
        <v>166</v>
      </c>
      <c r="I77" s="92">
        <v>235</v>
      </c>
      <c r="J77" s="94">
        <v>16140</v>
      </c>
      <c r="K77" s="82"/>
      <c r="L77" s="92">
        <v>37.929000000000002</v>
      </c>
      <c r="M77" s="93">
        <v>2.4612600289800277E-5</v>
      </c>
      <c r="N77" s="93">
        <f t="shared" si="1"/>
        <v>3.1883867557233607E-3</v>
      </c>
      <c r="O77" s="93">
        <f>L77/'סכום נכסי הקרן'!$C$42</f>
        <v>4.9888113735111232E-4</v>
      </c>
    </row>
    <row r="78" spans="2:15" s="141" customFormat="1">
      <c r="B78" s="85" t="s">
        <v>740</v>
      </c>
      <c r="C78" s="82" t="s">
        <v>741</v>
      </c>
      <c r="D78" s="95" t="s">
        <v>122</v>
      </c>
      <c r="E78" s="95" t="s">
        <v>306</v>
      </c>
      <c r="F78" s="82" t="s">
        <v>742</v>
      </c>
      <c r="G78" s="95" t="s">
        <v>662</v>
      </c>
      <c r="H78" s="95" t="s">
        <v>166</v>
      </c>
      <c r="I78" s="92">
        <v>85</v>
      </c>
      <c r="J78" s="94">
        <v>33640</v>
      </c>
      <c r="K78" s="82"/>
      <c r="L78" s="92">
        <v>28.594000000000001</v>
      </c>
      <c r="M78" s="93">
        <v>3.5586905525976557E-5</v>
      </c>
      <c r="N78" s="93">
        <f t="shared" si="1"/>
        <v>2.4036681930225891E-3</v>
      </c>
      <c r="O78" s="93">
        <f>L78/'סכום נכסי הקרן'!$C$42</f>
        <v>3.7609763614695102E-4</v>
      </c>
    </row>
    <row r="79" spans="2:15" s="141" customFormat="1">
      <c r="B79" s="85" t="s">
        <v>743</v>
      </c>
      <c r="C79" s="82" t="s">
        <v>744</v>
      </c>
      <c r="D79" s="95" t="s">
        <v>122</v>
      </c>
      <c r="E79" s="95" t="s">
        <v>306</v>
      </c>
      <c r="F79" s="82" t="s">
        <v>745</v>
      </c>
      <c r="G79" s="95" t="s">
        <v>746</v>
      </c>
      <c r="H79" s="95" t="s">
        <v>166</v>
      </c>
      <c r="I79" s="92">
        <v>503</v>
      </c>
      <c r="J79" s="94">
        <v>1609</v>
      </c>
      <c r="K79" s="82"/>
      <c r="L79" s="92">
        <v>8.0932700000000004</v>
      </c>
      <c r="M79" s="93">
        <v>1.2492915610305378E-5</v>
      </c>
      <c r="N79" s="93">
        <f t="shared" si="1"/>
        <v>6.8033628301545528E-4</v>
      </c>
      <c r="O79" s="93">
        <f>L79/'סכום נכסי הקרן'!$C$42</f>
        <v>1.0645099376439232E-4</v>
      </c>
    </row>
    <row r="80" spans="2:15" s="141" customFormat="1">
      <c r="B80" s="85" t="s">
        <v>747</v>
      </c>
      <c r="C80" s="82" t="s">
        <v>748</v>
      </c>
      <c r="D80" s="95" t="s">
        <v>122</v>
      </c>
      <c r="E80" s="95" t="s">
        <v>306</v>
      </c>
      <c r="F80" s="82" t="s">
        <v>749</v>
      </c>
      <c r="G80" s="95" t="s">
        <v>496</v>
      </c>
      <c r="H80" s="95" t="s">
        <v>166</v>
      </c>
      <c r="I80" s="92">
        <v>503</v>
      </c>
      <c r="J80" s="94">
        <v>10320</v>
      </c>
      <c r="K80" s="82"/>
      <c r="L80" s="92">
        <v>51.909599999999998</v>
      </c>
      <c r="M80" s="93">
        <v>3.999194118656328E-5</v>
      </c>
      <c r="N80" s="93">
        <f t="shared" si="1"/>
        <v>4.3636236424608437E-3</v>
      </c>
      <c r="O80" s="93">
        <f>L80/'סכום נכסי הקרן'!$C$42</f>
        <v>6.8276833787975677E-4</v>
      </c>
    </row>
    <row r="81" spans="2:15" s="141" customFormat="1">
      <c r="B81" s="85" t="s">
        <v>750</v>
      </c>
      <c r="C81" s="82" t="s">
        <v>751</v>
      </c>
      <c r="D81" s="95" t="s">
        <v>122</v>
      </c>
      <c r="E81" s="95" t="s">
        <v>306</v>
      </c>
      <c r="F81" s="82" t="s">
        <v>387</v>
      </c>
      <c r="G81" s="95" t="s">
        <v>337</v>
      </c>
      <c r="H81" s="95" t="s">
        <v>166</v>
      </c>
      <c r="I81" s="92">
        <v>5290</v>
      </c>
      <c r="J81" s="94">
        <v>1439</v>
      </c>
      <c r="K81" s="82"/>
      <c r="L81" s="92">
        <v>76.123100000000008</v>
      </c>
      <c r="M81" s="93">
        <v>3.0704818605276626E-5</v>
      </c>
      <c r="N81" s="93">
        <f t="shared" si="1"/>
        <v>6.3990583417597351E-3</v>
      </c>
      <c r="O81" s="93">
        <f>L81/'סכום נכסי הקרן'!$C$42</f>
        <v>1.0012491419940535E-3</v>
      </c>
    </row>
    <row r="82" spans="2:15" s="141" customFormat="1">
      <c r="B82" s="85" t="s">
        <v>752</v>
      </c>
      <c r="C82" s="82" t="s">
        <v>753</v>
      </c>
      <c r="D82" s="95" t="s">
        <v>122</v>
      </c>
      <c r="E82" s="95" t="s">
        <v>306</v>
      </c>
      <c r="F82" s="82" t="s">
        <v>754</v>
      </c>
      <c r="G82" s="95" t="s">
        <v>153</v>
      </c>
      <c r="H82" s="95" t="s">
        <v>166</v>
      </c>
      <c r="I82" s="92">
        <v>207</v>
      </c>
      <c r="J82" s="94">
        <v>17620</v>
      </c>
      <c r="K82" s="82"/>
      <c r="L82" s="92">
        <v>36.473399999999998</v>
      </c>
      <c r="M82" s="93">
        <v>1.5357485538924214E-5</v>
      </c>
      <c r="N82" s="93">
        <f t="shared" si="1"/>
        <v>3.0660261408473836E-3</v>
      </c>
      <c r="O82" s="93">
        <f>L82/'סכום נכסי הקרן'!$C$42</f>
        <v>4.7973559216067012E-4</v>
      </c>
    </row>
    <row r="83" spans="2:15" s="141" customFormat="1">
      <c r="B83" s="85" t="s">
        <v>755</v>
      </c>
      <c r="C83" s="82" t="s">
        <v>756</v>
      </c>
      <c r="D83" s="95" t="s">
        <v>122</v>
      </c>
      <c r="E83" s="95" t="s">
        <v>306</v>
      </c>
      <c r="F83" s="82" t="s">
        <v>757</v>
      </c>
      <c r="G83" s="95" t="s">
        <v>558</v>
      </c>
      <c r="H83" s="95" t="s">
        <v>166</v>
      </c>
      <c r="I83" s="92">
        <v>25176</v>
      </c>
      <c r="J83" s="94">
        <v>271.10000000000002</v>
      </c>
      <c r="K83" s="82"/>
      <c r="L83" s="92">
        <v>68.252139999999997</v>
      </c>
      <c r="M83" s="93">
        <v>2.4103735307683797E-5</v>
      </c>
      <c r="N83" s="93">
        <f t="shared" si="1"/>
        <v>5.7374098770275146E-3</v>
      </c>
      <c r="O83" s="93">
        <f>L83/'סכום נכסי הקרן'!$C$42</f>
        <v>8.9772219752293344E-4</v>
      </c>
    </row>
    <row r="84" spans="2:15" s="141" customFormat="1">
      <c r="B84" s="85" t="s">
        <v>758</v>
      </c>
      <c r="C84" s="82" t="s">
        <v>759</v>
      </c>
      <c r="D84" s="95" t="s">
        <v>122</v>
      </c>
      <c r="E84" s="95" t="s">
        <v>306</v>
      </c>
      <c r="F84" s="82" t="s">
        <v>760</v>
      </c>
      <c r="G84" s="95" t="s">
        <v>337</v>
      </c>
      <c r="H84" s="95" t="s">
        <v>166</v>
      </c>
      <c r="I84" s="92">
        <v>15599</v>
      </c>
      <c r="J84" s="94">
        <v>577.5</v>
      </c>
      <c r="K84" s="82"/>
      <c r="L84" s="92">
        <v>90.084229999999991</v>
      </c>
      <c r="M84" s="93">
        <v>3.8495452889662563E-5</v>
      </c>
      <c r="N84" s="93">
        <f t="shared" si="1"/>
        <v>7.5726585417895806E-3</v>
      </c>
      <c r="O84" s="93">
        <f>L84/'סכום נכסי הקרן'!$C$42</f>
        <v>1.1848802530991902E-3</v>
      </c>
    </row>
    <row r="85" spans="2:15" s="141" customFormat="1">
      <c r="B85" s="85" t="s">
        <v>761</v>
      </c>
      <c r="C85" s="82" t="s">
        <v>762</v>
      </c>
      <c r="D85" s="95" t="s">
        <v>122</v>
      </c>
      <c r="E85" s="95" t="s">
        <v>306</v>
      </c>
      <c r="F85" s="82" t="s">
        <v>763</v>
      </c>
      <c r="G85" s="95" t="s">
        <v>337</v>
      </c>
      <c r="H85" s="95" t="s">
        <v>166</v>
      </c>
      <c r="I85" s="92">
        <v>7128</v>
      </c>
      <c r="J85" s="94">
        <v>1122</v>
      </c>
      <c r="K85" s="92">
        <v>1.2196900000000002</v>
      </c>
      <c r="L85" s="92">
        <v>81.195850000000007</v>
      </c>
      <c r="M85" s="93">
        <v>2.0328082532767976E-5</v>
      </c>
      <c r="N85" s="93">
        <f t="shared" si="1"/>
        <v>6.8254837396108693E-3</v>
      </c>
      <c r="O85" s="93">
        <f>L85/'סכום נכסי הקרן'!$C$42</f>
        <v>1.0679711565343224E-3</v>
      </c>
    </row>
    <row r="86" spans="2:15" s="141" customFormat="1">
      <c r="B86" s="81"/>
      <c r="C86" s="82"/>
      <c r="D86" s="82"/>
      <c r="E86" s="82"/>
      <c r="F86" s="82"/>
      <c r="G86" s="82"/>
      <c r="H86" s="82"/>
      <c r="I86" s="92"/>
      <c r="J86" s="94"/>
      <c r="K86" s="82"/>
      <c r="L86" s="82"/>
      <c r="M86" s="82"/>
      <c r="N86" s="93"/>
      <c r="O86" s="82"/>
    </row>
    <row r="87" spans="2:15" s="141" customFormat="1">
      <c r="B87" s="100" t="s">
        <v>29</v>
      </c>
      <c r="C87" s="80"/>
      <c r="D87" s="80"/>
      <c r="E87" s="80"/>
      <c r="F87" s="80"/>
      <c r="G87" s="80"/>
      <c r="H87" s="80"/>
      <c r="I87" s="89"/>
      <c r="J87" s="91"/>
      <c r="K87" s="89">
        <v>0.14105000000000001</v>
      </c>
      <c r="L87" s="89">
        <v>113.72682999999999</v>
      </c>
      <c r="M87" s="80"/>
      <c r="N87" s="90">
        <f t="shared" ref="N87:N99" si="2">L87/$L$11</f>
        <v>9.5601022579662569E-3</v>
      </c>
      <c r="O87" s="90">
        <f>L87/'סכום נכסי הקרן'!$C$42</f>
        <v>1.4958519944563947E-3</v>
      </c>
    </row>
    <row r="88" spans="2:15" s="141" customFormat="1">
      <c r="B88" s="85" t="s">
        <v>764</v>
      </c>
      <c r="C88" s="82" t="s">
        <v>765</v>
      </c>
      <c r="D88" s="95" t="s">
        <v>122</v>
      </c>
      <c r="E88" s="95" t="s">
        <v>306</v>
      </c>
      <c r="F88" s="82" t="s">
        <v>766</v>
      </c>
      <c r="G88" s="95" t="s">
        <v>153</v>
      </c>
      <c r="H88" s="95" t="s">
        <v>166</v>
      </c>
      <c r="I88" s="92">
        <v>1859</v>
      </c>
      <c r="J88" s="94">
        <v>619.6</v>
      </c>
      <c r="K88" s="82"/>
      <c r="L88" s="92">
        <v>11.518360000000001</v>
      </c>
      <c r="M88" s="93">
        <v>3.3810542741964086E-5</v>
      </c>
      <c r="N88" s="93">
        <f t="shared" si="2"/>
        <v>9.6825612253562533E-4</v>
      </c>
      <c r="O88" s="93">
        <f>L88/'סכום נכסי הקרן'!$C$42</f>
        <v>1.515012928687695E-4</v>
      </c>
    </row>
    <row r="89" spans="2:15" s="141" customFormat="1">
      <c r="B89" s="85" t="s">
        <v>767</v>
      </c>
      <c r="C89" s="82" t="s">
        <v>768</v>
      </c>
      <c r="D89" s="95" t="s">
        <v>122</v>
      </c>
      <c r="E89" s="95" t="s">
        <v>306</v>
      </c>
      <c r="F89" s="82" t="s">
        <v>769</v>
      </c>
      <c r="G89" s="95" t="s">
        <v>525</v>
      </c>
      <c r="H89" s="95" t="s">
        <v>166</v>
      </c>
      <c r="I89" s="92">
        <v>120</v>
      </c>
      <c r="J89" s="94">
        <v>2243</v>
      </c>
      <c r="K89" s="82"/>
      <c r="L89" s="92">
        <v>2.6915999999999998</v>
      </c>
      <c r="M89" s="93">
        <v>9.0397196240561397E-6</v>
      </c>
      <c r="N89" s="93">
        <f t="shared" si="2"/>
        <v>2.2626121942853744E-4</v>
      </c>
      <c r="O89" s="93">
        <f>L89/'סכום נכסי הקרן'!$C$42</f>
        <v>3.5402685789086283E-5</v>
      </c>
    </row>
    <row r="90" spans="2:15" s="141" customFormat="1">
      <c r="B90" s="85" t="s">
        <v>770</v>
      </c>
      <c r="C90" s="82" t="s">
        <v>771</v>
      </c>
      <c r="D90" s="95" t="s">
        <v>122</v>
      </c>
      <c r="E90" s="95" t="s">
        <v>306</v>
      </c>
      <c r="F90" s="82" t="s">
        <v>772</v>
      </c>
      <c r="G90" s="95" t="s">
        <v>746</v>
      </c>
      <c r="H90" s="95" t="s">
        <v>166</v>
      </c>
      <c r="I90" s="92">
        <v>52</v>
      </c>
      <c r="J90" s="94">
        <v>2171</v>
      </c>
      <c r="K90" s="82"/>
      <c r="L90" s="92">
        <v>1.1289200000000001</v>
      </c>
      <c r="M90" s="93">
        <v>1.9941884745877111E-6</v>
      </c>
      <c r="N90" s="93">
        <f t="shared" si="2"/>
        <v>9.4899247970450489E-5</v>
      </c>
      <c r="O90" s="93">
        <f>L90/'סכום נכסי הקרן'!$C$42</f>
        <v>1.4848714534483316E-5</v>
      </c>
    </row>
    <row r="91" spans="2:15" s="141" customFormat="1">
      <c r="B91" s="85" t="s">
        <v>773</v>
      </c>
      <c r="C91" s="82" t="s">
        <v>774</v>
      </c>
      <c r="D91" s="95" t="s">
        <v>122</v>
      </c>
      <c r="E91" s="95" t="s">
        <v>306</v>
      </c>
      <c r="F91" s="82" t="s">
        <v>775</v>
      </c>
      <c r="G91" s="95" t="s">
        <v>500</v>
      </c>
      <c r="H91" s="95" t="s">
        <v>166</v>
      </c>
      <c r="I91" s="92">
        <v>1050</v>
      </c>
      <c r="J91" s="94">
        <v>920.4</v>
      </c>
      <c r="K91" s="82"/>
      <c r="L91" s="92">
        <v>9.664200000000001</v>
      </c>
      <c r="M91" s="93">
        <v>1.9316532512428534E-5</v>
      </c>
      <c r="N91" s="93">
        <f t="shared" si="2"/>
        <v>8.1239176579033737E-4</v>
      </c>
      <c r="O91" s="93">
        <f>L91/'סכום נכסי הקרן'!$C$42</f>
        <v>1.2711347748658335E-4</v>
      </c>
    </row>
    <row r="92" spans="2:15" s="141" customFormat="1">
      <c r="B92" s="85" t="s">
        <v>776</v>
      </c>
      <c r="C92" s="82" t="s">
        <v>777</v>
      </c>
      <c r="D92" s="95" t="s">
        <v>122</v>
      </c>
      <c r="E92" s="95" t="s">
        <v>306</v>
      </c>
      <c r="F92" s="82" t="s">
        <v>778</v>
      </c>
      <c r="G92" s="95" t="s">
        <v>194</v>
      </c>
      <c r="H92" s="95" t="s">
        <v>166</v>
      </c>
      <c r="I92" s="92">
        <v>2</v>
      </c>
      <c r="J92" s="94">
        <v>1923</v>
      </c>
      <c r="K92" s="82"/>
      <c r="L92" s="92">
        <v>3.8460000000000001E-2</v>
      </c>
      <c r="M92" s="93">
        <v>5.9731336809418393E-8</v>
      </c>
      <c r="N92" s="93">
        <f t="shared" si="2"/>
        <v>3.233023665931621E-6</v>
      </c>
      <c r="O92" s="93">
        <f>L92/'סכום נכסי הקרן'!$C$42</f>
        <v>5.058653943558696E-7</v>
      </c>
    </row>
    <row r="93" spans="2:15" s="141" customFormat="1">
      <c r="B93" s="85" t="s">
        <v>779</v>
      </c>
      <c r="C93" s="82" t="s">
        <v>780</v>
      </c>
      <c r="D93" s="95" t="s">
        <v>122</v>
      </c>
      <c r="E93" s="95" t="s">
        <v>306</v>
      </c>
      <c r="F93" s="82" t="s">
        <v>781</v>
      </c>
      <c r="G93" s="95" t="s">
        <v>419</v>
      </c>
      <c r="H93" s="95" t="s">
        <v>166</v>
      </c>
      <c r="I93" s="92">
        <v>710</v>
      </c>
      <c r="J93" s="94">
        <v>2906</v>
      </c>
      <c r="K93" s="82"/>
      <c r="L93" s="92">
        <v>20.6326</v>
      </c>
      <c r="M93" s="93">
        <v>2.5362782452984009E-5</v>
      </c>
      <c r="N93" s="93">
        <f t="shared" si="2"/>
        <v>1.7344171630187407E-3</v>
      </c>
      <c r="O93" s="93">
        <f>L93/'סכום נכסי הקרן'!$C$42</f>
        <v>2.7138113197053862E-4</v>
      </c>
    </row>
    <row r="94" spans="2:15" s="141" customFormat="1">
      <c r="B94" s="85" t="s">
        <v>782</v>
      </c>
      <c r="C94" s="82" t="s">
        <v>783</v>
      </c>
      <c r="D94" s="95" t="s">
        <v>122</v>
      </c>
      <c r="E94" s="95" t="s">
        <v>306</v>
      </c>
      <c r="F94" s="82" t="s">
        <v>784</v>
      </c>
      <c r="G94" s="95" t="s">
        <v>543</v>
      </c>
      <c r="H94" s="95" t="s">
        <v>166</v>
      </c>
      <c r="I94" s="92">
        <v>892</v>
      </c>
      <c r="J94" s="94">
        <v>1514</v>
      </c>
      <c r="K94" s="82"/>
      <c r="L94" s="92">
        <v>13.50488</v>
      </c>
      <c r="M94" s="93">
        <v>6.9401214567937374E-5</v>
      </c>
      <c r="N94" s="93">
        <f t="shared" si="2"/>
        <v>1.1352469226616388E-3</v>
      </c>
      <c r="O94" s="93">
        <f>L94/'סכום נכסי הקרן'!$C$42</f>
        <v>1.7763004282185898E-4</v>
      </c>
    </row>
    <row r="95" spans="2:15" s="141" customFormat="1">
      <c r="B95" s="85" t="s">
        <v>785</v>
      </c>
      <c r="C95" s="82" t="s">
        <v>786</v>
      </c>
      <c r="D95" s="95" t="s">
        <v>122</v>
      </c>
      <c r="E95" s="95" t="s">
        <v>306</v>
      </c>
      <c r="F95" s="82" t="s">
        <v>787</v>
      </c>
      <c r="G95" s="95" t="s">
        <v>153</v>
      </c>
      <c r="H95" s="95" t="s">
        <v>166</v>
      </c>
      <c r="I95" s="92">
        <v>5984</v>
      </c>
      <c r="J95" s="94">
        <v>146.19999999999999</v>
      </c>
      <c r="K95" s="92">
        <v>0.14105000000000001</v>
      </c>
      <c r="L95" s="92">
        <v>8.8896599999999992</v>
      </c>
      <c r="M95" s="93">
        <v>1.7097142857142856E-5</v>
      </c>
      <c r="N95" s="93">
        <f t="shared" si="2"/>
        <v>7.4728240151028839E-4</v>
      </c>
      <c r="O95" s="93">
        <f>L95/'סכום נכסי הקרן'!$C$42</f>
        <v>1.1692593243862712E-4</v>
      </c>
    </row>
    <row r="96" spans="2:15" s="141" customFormat="1">
      <c r="B96" s="85" t="s">
        <v>788</v>
      </c>
      <c r="C96" s="82" t="s">
        <v>789</v>
      </c>
      <c r="D96" s="95" t="s">
        <v>122</v>
      </c>
      <c r="E96" s="95" t="s">
        <v>306</v>
      </c>
      <c r="F96" s="82" t="s">
        <v>790</v>
      </c>
      <c r="G96" s="95" t="s">
        <v>393</v>
      </c>
      <c r="H96" s="95" t="s">
        <v>166</v>
      </c>
      <c r="I96" s="92">
        <v>801</v>
      </c>
      <c r="J96" s="94">
        <v>2043</v>
      </c>
      <c r="K96" s="82"/>
      <c r="L96" s="92">
        <v>16.364429999999999</v>
      </c>
      <c r="M96" s="93">
        <v>3.1136436795151828E-5</v>
      </c>
      <c r="N96" s="93">
        <f t="shared" si="2"/>
        <v>1.3756263512605667E-3</v>
      </c>
      <c r="O96" s="93">
        <f>L96/'סכום נכסי הקרן'!$C$42</f>
        <v>2.1524177939051021E-4</v>
      </c>
    </row>
    <row r="97" spans="2:15" s="141" customFormat="1">
      <c r="B97" s="85" t="s">
        <v>791</v>
      </c>
      <c r="C97" s="82" t="s">
        <v>792</v>
      </c>
      <c r="D97" s="95" t="s">
        <v>122</v>
      </c>
      <c r="E97" s="95" t="s">
        <v>306</v>
      </c>
      <c r="F97" s="82" t="s">
        <v>793</v>
      </c>
      <c r="G97" s="95" t="s">
        <v>189</v>
      </c>
      <c r="H97" s="95" t="s">
        <v>166</v>
      </c>
      <c r="I97" s="92">
        <v>176</v>
      </c>
      <c r="J97" s="94">
        <v>9604</v>
      </c>
      <c r="K97" s="82"/>
      <c r="L97" s="92">
        <v>16.903040000000001</v>
      </c>
      <c r="M97" s="93">
        <v>3.3017261837204261E-5</v>
      </c>
      <c r="N97" s="93">
        <f t="shared" si="2"/>
        <v>1.4209029731198344E-3</v>
      </c>
      <c r="O97" s="93">
        <f>L97/'סכום נכסי הקרן'!$C$42</f>
        <v>2.2232613092597605E-4</v>
      </c>
    </row>
    <row r="98" spans="2:15" s="141" customFormat="1">
      <c r="B98" s="85" t="s">
        <v>794</v>
      </c>
      <c r="C98" s="82" t="s">
        <v>795</v>
      </c>
      <c r="D98" s="95" t="s">
        <v>122</v>
      </c>
      <c r="E98" s="95" t="s">
        <v>306</v>
      </c>
      <c r="F98" s="82" t="s">
        <v>796</v>
      </c>
      <c r="G98" s="95" t="s">
        <v>393</v>
      </c>
      <c r="H98" s="95" t="s">
        <v>166</v>
      </c>
      <c r="I98" s="92">
        <v>1759</v>
      </c>
      <c r="J98" s="94">
        <v>593.20000000000005</v>
      </c>
      <c r="K98" s="82"/>
      <c r="L98" s="92">
        <v>10.434389999999999</v>
      </c>
      <c r="M98" s="93">
        <v>2.2543536034496661E-5</v>
      </c>
      <c r="N98" s="93">
        <f t="shared" si="2"/>
        <v>8.7713546046698499E-4</v>
      </c>
      <c r="O98" s="93">
        <f>L98/'סכום נכסי הקרן'!$C$42</f>
        <v>1.3724380686981128E-4</v>
      </c>
    </row>
    <row r="99" spans="2:15" s="141" customFormat="1">
      <c r="B99" s="85" t="s">
        <v>797</v>
      </c>
      <c r="C99" s="82" t="s">
        <v>798</v>
      </c>
      <c r="D99" s="95" t="s">
        <v>122</v>
      </c>
      <c r="E99" s="95" t="s">
        <v>306</v>
      </c>
      <c r="F99" s="82" t="s">
        <v>799</v>
      </c>
      <c r="G99" s="95" t="s">
        <v>746</v>
      </c>
      <c r="H99" s="95" t="s">
        <v>166</v>
      </c>
      <c r="I99" s="92">
        <v>1104</v>
      </c>
      <c r="J99" s="94">
        <v>177.2</v>
      </c>
      <c r="K99" s="82"/>
      <c r="L99" s="92">
        <v>1.9562899999999999</v>
      </c>
      <c r="M99" s="93">
        <v>5.1724275093420645E-6</v>
      </c>
      <c r="N99" s="93">
        <f t="shared" si="2"/>
        <v>1.6444960653732113E-4</v>
      </c>
      <c r="O99" s="93">
        <f>L99/'סכום נכסי הקרן'!$C$42</f>
        <v>2.5731133965794178E-5</v>
      </c>
    </row>
    <row r="100" spans="2:15" s="141" customFormat="1">
      <c r="B100" s="81"/>
      <c r="C100" s="82"/>
      <c r="D100" s="82"/>
      <c r="E100" s="82"/>
      <c r="F100" s="82"/>
      <c r="G100" s="82"/>
      <c r="H100" s="82"/>
      <c r="I100" s="92"/>
      <c r="J100" s="94"/>
      <c r="K100" s="82"/>
      <c r="L100" s="82"/>
      <c r="M100" s="82"/>
      <c r="N100" s="93"/>
      <c r="O100" s="82"/>
    </row>
    <row r="101" spans="2:15" s="141" customFormat="1">
      <c r="B101" s="79" t="s">
        <v>232</v>
      </c>
      <c r="C101" s="80"/>
      <c r="D101" s="80"/>
      <c r="E101" s="80"/>
      <c r="F101" s="80"/>
      <c r="G101" s="80"/>
      <c r="H101" s="80"/>
      <c r="I101" s="89"/>
      <c r="J101" s="91"/>
      <c r="K101" s="89">
        <v>0.43307000000000007</v>
      </c>
      <c r="L101" s="89">
        <v>615.91125999999997</v>
      </c>
      <c r="M101" s="80"/>
      <c r="N101" s="90">
        <f t="shared" ref="N101:N118" si="3">L101/$L$11</f>
        <v>5.1774718660784286E-2</v>
      </c>
      <c r="O101" s="90">
        <f>L101/'סכום נכסי הקרן'!$C$42</f>
        <v>8.1010970470130131E-3</v>
      </c>
    </row>
    <row r="102" spans="2:15" s="141" customFormat="1">
      <c r="B102" s="100" t="s">
        <v>62</v>
      </c>
      <c r="C102" s="80"/>
      <c r="D102" s="80"/>
      <c r="E102" s="80"/>
      <c r="F102" s="80"/>
      <c r="G102" s="80"/>
      <c r="H102" s="80"/>
      <c r="I102" s="89"/>
      <c r="J102" s="91"/>
      <c r="K102" s="89">
        <v>0.43307000000000007</v>
      </c>
      <c r="L102" s="89">
        <f>SUM(L103:L118)</f>
        <v>480.12783999999999</v>
      </c>
      <c r="M102" s="80"/>
      <c r="N102" s="90">
        <f t="shared" si="3"/>
        <v>4.0360495824041359E-2</v>
      </c>
      <c r="O102" s="90">
        <f>L102/'סכום נכסי הקרן'!$C$42</f>
        <v>6.3151341425593307E-3</v>
      </c>
    </row>
    <row r="103" spans="2:15" s="141" customFormat="1">
      <c r="B103" s="85" t="s">
        <v>800</v>
      </c>
      <c r="C103" s="82" t="s">
        <v>801</v>
      </c>
      <c r="D103" s="95" t="s">
        <v>802</v>
      </c>
      <c r="E103" s="95" t="s">
        <v>803</v>
      </c>
      <c r="F103" s="82" t="s">
        <v>804</v>
      </c>
      <c r="G103" s="95" t="s">
        <v>805</v>
      </c>
      <c r="H103" s="95" t="s">
        <v>165</v>
      </c>
      <c r="I103" s="92">
        <v>316</v>
      </c>
      <c r="J103" s="94">
        <v>6672</v>
      </c>
      <c r="K103" s="92">
        <v>0.27942</v>
      </c>
      <c r="L103" s="92">
        <v>74.365100000000012</v>
      </c>
      <c r="M103" s="93">
        <v>2.2032728362954339E-6</v>
      </c>
      <c r="N103" s="93">
        <f t="shared" si="3"/>
        <v>6.2512773847990541E-3</v>
      </c>
      <c r="O103" s="93">
        <f>L103/'סכום נכסי הקרן'!$C$42</f>
        <v>9.7812612162802097E-4</v>
      </c>
    </row>
    <row r="104" spans="2:15" s="141" customFormat="1">
      <c r="B104" s="85" t="s">
        <v>806</v>
      </c>
      <c r="C104" s="82" t="s">
        <v>807</v>
      </c>
      <c r="D104" s="95" t="s">
        <v>808</v>
      </c>
      <c r="E104" s="95" t="s">
        <v>803</v>
      </c>
      <c r="F104" s="82" t="s">
        <v>809</v>
      </c>
      <c r="G104" s="95" t="s">
        <v>810</v>
      </c>
      <c r="H104" s="95" t="s">
        <v>165</v>
      </c>
      <c r="I104" s="92">
        <v>170</v>
      </c>
      <c r="J104" s="94">
        <v>1965</v>
      </c>
      <c r="K104" s="82"/>
      <c r="L104" s="92">
        <v>11.738520000000001</v>
      </c>
      <c r="M104" s="93">
        <v>4.9492469284100164E-6</v>
      </c>
      <c r="N104" s="93">
        <f t="shared" si="3"/>
        <v>9.8676320756660571E-4</v>
      </c>
      <c r="O104" s="93">
        <f>L104/'סכום נכסי הקרן'!$C$42</f>
        <v>1.5439706315533705E-4</v>
      </c>
    </row>
    <row r="105" spans="2:15" s="141" customFormat="1">
      <c r="B105" s="85" t="s">
        <v>811</v>
      </c>
      <c r="C105" s="82" t="s">
        <v>812</v>
      </c>
      <c r="D105" s="95" t="s">
        <v>808</v>
      </c>
      <c r="E105" s="95" t="s">
        <v>803</v>
      </c>
      <c r="F105" s="82" t="s">
        <v>813</v>
      </c>
      <c r="G105" s="95" t="s">
        <v>805</v>
      </c>
      <c r="H105" s="95" t="s">
        <v>165</v>
      </c>
      <c r="I105" s="92">
        <v>199</v>
      </c>
      <c r="J105" s="94">
        <v>9934</v>
      </c>
      <c r="K105" s="82"/>
      <c r="L105" s="92">
        <v>69.467079999999996</v>
      </c>
      <c r="M105" s="93">
        <v>1.217550214202875E-6</v>
      </c>
      <c r="N105" s="93">
        <f t="shared" si="3"/>
        <v>5.8395401363277475E-3</v>
      </c>
      <c r="O105" s="93">
        <f>L105/'סכום נכסי הקרן'!$C$42</f>
        <v>9.1370233538613462E-4</v>
      </c>
    </row>
    <row r="106" spans="2:15" s="141" customFormat="1">
      <c r="B106" s="85" t="s">
        <v>814</v>
      </c>
      <c r="C106" s="82" t="s">
        <v>815</v>
      </c>
      <c r="D106" s="95" t="s">
        <v>808</v>
      </c>
      <c r="E106" s="95" t="s">
        <v>803</v>
      </c>
      <c r="F106" s="82" t="s">
        <v>772</v>
      </c>
      <c r="G106" s="95" t="s">
        <v>746</v>
      </c>
      <c r="H106" s="95" t="s">
        <v>165</v>
      </c>
      <c r="I106" s="92">
        <v>137</v>
      </c>
      <c r="J106" s="94">
        <v>632.5</v>
      </c>
      <c r="K106" s="82"/>
      <c r="L106" s="92">
        <v>3.0449799999999998</v>
      </c>
      <c r="M106" s="93">
        <v>5.2539196349714694E-6</v>
      </c>
      <c r="N106" s="93">
        <f t="shared" si="3"/>
        <v>2.5596704114114579E-4</v>
      </c>
      <c r="O106" s="93">
        <f>L106/'סכום נכסי הקרן'!$C$42</f>
        <v>4.0050702249239097E-5</v>
      </c>
    </row>
    <row r="107" spans="2:15" s="141" customFormat="1">
      <c r="B107" s="85" t="s">
        <v>816</v>
      </c>
      <c r="C107" s="82" t="s">
        <v>817</v>
      </c>
      <c r="D107" s="95" t="s">
        <v>808</v>
      </c>
      <c r="E107" s="95" t="s">
        <v>803</v>
      </c>
      <c r="F107" s="82" t="s">
        <v>818</v>
      </c>
      <c r="G107" s="95" t="s">
        <v>525</v>
      </c>
      <c r="H107" s="95" t="s">
        <v>165</v>
      </c>
      <c r="I107" s="92">
        <v>197</v>
      </c>
      <c r="J107" s="94">
        <v>3110</v>
      </c>
      <c r="K107" s="92">
        <v>0.15365000000000001</v>
      </c>
      <c r="L107" s="92">
        <v>21.68188</v>
      </c>
      <c r="M107" s="93">
        <v>9.3952165566416857E-6</v>
      </c>
      <c r="N107" s="93">
        <f t="shared" si="3"/>
        <v>1.8226217150777298E-3</v>
      </c>
      <c r="O107" s="93">
        <f>L107/'סכום נכסי הקרן'!$C$42</f>
        <v>2.8518233948457205E-4</v>
      </c>
    </row>
    <row r="108" spans="2:15" s="141" customFormat="1">
      <c r="B108" s="85" t="s">
        <v>819</v>
      </c>
      <c r="C108" s="82" t="s">
        <v>820</v>
      </c>
      <c r="D108" s="95" t="s">
        <v>808</v>
      </c>
      <c r="E108" s="95" t="s">
        <v>803</v>
      </c>
      <c r="F108" s="82" t="s">
        <v>821</v>
      </c>
      <c r="G108" s="95" t="s">
        <v>28</v>
      </c>
      <c r="H108" s="95" t="s">
        <v>165</v>
      </c>
      <c r="I108" s="92">
        <v>421</v>
      </c>
      <c r="J108" s="94">
        <v>1290</v>
      </c>
      <c r="K108" s="82"/>
      <c r="L108" s="92">
        <v>19.08418</v>
      </c>
      <c r="M108" s="93">
        <v>1.2282172318935983E-5</v>
      </c>
      <c r="N108" s="93">
        <f t="shared" si="3"/>
        <v>1.6042539153639866E-3</v>
      </c>
      <c r="O108" s="93">
        <f>L108/'סכום נכסי הקרן'!$C$42</f>
        <v>2.5101472287203326E-4</v>
      </c>
    </row>
    <row r="109" spans="2:15" s="141" customFormat="1">
      <c r="B109" s="85" t="s">
        <v>822</v>
      </c>
      <c r="C109" s="82" t="s">
        <v>823</v>
      </c>
      <c r="D109" s="95" t="s">
        <v>808</v>
      </c>
      <c r="E109" s="95" t="s">
        <v>803</v>
      </c>
      <c r="F109" s="82" t="s">
        <v>824</v>
      </c>
      <c r="G109" s="95" t="s">
        <v>825</v>
      </c>
      <c r="H109" s="95" t="s">
        <v>165</v>
      </c>
      <c r="I109" s="92">
        <v>914</v>
      </c>
      <c r="J109" s="94">
        <v>520</v>
      </c>
      <c r="K109" s="82"/>
      <c r="L109" s="92">
        <v>16.701340000000002</v>
      </c>
      <c r="M109" s="93">
        <v>3.3792106156607482E-5</v>
      </c>
      <c r="N109" s="93">
        <f t="shared" si="3"/>
        <v>1.4039476721989189E-3</v>
      </c>
      <c r="O109" s="93">
        <f>L109/'סכום נכסי הקרן'!$C$42</f>
        <v>2.1967316550627821E-4</v>
      </c>
    </row>
    <row r="110" spans="2:15" s="141" customFormat="1">
      <c r="B110" s="85" t="s">
        <v>826</v>
      </c>
      <c r="C110" s="82" t="s">
        <v>827</v>
      </c>
      <c r="D110" s="95" t="s">
        <v>808</v>
      </c>
      <c r="E110" s="95" t="s">
        <v>803</v>
      </c>
      <c r="F110" s="82" t="s">
        <v>828</v>
      </c>
      <c r="G110" s="95" t="s">
        <v>602</v>
      </c>
      <c r="H110" s="95" t="s">
        <v>165</v>
      </c>
      <c r="I110" s="92">
        <v>160</v>
      </c>
      <c r="J110" s="94">
        <v>7285</v>
      </c>
      <c r="K110" s="82"/>
      <c r="L110" s="92">
        <v>40.959180000000003</v>
      </c>
      <c r="M110" s="93">
        <v>3.0696388828855065E-6</v>
      </c>
      <c r="N110" s="93">
        <f t="shared" si="3"/>
        <v>3.4431096795931653E-3</v>
      </c>
      <c r="O110" s="93">
        <f>L110/'סכום נכסי הקרן'!$C$42</f>
        <v>5.387371748100117E-4</v>
      </c>
    </row>
    <row r="111" spans="2:15" s="141" customFormat="1">
      <c r="B111" s="85" t="s">
        <v>829</v>
      </c>
      <c r="C111" s="82" t="s">
        <v>830</v>
      </c>
      <c r="D111" s="95" t="s">
        <v>808</v>
      </c>
      <c r="E111" s="95" t="s">
        <v>803</v>
      </c>
      <c r="F111" s="82" t="s">
        <v>721</v>
      </c>
      <c r="G111" s="95" t="s">
        <v>602</v>
      </c>
      <c r="H111" s="95" t="s">
        <v>165</v>
      </c>
      <c r="I111" s="92">
        <v>91</v>
      </c>
      <c r="J111" s="94">
        <v>2713</v>
      </c>
      <c r="K111" s="82"/>
      <c r="L111" s="92">
        <v>8.6754599999999993</v>
      </c>
      <c r="M111" s="93">
        <v>3.2618470284071748E-6</v>
      </c>
      <c r="N111" s="93">
        <f t="shared" si="3"/>
        <v>7.292763258669563E-4</v>
      </c>
      <c r="O111" s="93">
        <f>L111/'סכום נכסי הקרן'!$C$42</f>
        <v>1.1410855418925044E-4</v>
      </c>
    </row>
    <row r="112" spans="2:15" s="141" customFormat="1">
      <c r="B112" s="85" t="s">
        <v>831</v>
      </c>
      <c r="C112" s="82" t="s">
        <v>832</v>
      </c>
      <c r="D112" s="95" t="s">
        <v>808</v>
      </c>
      <c r="E112" s="95" t="s">
        <v>803</v>
      </c>
      <c r="F112" s="82" t="s">
        <v>833</v>
      </c>
      <c r="G112" s="95" t="s">
        <v>834</v>
      </c>
      <c r="H112" s="95" t="s">
        <v>165</v>
      </c>
      <c r="I112" s="92">
        <v>101</v>
      </c>
      <c r="J112" s="94">
        <v>6218</v>
      </c>
      <c r="K112" s="82"/>
      <c r="L112" s="92">
        <v>22.068560000000002</v>
      </c>
      <c r="M112" s="93">
        <v>2.0842906538776794E-6</v>
      </c>
      <c r="N112" s="93">
        <f t="shared" si="3"/>
        <v>1.8551268006508565E-3</v>
      </c>
      <c r="O112" s="93">
        <f>L112/'סכום נכסי הקרן'!$C$42</f>
        <v>2.9026835172298932E-4</v>
      </c>
    </row>
    <row r="113" spans="2:15" s="141" customFormat="1">
      <c r="B113" s="85" t="s">
        <v>839</v>
      </c>
      <c r="C113" s="82" t="s">
        <v>840</v>
      </c>
      <c r="D113" s="95" t="s">
        <v>808</v>
      </c>
      <c r="E113" s="95" t="s">
        <v>803</v>
      </c>
      <c r="F113" s="82" t="s">
        <v>626</v>
      </c>
      <c r="G113" s="95" t="s">
        <v>627</v>
      </c>
      <c r="H113" s="95" t="s">
        <v>165</v>
      </c>
      <c r="I113" s="92">
        <v>82</v>
      </c>
      <c r="J113" s="94">
        <v>9183</v>
      </c>
      <c r="K113" s="82"/>
      <c r="L113" s="92">
        <v>26.460630000000002</v>
      </c>
      <c r="M113" s="93">
        <v>3.6251061946124112E-6</v>
      </c>
      <c r="N113" s="93">
        <f t="shared" si="3"/>
        <v>2.2243328914576246E-3</v>
      </c>
      <c r="O113" s="93">
        <f>L113/'סכום נכסי הקרן'!$C$42</f>
        <v>3.4803736427079445E-4</v>
      </c>
    </row>
    <row r="114" spans="2:15" s="141" customFormat="1">
      <c r="B114" s="85" t="s">
        <v>841</v>
      </c>
      <c r="C114" s="82" t="s">
        <v>842</v>
      </c>
      <c r="D114" s="95" t="s">
        <v>808</v>
      </c>
      <c r="E114" s="95" t="s">
        <v>803</v>
      </c>
      <c r="F114" s="82" t="s">
        <v>843</v>
      </c>
      <c r="G114" s="95" t="s">
        <v>844</v>
      </c>
      <c r="H114" s="95" t="s">
        <v>165</v>
      </c>
      <c r="I114" s="92">
        <v>182</v>
      </c>
      <c r="J114" s="94">
        <v>5260</v>
      </c>
      <c r="K114" s="82"/>
      <c r="L114" s="92">
        <v>33.640219999999999</v>
      </c>
      <c r="M114" s="93">
        <v>4.1466159558318869E-6</v>
      </c>
      <c r="N114" s="93">
        <f t="shared" si="3"/>
        <v>2.8278634266028662E-3</v>
      </c>
      <c r="O114" s="93">
        <f>L114/'סכום נכסי הקרן'!$C$42</f>
        <v>4.4247070089750939E-4</v>
      </c>
    </row>
    <row r="115" spans="2:15" s="141" customFormat="1">
      <c r="B115" s="85" t="s">
        <v>845</v>
      </c>
      <c r="C115" s="82" t="s">
        <v>846</v>
      </c>
      <c r="D115" s="95" t="s">
        <v>808</v>
      </c>
      <c r="E115" s="95" t="s">
        <v>803</v>
      </c>
      <c r="F115" s="82" t="s">
        <v>605</v>
      </c>
      <c r="G115" s="95" t="s">
        <v>393</v>
      </c>
      <c r="H115" s="95" t="s">
        <v>165</v>
      </c>
      <c r="I115" s="92">
        <v>657</v>
      </c>
      <c r="J115" s="94">
        <v>1709</v>
      </c>
      <c r="K115" s="82"/>
      <c r="L115" s="92">
        <v>39.455649999999999</v>
      </c>
      <c r="M115" s="93">
        <v>6.4609575218309633E-7</v>
      </c>
      <c r="N115" s="93">
        <f t="shared" si="3"/>
        <v>3.3167199741215539E-3</v>
      </c>
      <c r="O115" s="93">
        <f>L115/'סכום נכסי הקרן'!$C$42</f>
        <v>5.1896120506544896E-4</v>
      </c>
    </row>
    <row r="116" spans="2:15" s="141" customFormat="1">
      <c r="B116" s="85" t="s">
        <v>847</v>
      </c>
      <c r="C116" s="82" t="s">
        <v>848</v>
      </c>
      <c r="D116" s="95" t="s">
        <v>808</v>
      </c>
      <c r="E116" s="95" t="s">
        <v>803</v>
      </c>
      <c r="F116" s="82" t="s">
        <v>601</v>
      </c>
      <c r="G116" s="95" t="s">
        <v>602</v>
      </c>
      <c r="H116" s="95" t="s">
        <v>165</v>
      </c>
      <c r="I116" s="92">
        <v>400</v>
      </c>
      <c r="J116" s="94">
        <v>2691</v>
      </c>
      <c r="K116" s="82"/>
      <c r="L116" s="92">
        <v>37.8247</v>
      </c>
      <c r="M116" s="93">
        <v>4.0626576787272041E-6</v>
      </c>
      <c r="N116" s="93">
        <f t="shared" si="3"/>
        <v>3.179619091439516E-3</v>
      </c>
      <c r="O116" s="93">
        <f>L116/'סכום נכסי הקרן'!$C$42</f>
        <v>4.97509276700272E-4</v>
      </c>
    </row>
    <row r="117" spans="2:15" s="141" customFormat="1">
      <c r="B117" s="85" t="s">
        <v>849</v>
      </c>
      <c r="C117" s="82" t="s">
        <v>850</v>
      </c>
      <c r="D117" s="95" t="s">
        <v>808</v>
      </c>
      <c r="E117" s="95" t="s">
        <v>803</v>
      </c>
      <c r="F117" s="82" t="s">
        <v>851</v>
      </c>
      <c r="G117" s="95" t="s">
        <v>805</v>
      </c>
      <c r="H117" s="95" t="s">
        <v>165</v>
      </c>
      <c r="I117" s="92">
        <v>158</v>
      </c>
      <c r="J117" s="94">
        <v>4260</v>
      </c>
      <c r="K117" s="82"/>
      <c r="L117" s="92">
        <v>23.65203</v>
      </c>
      <c r="M117" s="93">
        <v>2.4750881981231031E-6</v>
      </c>
      <c r="N117" s="93">
        <f t="shared" si="3"/>
        <v>1.9882364206272665E-3</v>
      </c>
      <c r="O117" s="93">
        <f>L117/'סכום נכסי הקרן'!$C$42</f>
        <v>3.1109577439591415E-4</v>
      </c>
    </row>
    <row r="118" spans="2:15" s="141" customFormat="1">
      <c r="B118" s="85" t="s">
        <v>852</v>
      </c>
      <c r="C118" s="82" t="s">
        <v>853</v>
      </c>
      <c r="D118" s="95" t="s">
        <v>808</v>
      </c>
      <c r="E118" s="95" t="s">
        <v>803</v>
      </c>
      <c r="F118" s="82" t="s">
        <v>854</v>
      </c>
      <c r="G118" s="95" t="s">
        <v>805</v>
      </c>
      <c r="H118" s="95" t="s">
        <v>165</v>
      </c>
      <c r="I118" s="92">
        <v>112</v>
      </c>
      <c r="J118" s="94">
        <v>7955</v>
      </c>
      <c r="K118" s="82"/>
      <c r="L118" s="92">
        <v>31.308330000000002</v>
      </c>
      <c r="M118" s="93">
        <v>2.3886510072109535E-6</v>
      </c>
      <c r="N118" s="93">
        <f t="shared" si="3"/>
        <v>2.631840141206369E-3</v>
      </c>
      <c r="O118" s="93">
        <f>L118/'סכום נכסי הקרן'!$C$42</f>
        <v>4.1179929022552533E-4</v>
      </c>
    </row>
    <row r="119" spans="2:15" s="141" customFormat="1">
      <c r="B119" s="81"/>
      <c r="C119" s="82"/>
      <c r="D119" s="82"/>
      <c r="E119" s="82"/>
      <c r="F119" s="82"/>
      <c r="G119" s="82"/>
      <c r="H119" s="82"/>
      <c r="I119" s="92"/>
      <c r="J119" s="94"/>
      <c r="K119" s="82"/>
      <c r="L119" s="82"/>
      <c r="M119" s="82"/>
      <c r="N119" s="93"/>
      <c r="O119" s="82"/>
    </row>
    <row r="120" spans="2:15" s="141" customFormat="1">
      <c r="B120" s="100" t="s">
        <v>61</v>
      </c>
      <c r="C120" s="80"/>
      <c r="D120" s="80"/>
      <c r="E120" s="80"/>
      <c r="F120" s="80"/>
      <c r="G120" s="80"/>
      <c r="H120" s="80"/>
      <c r="I120" s="89"/>
      <c r="J120" s="91"/>
      <c r="K120" s="80"/>
      <c r="L120" s="89">
        <f>SUM(L121:L123)</f>
        <v>135.78342000000001</v>
      </c>
      <c r="M120" s="80"/>
      <c r="N120" s="90">
        <f t="shared" ref="N120:N123" si="4">L120/$L$11</f>
        <v>1.1414222836742928E-2</v>
      </c>
      <c r="O120" s="90">
        <f>L120/'סכום נכסי הקרן'!$C$42</f>
        <v>1.7859629044536837E-3</v>
      </c>
    </row>
    <row r="121" spans="2:15" s="141" customFormat="1">
      <c r="B121" s="85" t="s">
        <v>855</v>
      </c>
      <c r="C121" s="82" t="s">
        <v>856</v>
      </c>
      <c r="D121" s="95" t="s">
        <v>808</v>
      </c>
      <c r="E121" s="95" t="s">
        <v>803</v>
      </c>
      <c r="F121" s="82"/>
      <c r="G121" s="95" t="s">
        <v>857</v>
      </c>
      <c r="H121" s="95" t="s">
        <v>165</v>
      </c>
      <c r="I121" s="92">
        <v>824</v>
      </c>
      <c r="J121" s="94">
        <v>4117</v>
      </c>
      <c r="K121" s="82"/>
      <c r="L121" s="92">
        <v>119.20922</v>
      </c>
      <c r="M121" s="93">
        <v>1.6006784732128081E-6</v>
      </c>
      <c r="N121" s="93">
        <f t="shared" si="4"/>
        <v>1.0020962804400653E-2</v>
      </c>
      <c r="O121" s="93">
        <f>L121/'סכום נכסי הקרן'!$C$42</f>
        <v>1.5679620147206349E-3</v>
      </c>
    </row>
    <row r="122" spans="2:15" s="141" customFormat="1">
      <c r="B122" s="85" t="s">
        <v>835</v>
      </c>
      <c r="C122" s="82" t="s">
        <v>836</v>
      </c>
      <c r="D122" s="95" t="s">
        <v>808</v>
      </c>
      <c r="E122" s="95" t="s">
        <v>803</v>
      </c>
      <c r="F122" s="82" t="s">
        <v>641</v>
      </c>
      <c r="G122" s="95" t="s">
        <v>393</v>
      </c>
      <c r="H122" s="95" t="s">
        <v>165</v>
      </c>
      <c r="I122" s="92">
        <v>22</v>
      </c>
      <c r="J122" s="94">
        <v>8334</v>
      </c>
      <c r="K122" s="82"/>
      <c r="L122" s="92">
        <v>6.44285</v>
      </c>
      <c r="M122" s="93">
        <v>1.561669764002027E-7</v>
      </c>
      <c r="N122" s="93">
        <f t="shared" si="4"/>
        <v>5.415987136257812E-4</v>
      </c>
      <c r="O122" s="93">
        <f>L122/'סכום נכסי הקרן'!$C$42</f>
        <v>8.4742975975707596E-5</v>
      </c>
    </row>
    <row r="123" spans="2:15" s="141" customFormat="1">
      <c r="B123" s="85" t="s">
        <v>837</v>
      </c>
      <c r="C123" s="82" t="s">
        <v>838</v>
      </c>
      <c r="D123" s="95" t="s">
        <v>808</v>
      </c>
      <c r="E123" s="95" t="s">
        <v>803</v>
      </c>
      <c r="F123" s="82" t="s">
        <v>727</v>
      </c>
      <c r="G123" s="95" t="s">
        <v>194</v>
      </c>
      <c r="H123" s="95" t="s">
        <v>165</v>
      </c>
      <c r="I123" s="92">
        <v>338</v>
      </c>
      <c r="J123" s="94">
        <v>853</v>
      </c>
      <c r="K123" s="82"/>
      <c r="L123" s="92">
        <v>10.131350000000001</v>
      </c>
      <c r="M123" s="93">
        <v>6.792818278806765E-6</v>
      </c>
      <c r="N123" s="93">
        <f t="shared" si="4"/>
        <v>8.5166131871649328E-4</v>
      </c>
      <c r="O123" s="93">
        <f>L123/'סכום נכסי הקרן'!$C$42</f>
        <v>1.3325791375734113E-4</v>
      </c>
    </row>
    <row r="124" spans="2:15" s="141" customFormat="1">
      <c r="B124" s="144"/>
      <c r="C124" s="144"/>
      <c r="D124" s="144"/>
    </row>
    <row r="125" spans="2:15" s="141" customFormat="1">
      <c r="B125" s="144"/>
      <c r="C125" s="144"/>
      <c r="D125" s="144"/>
    </row>
    <row r="126" spans="2:15" s="141" customFormat="1">
      <c r="B126" s="144"/>
      <c r="C126" s="144"/>
      <c r="D126" s="144"/>
    </row>
    <row r="127" spans="2:15">
      <c r="E127" s="1"/>
      <c r="F127" s="1"/>
      <c r="G127" s="1"/>
    </row>
    <row r="128" spans="2:15">
      <c r="E128" s="1"/>
      <c r="F128" s="1"/>
      <c r="G128" s="1"/>
    </row>
    <row r="129" spans="2:7">
      <c r="B129" s="97" t="s">
        <v>251</v>
      </c>
      <c r="E129" s="1"/>
      <c r="F129" s="1"/>
      <c r="G129" s="1"/>
    </row>
    <row r="130" spans="2:7">
      <c r="B130" s="97" t="s">
        <v>114</v>
      </c>
      <c r="E130" s="1"/>
      <c r="F130" s="1"/>
      <c r="G130" s="1"/>
    </row>
    <row r="131" spans="2:7">
      <c r="B131" s="97" t="s">
        <v>234</v>
      </c>
      <c r="E131" s="1"/>
      <c r="F131" s="1"/>
      <c r="G131" s="1"/>
    </row>
    <row r="132" spans="2:7">
      <c r="B132" s="97" t="s">
        <v>242</v>
      </c>
      <c r="E132" s="1"/>
      <c r="F132" s="1"/>
      <c r="G132" s="1"/>
    </row>
    <row r="133" spans="2:7">
      <c r="B133" s="97" t="s">
        <v>248</v>
      </c>
      <c r="E133" s="1"/>
      <c r="F133" s="1"/>
      <c r="G133" s="1"/>
    </row>
    <row r="134" spans="2:7">
      <c r="E134" s="1"/>
      <c r="F134" s="1"/>
      <c r="G134" s="1"/>
    </row>
    <row r="135" spans="2:7">
      <c r="E135" s="1"/>
      <c r="F135" s="1"/>
      <c r="G135" s="1"/>
    </row>
    <row r="136" spans="2:7">
      <c r="E136" s="1"/>
      <c r="F136" s="1"/>
      <c r="G136" s="1"/>
    </row>
    <row r="137" spans="2:7">
      <c r="E137" s="1"/>
      <c r="F137" s="1"/>
      <c r="G137" s="1"/>
    </row>
    <row r="138" spans="2:7">
      <c r="E138" s="1"/>
      <c r="F138" s="1"/>
      <c r="G138" s="1"/>
    </row>
    <row r="139" spans="2:7">
      <c r="E139" s="1"/>
      <c r="F139" s="1"/>
      <c r="G139" s="1"/>
    </row>
    <row r="140" spans="2:7">
      <c r="E140" s="1"/>
      <c r="F140" s="1"/>
      <c r="G140" s="1"/>
    </row>
    <row r="141" spans="2:7">
      <c r="E141" s="1"/>
      <c r="F141" s="1"/>
      <c r="G141" s="1"/>
    </row>
    <row r="142" spans="2:7">
      <c r="E142" s="1"/>
      <c r="F142" s="1"/>
      <c r="G142" s="1"/>
    </row>
    <row r="143" spans="2:7">
      <c r="E143" s="1"/>
      <c r="F143" s="1"/>
      <c r="G143" s="1"/>
    </row>
    <row r="144" spans="2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B271" s="42"/>
      <c r="E271" s="1"/>
      <c r="F271" s="1"/>
      <c r="G271" s="1"/>
    </row>
    <row r="272" spans="2:7">
      <c r="B272" s="42"/>
      <c r="E272" s="1"/>
      <c r="F272" s="1"/>
      <c r="G272" s="1"/>
    </row>
    <row r="273" spans="2:7">
      <c r="B273" s="3"/>
      <c r="E273" s="1"/>
      <c r="F273" s="1"/>
      <c r="G273" s="1"/>
    </row>
    <row r="274" spans="2:7"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B292" s="42"/>
      <c r="E292" s="1"/>
      <c r="F292" s="1"/>
      <c r="G292" s="1"/>
    </row>
    <row r="293" spans="2:7">
      <c r="B293" s="42"/>
      <c r="E293" s="1"/>
      <c r="F293" s="1"/>
      <c r="G293" s="1"/>
    </row>
    <row r="294" spans="2:7">
      <c r="B294" s="3"/>
      <c r="E294" s="1"/>
      <c r="F294" s="1"/>
      <c r="G294" s="1"/>
    </row>
    <row r="295" spans="2:7"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B359" s="42"/>
      <c r="E359" s="1"/>
      <c r="F359" s="1"/>
      <c r="G359" s="1"/>
    </row>
    <row r="360" spans="2:7">
      <c r="B360" s="42"/>
      <c r="E360" s="1"/>
      <c r="F360" s="1"/>
      <c r="G360" s="1"/>
    </row>
    <row r="361" spans="2:7">
      <c r="B361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31 B133"/>
    <dataValidation type="list" allowBlank="1" showInputMessage="1" showErrorMessage="1" sqref="E12:E35 E37:E355">
      <formula1>$AZ$6:$AZ$23</formula1>
    </dataValidation>
    <dataValidation type="list" allowBlank="1" showInputMessage="1" showErrorMessage="1" sqref="H12:H35 H37:H355">
      <formula1>$BD$6:$BD$19</formula1>
    </dataValidation>
    <dataValidation type="list" allowBlank="1" showInputMessage="1" showErrorMessage="1" sqref="G12:G35 G37:G361">
      <formula1>$BB$6:$BB$29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F255"/>
  <sheetViews>
    <sheetView rightToLeft="1" zoomScale="90" zoomScaleNormal="90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5" t="s">
        <v>181</v>
      </c>
      <c r="C1" s="76" t="s" vm="1">
        <v>252</v>
      </c>
    </row>
    <row r="2" spans="2:58">
      <c r="B2" s="55" t="s">
        <v>180</v>
      </c>
      <c r="C2" s="76" t="s">
        <v>253</v>
      </c>
    </row>
    <row r="3" spans="2:58">
      <c r="B3" s="55" t="s">
        <v>182</v>
      </c>
      <c r="C3" s="76" t="s">
        <v>254</v>
      </c>
    </row>
    <row r="4" spans="2:58">
      <c r="B4" s="55" t="s">
        <v>183</v>
      </c>
      <c r="C4" s="76">
        <v>9453</v>
      </c>
    </row>
    <row r="6" spans="2:58" ht="26.25" customHeight="1">
      <c r="B6" s="215" t="s">
        <v>211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7"/>
      <c r="BF6" s="3"/>
    </row>
    <row r="7" spans="2:58" ht="26.25" customHeight="1">
      <c r="B7" s="215" t="s">
        <v>92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7"/>
      <c r="BC7" s="3"/>
      <c r="BF7" s="3"/>
    </row>
    <row r="8" spans="2:58" s="3" customFormat="1" ht="74.25" customHeight="1">
      <c r="B8" s="21" t="s">
        <v>117</v>
      </c>
      <c r="C8" s="29" t="s">
        <v>44</v>
      </c>
      <c r="D8" s="29" t="s">
        <v>121</v>
      </c>
      <c r="E8" s="29" t="s">
        <v>119</v>
      </c>
      <c r="F8" s="29" t="s">
        <v>63</v>
      </c>
      <c r="G8" s="29" t="s">
        <v>103</v>
      </c>
      <c r="H8" s="29" t="s">
        <v>236</v>
      </c>
      <c r="I8" s="29" t="s">
        <v>235</v>
      </c>
      <c r="J8" s="29" t="s">
        <v>250</v>
      </c>
      <c r="K8" s="29" t="s">
        <v>60</v>
      </c>
      <c r="L8" s="29" t="s">
        <v>57</v>
      </c>
      <c r="M8" s="29" t="s">
        <v>184</v>
      </c>
      <c r="N8" s="13" t="s">
        <v>186</v>
      </c>
      <c r="O8" s="1"/>
      <c r="BC8" s="1"/>
      <c r="BD8" s="1"/>
      <c r="BF8" s="4"/>
    </row>
    <row r="9" spans="2:58" s="3" customFormat="1" ht="26.25" customHeight="1">
      <c r="B9" s="14"/>
      <c r="C9" s="15"/>
      <c r="D9" s="15"/>
      <c r="E9" s="15"/>
      <c r="F9" s="15"/>
      <c r="G9" s="15"/>
      <c r="H9" s="31" t="s">
        <v>243</v>
      </c>
      <c r="I9" s="31"/>
      <c r="J9" s="15" t="s">
        <v>239</v>
      </c>
      <c r="K9" s="31" t="s">
        <v>239</v>
      </c>
      <c r="L9" s="31" t="s">
        <v>20</v>
      </c>
      <c r="M9" s="16" t="s">
        <v>20</v>
      </c>
      <c r="N9" s="16" t="s">
        <v>20</v>
      </c>
      <c r="BC9" s="1"/>
      <c r="BF9" s="4"/>
    </row>
    <row r="10" spans="2:5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5"/>
      <c r="BC10" s="1"/>
      <c r="BD10" s="3"/>
      <c r="BF10" s="1"/>
    </row>
    <row r="11" spans="2:58" s="139" customFormat="1" ht="18" customHeight="1">
      <c r="B11" s="77" t="s">
        <v>31</v>
      </c>
      <c r="C11" s="78"/>
      <c r="D11" s="78"/>
      <c r="E11" s="78"/>
      <c r="F11" s="78"/>
      <c r="G11" s="78"/>
      <c r="H11" s="86"/>
      <c r="I11" s="88"/>
      <c r="J11" s="86">
        <f>J33</f>
        <v>5.98</v>
      </c>
      <c r="K11" s="86">
        <v>36099.8469200002</v>
      </c>
      <c r="L11" s="78"/>
      <c r="M11" s="87">
        <v>1</v>
      </c>
      <c r="N11" s="87">
        <f>K11/'סכום נכסי הקרן'!$C$42</f>
        <v>0.47482223864722894</v>
      </c>
      <c r="O11" s="142"/>
      <c r="BC11" s="141"/>
      <c r="BD11" s="143"/>
      <c r="BF11" s="141"/>
    </row>
    <row r="12" spans="2:58" s="141" customFormat="1" ht="20.25">
      <c r="B12" s="79" t="s">
        <v>233</v>
      </c>
      <c r="C12" s="80"/>
      <c r="D12" s="80"/>
      <c r="E12" s="80"/>
      <c r="F12" s="80"/>
      <c r="G12" s="80"/>
      <c r="H12" s="89"/>
      <c r="I12" s="91"/>
      <c r="J12" s="80"/>
      <c r="K12" s="89">
        <v>7571.1531599999998</v>
      </c>
      <c r="L12" s="80"/>
      <c r="M12" s="90">
        <v>0.20972812368922805</v>
      </c>
      <c r="N12" s="90">
        <f>K12/'סכום נכסי הקרן'!$C$42</f>
        <v>9.9583577197402184E-2</v>
      </c>
      <c r="BD12" s="139"/>
    </row>
    <row r="13" spans="2:58" s="141" customFormat="1">
      <c r="B13" s="100" t="s">
        <v>65</v>
      </c>
      <c r="C13" s="80"/>
      <c r="D13" s="80"/>
      <c r="E13" s="80"/>
      <c r="F13" s="80"/>
      <c r="G13" s="80"/>
      <c r="H13" s="89"/>
      <c r="I13" s="91"/>
      <c r="J13" s="80"/>
      <c r="K13" s="89">
        <v>781.66664999999989</v>
      </c>
      <c r="L13" s="80"/>
      <c r="M13" s="90">
        <v>2.1652907607398672E-2</v>
      </c>
      <c r="N13" s="90">
        <f>K13/'סכום נכסי הקרן'!$C$42</f>
        <v>1.0281282063366651E-2</v>
      </c>
    </row>
    <row r="14" spans="2:58" s="141" customFormat="1">
      <c r="B14" s="85" t="s">
        <v>858</v>
      </c>
      <c r="C14" s="82" t="s">
        <v>859</v>
      </c>
      <c r="D14" s="95" t="s">
        <v>122</v>
      </c>
      <c r="E14" s="82" t="s">
        <v>860</v>
      </c>
      <c r="F14" s="95" t="s">
        <v>861</v>
      </c>
      <c r="G14" s="95" t="s">
        <v>166</v>
      </c>
      <c r="H14" s="92">
        <v>15529</v>
      </c>
      <c r="I14" s="94">
        <v>1303</v>
      </c>
      <c r="J14" s="82"/>
      <c r="K14" s="92">
        <v>202.34287</v>
      </c>
      <c r="L14" s="93">
        <v>7.5211279934848599E-5</v>
      </c>
      <c r="M14" s="93">
        <v>5.6050894190328854E-3</v>
      </c>
      <c r="N14" s="93">
        <f>K14/'סכום נכסי הקרן'!$C$42</f>
        <v>2.6614211057630903E-3</v>
      </c>
    </row>
    <row r="15" spans="2:58" s="141" customFormat="1">
      <c r="B15" s="85" t="s">
        <v>862</v>
      </c>
      <c r="C15" s="82" t="s">
        <v>863</v>
      </c>
      <c r="D15" s="95" t="s">
        <v>122</v>
      </c>
      <c r="E15" s="82" t="s">
        <v>864</v>
      </c>
      <c r="F15" s="95" t="s">
        <v>861</v>
      </c>
      <c r="G15" s="95" t="s">
        <v>166</v>
      </c>
      <c r="H15" s="92">
        <v>33830</v>
      </c>
      <c r="I15" s="94">
        <v>1299</v>
      </c>
      <c r="J15" s="82"/>
      <c r="K15" s="92">
        <v>439.45170000000002</v>
      </c>
      <c r="L15" s="93">
        <v>1.3266666666666667E-4</v>
      </c>
      <c r="M15" s="93">
        <v>1.2173228905204388E-2</v>
      </c>
      <c r="N15" s="93">
        <f>K15/'סכום נכסי הקרן'!$C$42</f>
        <v>5.7801198003343034E-3</v>
      </c>
    </row>
    <row r="16" spans="2:58" s="141" customFormat="1" ht="20.25">
      <c r="B16" s="85" t="s">
        <v>865</v>
      </c>
      <c r="C16" s="82" t="s">
        <v>866</v>
      </c>
      <c r="D16" s="95" t="s">
        <v>122</v>
      </c>
      <c r="E16" s="82" t="s">
        <v>864</v>
      </c>
      <c r="F16" s="95" t="s">
        <v>861</v>
      </c>
      <c r="G16" s="95" t="s">
        <v>166</v>
      </c>
      <c r="H16" s="92">
        <v>3647</v>
      </c>
      <c r="I16" s="94">
        <v>1834</v>
      </c>
      <c r="J16" s="82"/>
      <c r="K16" s="92">
        <v>66.885979999999989</v>
      </c>
      <c r="L16" s="93">
        <v>5.1078431372549017E-5</v>
      </c>
      <c r="M16" s="93">
        <v>1.8528050866316421E-3</v>
      </c>
      <c r="N16" s="93">
        <f>K16/'סכום נכסי הקרן'!$C$42</f>
        <v>8.797530590114093E-4</v>
      </c>
      <c r="BC16" s="139"/>
    </row>
    <row r="17" spans="2:14" s="141" customFormat="1">
      <c r="B17" s="85" t="s">
        <v>867</v>
      </c>
      <c r="C17" s="82" t="s">
        <v>868</v>
      </c>
      <c r="D17" s="95" t="s">
        <v>122</v>
      </c>
      <c r="E17" s="82" t="s">
        <v>869</v>
      </c>
      <c r="F17" s="95" t="s">
        <v>861</v>
      </c>
      <c r="G17" s="95" t="s">
        <v>166</v>
      </c>
      <c r="H17" s="92">
        <v>561</v>
      </c>
      <c r="I17" s="94">
        <v>13010</v>
      </c>
      <c r="J17" s="82"/>
      <c r="K17" s="92">
        <v>72.986100000000008</v>
      </c>
      <c r="L17" s="93">
        <v>5.4647758762933715E-6</v>
      </c>
      <c r="M17" s="93">
        <v>2.0217841965297621E-3</v>
      </c>
      <c r="N17" s="93">
        <f>K17/'סכום נכסי הקרן'!$C$42</f>
        <v>9.5998809825785069E-4</v>
      </c>
    </row>
    <row r="18" spans="2:14" s="141" customFormat="1">
      <c r="B18" s="81"/>
      <c r="C18" s="82"/>
      <c r="D18" s="82"/>
      <c r="E18" s="82"/>
      <c r="F18" s="82"/>
      <c r="G18" s="82"/>
      <c r="H18" s="92"/>
      <c r="I18" s="94"/>
      <c r="J18" s="82"/>
      <c r="K18" s="82"/>
      <c r="L18" s="82"/>
      <c r="M18" s="93"/>
      <c r="N18" s="82"/>
    </row>
    <row r="19" spans="2:14" s="141" customFormat="1">
      <c r="B19" s="100" t="s">
        <v>66</v>
      </c>
      <c r="C19" s="80"/>
      <c r="D19" s="80"/>
      <c r="E19" s="80"/>
      <c r="F19" s="80"/>
      <c r="G19" s="80"/>
      <c r="H19" s="89"/>
      <c r="I19" s="91"/>
      <c r="J19" s="80"/>
      <c r="K19" s="89">
        <v>6789.4865099999997</v>
      </c>
      <c r="L19" s="80"/>
      <c r="M19" s="90">
        <v>0.18807521608182937</v>
      </c>
      <c r="N19" s="90">
        <f>K19/'סכום נכסי הקרן'!$C$42</f>
        <v>8.9302295134035536E-2</v>
      </c>
    </row>
    <row r="20" spans="2:14" s="141" customFormat="1">
      <c r="B20" s="85" t="s">
        <v>870</v>
      </c>
      <c r="C20" s="82" t="s">
        <v>871</v>
      </c>
      <c r="D20" s="95" t="s">
        <v>122</v>
      </c>
      <c r="E20" s="82" t="s">
        <v>860</v>
      </c>
      <c r="F20" s="95" t="s">
        <v>872</v>
      </c>
      <c r="G20" s="95" t="s">
        <v>166</v>
      </c>
      <c r="H20" s="92">
        <v>118000</v>
      </c>
      <c r="I20" s="94">
        <v>311.2</v>
      </c>
      <c r="J20" s="82"/>
      <c r="K20" s="92">
        <v>367.21600000000001</v>
      </c>
      <c r="L20" s="93">
        <v>8.1437161057500466E-4</v>
      </c>
      <c r="M20" s="93">
        <v>1.0172231500420943E-2</v>
      </c>
      <c r="N20" s="93">
        <f>K20/'סכום נכסי הקרן'!$C$42</f>
        <v>4.8300017330677328E-3</v>
      </c>
    </row>
    <row r="21" spans="2:14" s="141" customFormat="1">
      <c r="B21" s="85" t="s">
        <v>873</v>
      </c>
      <c r="C21" s="82" t="s">
        <v>874</v>
      </c>
      <c r="D21" s="95" t="s">
        <v>122</v>
      </c>
      <c r="E21" s="82" t="s">
        <v>860</v>
      </c>
      <c r="F21" s="95" t="s">
        <v>872</v>
      </c>
      <c r="G21" s="95" t="s">
        <v>166</v>
      </c>
      <c r="H21" s="92">
        <v>542873</v>
      </c>
      <c r="I21" s="94">
        <v>323.92</v>
      </c>
      <c r="J21" s="82"/>
      <c r="K21" s="92">
        <v>1758.4742200000001</v>
      </c>
      <c r="L21" s="93">
        <v>2.0803485116132696E-3</v>
      </c>
      <c r="M21" s="93">
        <v>4.871140378785823E-2</v>
      </c>
      <c r="N21" s="93">
        <f>K21/'סכום נכסי הקרן'!$C$42</f>
        <v>2.3129257794199953E-2</v>
      </c>
    </row>
    <row r="22" spans="2:14" s="141" customFormat="1">
      <c r="B22" s="85" t="s">
        <v>875</v>
      </c>
      <c r="C22" s="82" t="s">
        <v>876</v>
      </c>
      <c r="D22" s="95" t="s">
        <v>122</v>
      </c>
      <c r="E22" s="82" t="s">
        <v>860</v>
      </c>
      <c r="F22" s="95" t="s">
        <v>872</v>
      </c>
      <c r="G22" s="95" t="s">
        <v>166</v>
      </c>
      <c r="H22" s="92">
        <v>50000</v>
      </c>
      <c r="I22" s="94">
        <v>365.83</v>
      </c>
      <c r="J22" s="82"/>
      <c r="K22" s="92">
        <v>182.91499999999999</v>
      </c>
      <c r="L22" s="93">
        <v>2.193534197336329E-4</v>
      </c>
      <c r="M22" s="93">
        <v>5.0669189929074352E-3</v>
      </c>
      <c r="N22" s="93">
        <f>K22/'סכום נכסי הקרן'!$C$42</f>
        <v>2.4058858192564712E-3</v>
      </c>
    </row>
    <row r="23" spans="2:14" s="141" customFormat="1">
      <c r="B23" s="85" t="s">
        <v>877</v>
      </c>
      <c r="C23" s="82" t="s">
        <v>878</v>
      </c>
      <c r="D23" s="95" t="s">
        <v>122</v>
      </c>
      <c r="E23" s="82" t="s">
        <v>860</v>
      </c>
      <c r="F23" s="95" t="s">
        <v>872</v>
      </c>
      <c r="G23" s="95" t="s">
        <v>166</v>
      </c>
      <c r="H23" s="92">
        <v>30980</v>
      </c>
      <c r="I23" s="94">
        <v>335.38</v>
      </c>
      <c r="J23" s="82"/>
      <c r="K23" s="92">
        <v>103.90072000000001</v>
      </c>
      <c r="L23" s="93">
        <v>1.2706958172381094E-4</v>
      </c>
      <c r="M23" s="93">
        <v>2.8781484927138698E-3</v>
      </c>
      <c r="N23" s="93">
        <f>K23/'סכום נכסי הקרן'!$C$42</f>
        <v>1.3666089104695473E-3</v>
      </c>
    </row>
    <row r="24" spans="2:14" s="141" customFormat="1">
      <c r="B24" s="85" t="s">
        <v>879</v>
      </c>
      <c r="C24" s="82" t="s">
        <v>880</v>
      </c>
      <c r="D24" s="95" t="s">
        <v>122</v>
      </c>
      <c r="E24" s="82" t="s">
        <v>864</v>
      </c>
      <c r="F24" s="95" t="s">
        <v>872</v>
      </c>
      <c r="G24" s="95" t="s">
        <v>166</v>
      </c>
      <c r="H24" s="92">
        <v>214630</v>
      </c>
      <c r="I24" s="94">
        <v>363.67</v>
      </c>
      <c r="J24" s="82"/>
      <c r="K24" s="92">
        <v>780.54492000000005</v>
      </c>
      <c r="L24" s="93">
        <v>4.1529523668863201E-4</v>
      </c>
      <c r="M24" s="93">
        <v>2.1621834622449855E-2</v>
      </c>
      <c r="N24" s="93">
        <f>K24/'סכום נכסי הקרן'!$C$42</f>
        <v>1.0266527919091802E-2</v>
      </c>
    </row>
    <row r="25" spans="2:14" s="141" customFormat="1">
      <c r="B25" s="85" t="s">
        <v>881</v>
      </c>
      <c r="C25" s="82" t="s">
        <v>882</v>
      </c>
      <c r="D25" s="95" t="s">
        <v>122</v>
      </c>
      <c r="E25" s="82" t="s">
        <v>864</v>
      </c>
      <c r="F25" s="95" t="s">
        <v>872</v>
      </c>
      <c r="G25" s="95" t="s">
        <v>166</v>
      </c>
      <c r="H25" s="92">
        <v>4700</v>
      </c>
      <c r="I25" s="94">
        <v>3213.45</v>
      </c>
      <c r="J25" s="82"/>
      <c r="K25" s="92">
        <v>151.03215</v>
      </c>
      <c r="L25" s="93">
        <v>7.3941582877218648E-5</v>
      </c>
      <c r="M25" s="93">
        <v>4.183733807367601E-3</v>
      </c>
      <c r="N25" s="93">
        <f>K25/'סכום נכסי הקרן'!$C$42</f>
        <v>1.986529852318379E-3</v>
      </c>
    </row>
    <row r="26" spans="2:14" s="141" customFormat="1">
      <c r="B26" s="85" t="s">
        <v>883</v>
      </c>
      <c r="C26" s="82" t="s">
        <v>884</v>
      </c>
      <c r="D26" s="95" t="s">
        <v>122</v>
      </c>
      <c r="E26" s="82" t="s">
        <v>864</v>
      </c>
      <c r="F26" s="95" t="s">
        <v>872</v>
      </c>
      <c r="G26" s="95" t="s">
        <v>166</v>
      </c>
      <c r="H26" s="92">
        <v>22599</v>
      </c>
      <c r="I26" s="94">
        <v>3318.24</v>
      </c>
      <c r="J26" s="82"/>
      <c r="K26" s="92">
        <v>749.88906000000009</v>
      </c>
      <c r="L26" s="93">
        <v>7.6783772764338137E-4</v>
      </c>
      <c r="M26" s="93">
        <v>2.0772638223696821E-2</v>
      </c>
      <c r="N26" s="93">
        <f>K26/'סכום נכסי הקרן'!$C$42</f>
        <v>9.8633105839847218E-3</v>
      </c>
    </row>
    <row r="27" spans="2:14" s="141" customFormat="1">
      <c r="B27" s="85" t="s">
        <v>885</v>
      </c>
      <c r="C27" s="82" t="s">
        <v>886</v>
      </c>
      <c r="D27" s="95" t="s">
        <v>122</v>
      </c>
      <c r="E27" s="82" t="s">
        <v>869</v>
      </c>
      <c r="F27" s="95" t="s">
        <v>872</v>
      </c>
      <c r="G27" s="95" t="s">
        <v>166</v>
      </c>
      <c r="H27" s="92">
        <v>41215</v>
      </c>
      <c r="I27" s="94">
        <v>3650.66</v>
      </c>
      <c r="J27" s="82"/>
      <c r="K27" s="92">
        <v>1504.61952</v>
      </c>
      <c r="L27" s="93">
        <v>1.7949312691355177E-3</v>
      </c>
      <c r="M27" s="93">
        <v>4.1679387819409393E-2</v>
      </c>
      <c r="N27" s="93">
        <f>K27/'סכום נכסי הקרן'!$C$42</f>
        <v>1.9790300229858015E-2</v>
      </c>
    </row>
    <row r="28" spans="2:14" s="141" customFormat="1">
      <c r="B28" s="85" t="s">
        <v>887</v>
      </c>
      <c r="C28" s="82" t="s">
        <v>888</v>
      </c>
      <c r="D28" s="95" t="s">
        <v>122</v>
      </c>
      <c r="E28" s="82" t="s">
        <v>869</v>
      </c>
      <c r="F28" s="95" t="s">
        <v>872</v>
      </c>
      <c r="G28" s="95" t="s">
        <v>166</v>
      </c>
      <c r="H28" s="92">
        <v>9799</v>
      </c>
      <c r="I28" s="94">
        <v>3231</v>
      </c>
      <c r="J28" s="82"/>
      <c r="K28" s="92">
        <v>316.60568999999998</v>
      </c>
      <c r="L28" s="93">
        <v>6.9992857142857142E-5</v>
      </c>
      <c r="M28" s="93">
        <v>8.7702779100870005E-3</v>
      </c>
      <c r="N28" s="93">
        <f>K28/'סכום נכסי הקרן'!$C$42</f>
        <v>4.16432299082585E-3</v>
      </c>
    </row>
    <row r="29" spans="2:14" s="141" customFormat="1">
      <c r="B29" s="85" t="s">
        <v>889</v>
      </c>
      <c r="C29" s="82" t="s">
        <v>890</v>
      </c>
      <c r="D29" s="95" t="s">
        <v>122</v>
      </c>
      <c r="E29" s="82" t="s">
        <v>891</v>
      </c>
      <c r="F29" s="95" t="s">
        <v>872</v>
      </c>
      <c r="G29" s="95" t="s">
        <v>166</v>
      </c>
      <c r="H29" s="92">
        <v>65350</v>
      </c>
      <c r="I29" s="94">
        <v>332.69</v>
      </c>
      <c r="J29" s="82"/>
      <c r="K29" s="92">
        <v>217.41292000000001</v>
      </c>
      <c r="L29" s="93">
        <v>1.7662162162162162E-4</v>
      </c>
      <c r="M29" s="93">
        <v>6.0225440978130002E-3</v>
      </c>
      <c r="N29" s="93">
        <f>K29/'סכום נכסי הקרן'!$C$42</f>
        <v>2.8596378708752243E-3</v>
      </c>
    </row>
    <row r="30" spans="2:14" s="141" customFormat="1">
      <c r="B30" s="85" t="s">
        <v>892</v>
      </c>
      <c r="C30" s="82" t="s">
        <v>893</v>
      </c>
      <c r="D30" s="95" t="s">
        <v>122</v>
      </c>
      <c r="E30" s="82" t="s">
        <v>891</v>
      </c>
      <c r="F30" s="95" t="s">
        <v>872</v>
      </c>
      <c r="G30" s="95" t="s">
        <v>166</v>
      </c>
      <c r="H30" s="92">
        <v>15311</v>
      </c>
      <c r="I30" s="94">
        <v>3244.53</v>
      </c>
      <c r="J30" s="82"/>
      <c r="K30" s="92">
        <v>496.76999000000001</v>
      </c>
      <c r="L30" s="93">
        <v>1.0224373956594324E-4</v>
      </c>
      <c r="M30" s="93">
        <v>1.3760999903985112E-2</v>
      </c>
      <c r="N30" s="93">
        <f>K30/'סכום נכסי הקרן'!$C$42</f>
        <v>6.5340287804345138E-3</v>
      </c>
    </row>
    <row r="31" spans="2:14" s="141" customFormat="1">
      <c r="B31" s="85" t="s">
        <v>894</v>
      </c>
      <c r="C31" s="82" t="s">
        <v>895</v>
      </c>
      <c r="D31" s="95" t="s">
        <v>122</v>
      </c>
      <c r="E31" s="82" t="s">
        <v>891</v>
      </c>
      <c r="F31" s="95" t="s">
        <v>872</v>
      </c>
      <c r="G31" s="95" t="s">
        <v>166</v>
      </c>
      <c r="H31" s="92">
        <v>4400</v>
      </c>
      <c r="I31" s="94">
        <v>3638.78</v>
      </c>
      <c r="J31" s="82"/>
      <c r="K31" s="92">
        <v>160.10632000000001</v>
      </c>
      <c r="L31" s="93">
        <v>9.097228657477721E-5</v>
      </c>
      <c r="M31" s="93">
        <v>4.4350969231201137E-3</v>
      </c>
      <c r="N31" s="93">
        <f>K31/'סכום נכסי הקרן'!$C$42</f>
        <v>2.1058826496533297E-3</v>
      </c>
    </row>
    <row r="32" spans="2:14" s="141" customFormat="1">
      <c r="B32" s="81"/>
      <c r="C32" s="82"/>
      <c r="D32" s="82"/>
      <c r="E32" s="82"/>
      <c r="F32" s="82"/>
      <c r="G32" s="82"/>
      <c r="H32" s="92"/>
      <c r="I32" s="94"/>
      <c r="J32" s="82"/>
      <c r="K32" s="82"/>
      <c r="L32" s="82"/>
      <c r="M32" s="93"/>
      <c r="N32" s="82"/>
    </row>
    <row r="33" spans="2:14" s="141" customFormat="1">
      <c r="B33" s="79" t="s">
        <v>232</v>
      </c>
      <c r="C33" s="80"/>
      <c r="D33" s="80"/>
      <c r="E33" s="80"/>
      <c r="F33" s="80"/>
      <c r="G33" s="80"/>
      <c r="H33" s="89"/>
      <c r="I33" s="91"/>
      <c r="J33" s="89">
        <f>J34</f>
        <v>5.98</v>
      </c>
      <c r="K33" s="89">
        <v>28528.693760000198</v>
      </c>
      <c r="L33" s="80"/>
      <c r="M33" s="90">
        <v>0.79027187631077189</v>
      </c>
      <c r="N33" s="90">
        <f>K33/'סכום נכסי הקרן'!$C$42</f>
        <v>0.37523866144982676</v>
      </c>
    </row>
    <row r="34" spans="2:14" s="141" customFormat="1">
      <c r="B34" s="100" t="s">
        <v>67</v>
      </c>
      <c r="C34" s="80"/>
      <c r="D34" s="80"/>
      <c r="E34" s="80"/>
      <c r="F34" s="80"/>
      <c r="G34" s="80"/>
      <c r="H34" s="89"/>
      <c r="I34" s="91"/>
      <c r="J34" s="89">
        <f>J44+J47</f>
        <v>5.98</v>
      </c>
      <c r="K34" s="89">
        <v>22847.066490000205</v>
      </c>
      <c r="L34" s="80"/>
      <c r="M34" s="90">
        <v>0.63288541196949977</v>
      </c>
      <c r="N34" s="90">
        <f>K34/'סכום נכסי הקרן'!$C$42</f>
        <v>0.30050806811853165</v>
      </c>
    </row>
    <row r="35" spans="2:14" s="141" customFormat="1">
      <c r="B35" s="85" t="s">
        <v>896</v>
      </c>
      <c r="C35" s="82" t="s">
        <v>897</v>
      </c>
      <c r="D35" s="95" t="s">
        <v>28</v>
      </c>
      <c r="E35" s="82"/>
      <c r="F35" s="95" t="s">
        <v>861</v>
      </c>
      <c r="G35" s="95" t="s">
        <v>175</v>
      </c>
      <c r="H35" s="92">
        <v>1924</v>
      </c>
      <c r="I35" s="94">
        <v>22220</v>
      </c>
      <c r="J35" s="82"/>
      <c r="K35" s="92">
        <v>1410.36473</v>
      </c>
      <c r="L35" s="93">
        <v>1.7153519479154242E-5</v>
      </c>
      <c r="M35" s="93">
        <v>3.9068440736756235E-2</v>
      </c>
      <c r="N35" s="93">
        <f>K35/'סכום נכסי הקרן'!$C$42</f>
        <v>1.855056449108319E-2</v>
      </c>
    </row>
    <row r="36" spans="2:14" s="141" customFormat="1">
      <c r="B36" s="85" t="s">
        <v>898</v>
      </c>
      <c r="C36" s="82" t="s">
        <v>899</v>
      </c>
      <c r="D36" s="95" t="s">
        <v>28</v>
      </c>
      <c r="E36" s="82"/>
      <c r="F36" s="95" t="s">
        <v>861</v>
      </c>
      <c r="G36" s="95" t="s">
        <v>174</v>
      </c>
      <c r="H36" s="92">
        <v>4127</v>
      </c>
      <c r="I36" s="94">
        <v>3194</v>
      </c>
      <c r="J36" s="82"/>
      <c r="K36" s="92">
        <v>359.04146000000003</v>
      </c>
      <c r="L36" s="93">
        <v>7.6883605486765817E-5</v>
      </c>
      <c r="M36" s="93">
        <v>9.9457889889577964E-3</v>
      </c>
      <c r="N36" s="93">
        <f>K36/'סכום נכסי הקרן'!$C$42</f>
        <v>4.7224817928499009E-3</v>
      </c>
    </row>
    <row r="37" spans="2:14" s="141" customFormat="1">
      <c r="B37" s="85" t="s">
        <v>900</v>
      </c>
      <c r="C37" s="82" t="s">
        <v>901</v>
      </c>
      <c r="D37" s="95" t="s">
        <v>802</v>
      </c>
      <c r="E37" s="82"/>
      <c r="F37" s="95" t="s">
        <v>861</v>
      </c>
      <c r="G37" s="95" t="s">
        <v>165</v>
      </c>
      <c r="H37" s="92">
        <v>425</v>
      </c>
      <c r="I37" s="94">
        <v>26537</v>
      </c>
      <c r="J37" s="82"/>
      <c r="K37" s="92">
        <v>396.31682000000001</v>
      </c>
      <c r="L37" s="93">
        <v>8.0317490314655577E-7</v>
      </c>
      <c r="M37" s="93">
        <v>1.0978351816235287E-2</v>
      </c>
      <c r="N37" s="93">
        <f>K37/'סכום נכסי הקרן'!$C$42</f>
        <v>5.2127655860417102E-3</v>
      </c>
    </row>
    <row r="38" spans="2:14" s="141" customFormat="1">
      <c r="B38" s="85" t="s">
        <v>902</v>
      </c>
      <c r="C38" s="82" t="s">
        <v>903</v>
      </c>
      <c r="D38" s="95" t="s">
        <v>125</v>
      </c>
      <c r="E38" s="82"/>
      <c r="F38" s="95" t="s">
        <v>861</v>
      </c>
      <c r="G38" s="95" t="s">
        <v>165</v>
      </c>
      <c r="H38" s="92">
        <v>523</v>
      </c>
      <c r="I38" s="94">
        <v>25399</v>
      </c>
      <c r="J38" s="82"/>
      <c r="K38" s="92">
        <v>466.78841</v>
      </c>
      <c r="L38" s="93">
        <v>5.2274485346447253E-6</v>
      </c>
      <c r="M38" s="93">
        <v>1.2930481700779395E-2</v>
      </c>
      <c r="N38" s="93">
        <f>K38/'סכום נכסי הקרן'!$C$42</f>
        <v>6.1396802679511012E-3</v>
      </c>
    </row>
    <row r="39" spans="2:14" s="141" customFormat="1">
      <c r="B39" s="85" t="s">
        <v>904</v>
      </c>
      <c r="C39" s="82" t="s">
        <v>905</v>
      </c>
      <c r="D39" s="95" t="s">
        <v>802</v>
      </c>
      <c r="E39" s="82"/>
      <c r="F39" s="95" t="s">
        <v>861</v>
      </c>
      <c r="G39" s="95" t="s">
        <v>165</v>
      </c>
      <c r="H39" s="92">
        <v>3940</v>
      </c>
      <c r="I39" s="94">
        <v>2694</v>
      </c>
      <c r="J39" s="82"/>
      <c r="K39" s="92">
        <v>372.98860999999999</v>
      </c>
      <c r="L39" s="93">
        <v>2.6179401993355484E-4</v>
      </c>
      <c r="M39" s="93">
        <v>1.0332138272679354E-2</v>
      </c>
      <c r="N39" s="93">
        <f>K39/'סכום נכסי הקרן'!$C$42</f>
        <v>4.9059290246463248E-3</v>
      </c>
    </row>
    <row r="40" spans="2:14" s="141" customFormat="1">
      <c r="B40" s="85" t="s">
        <v>906</v>
      </c>
      <c r="C40" s="82" t="s">
        <v>907</v>
      </c>
      <c r="D40" s="95" t="s">
        <v>802</v>
      </c>
      <c r="E40" s="82"/>
      <c r="F40" s="95" t="s">
        <v>861</v>
      </c>
      <c r="G40" s="95" t="s">
        <v>165</v>
      </c>
      <c r="H40" s="92">
        <v>13142</v>
      </c>
      <c r="I40" s="94">
        <v>3208</v>
      </c>
      <c r="J40" s="82"/>
      <c r="K40" s="92">
        <v>1481.4861000000001</v>
      </c>
      <c r="L40" s="93">
        <v>4.3879799666110184E-4</v>
      </c>
      <c r="M40" s="93">
        <v>4.1038570143609683E-2</v>
      </c>
      <c r="N40" s="93">
        <f>K40/'סכום נכסי הקרן'!$C$42</f>
        <v>1.9486025746470081E-2</v>
      </c>
    </row>
    <row r="41" spans="2:14" s="141" customFormat="1">
      <c r="B41" s="85" t="s">
        <v>908</v>
      </c>
      <c r="C41" s="82" t="s">
        <v>909</v>
      </c>
      <c r="D41" s="95" t="s">
        <v>125</v>
      </c>
      <c r="E41" s="82"/>
      <c r="F41" s="95" t="s">
        <v>861</v>
      </c>
      <c r="G41" s="95" t="s">
        <v>165</v>
      </c>
      <c r="H41" s="92">
        <v>31730</v>
      </c>
      <c r="I41" s="94">
        <v>2691.75</v>
      </c>
      <c r="J41" s="82"/>
      <c r="K41" s="92">
        <v>3001.2802700000002</v>
      </c>
      <c r="L41" s="93">
        <v>3.824789122487781E-4</v>
      </c>
      <c r="M41" s="93">
        <v>8.313831016101117E-2</v>
      </c>
      <c r="N41" s="93">
        <f>K41/'סכום נכסי הקרן'!$C$42</f>
        <v>3.9475918547998985E-2</v>
      </c>
    </row>
    <row r="42" spans="2:14" s="141" customFormat="1">
      <c r="B42" s="85" t="s">
        <v>910</v>
      </c>
      <c r="C42" s="82" t="s">
        <v>911</v>
      </c>
      <c r="D42" s="95" t="s">
        <v>125</v>
      </c>
      <c r="E42" s="82"/>
      <c r="F42" s="95" t="s">
        <v>861</v>
      </c>
      <c r="G42" s="95" t="s">
        <v>165</v>
      </c>
      <c r="H42" s="92">
        <v>3774</v>
      </c>
      <c r="I42" s="94">
        <v>46543.5</v>
      </c>
      <c r="J42" s="82"/>
      <c r="K42" s="92">
        <v>6172.5226399999992</v>
      </c>
      <c r="L42" s="93">
        <v>7.5104746643868577E-4</v>
      </c>
      <c r="M42" s="93">
        <v>0.17098473169924358</v>
      </c>
      <c r="N42" s="93">
        <f>K42/'סכום נכסי הקרן'!$C$42</f>
        <v>8.1187353079930649E-2</v>
      </c>
    </row>
    <row r="43" spans="2:14" s="141" customFormat="1">
      <c r="B43" s="85" t="s">
        <v>912</v>
      </c>
      <c r="C43" s="82" t="s">
        <v>913</v>
      </c>
      <c r="D43" s="95" t="s">
        <v>28</v>
      </c>
      <c r="E43" s="82"/>
      <c r="F43" s="95" t="s">
        <v>861</v>
      </c>
      <c r="G43" s="95" t="s">
        <v>167</v>
      </c>
      <c r="H43" s="92">
        <v>9216</v>
      </c>
      <c r="I43" s="94">
        <v>7575</v>
      </c>
      <c r="J43" s="82"/>
      <c r="K43" s="92">
        <v>3021.9872200000009</v>
      </c>
      <c r="L43" s="93">
        <v>2.3305796785893923E-3</v>
      </c>
      <c r="M43" s="93">
        <v>8.3711912316330239E-2</v>
      </c>
      <c r="N43" s="93">
        <f>K43/'סכום נכסי הקרן'!$C$42</f>
        <v>3.974827760748046E-2</v>
      </c>
    </row>
    <row r="44" spans="2:14" s="141" customFormat="1">
      <c r="B44" s="85" t="s">
        <v>914</v>
      </c>
      <c r="C44" s="82" t="s">
        <v>915</v>
      </c>
      <c r="D44" s="95" t="s">
        <v>802</v>
      </c>
      <c r="E44" s="82"/>
      <c r="F44" s="95" t="s">
        <v>861</v>
      </c>
      <c r="G44" s="95" t="s">
        <v>165</v>
      </c>
      <c r="H44" s="92">
        <v>366</v>
      </c>
      <c r="I44" s="94">
        <v>26315</v>
      </c>
      <c r="J44" s="92">
        <v>1.41</v>
      </c>
      <c r="K44" s="92">
        <v>339.85412000000002</v>
      </c>
      <c r="L44" s="93">
        <v>3.8209294639341609E-7</v>
      </c>
      <c r="M44" s="93">
        <v>9.4142814719724612E-3</v>
      </c>
      <c r="N44" s="93">
        <f>K44/'סכום נכסי הקרן'!$C$42</f>
        <v>4.4701102037770944E-3</v>
      </c>
    </row>
    <row r="45" spans="2:14" s="141" customFormat="1">
      <c r="B45" s="85" t="s">
        <v>916</v>
      </c>
      <c r="C45" s="82" t="s">
        <v>917</v>
      </c>
      <c r="D45" s="95" t="s">
        <v>137</v>
      </c>
      <c r="E45" s="82"/>
      <c r="F45" s="95" t="s">
        <v>861</v>
      </c>
      <c r="G45" s="95" t="s">
        <v>169</v>
      </c>
      <c r="H45" s="92">
        <v>1177</v>
      </c>
      <c r="I45" s="94">
        <v>7428</v>
      </c>
      <c r="J45" s="82"/>
      <c r="K45" s="92">
        <v>236.04567</v>
      </c>
      <c r="L45" s="93">
        <v>3.5145028183356476E-5</v>
      </c>
      <c r="M45" s="93">
        <v>6.538688945775693E-3</v>
      </c>
      <c r="N45" s="93">
        <f>K45/'סכום נכסי הקרן'!$C$42</f>
        <v>3.104714923051104E-3</v>
      </c>
    </row>
    <row r="46" spans="2:14" s="141" customFormat="1">
      <c r="B46" s="85" t="s">
        <v>918</v>
      </c>
      <c r="C46" s="82" t="s">
        <v>919</v>
      </c>
      <c r="D46" s="95" t="s">
        <v>802</v>
      </c>
      <c r="E46" s="82"/>
      <c r="F46" s="95" t="s">
        <v>861</v>
      </c>
      <c r="G46" s="95" t="s">
        <v>165</v>
      </c>
      <c r="H46" s="92">
        <v>13108</v>
      </c>
      <c r="I46" s="94">
        <v>4698</v>
      </c>
      <c r="J46" s="82"/>
      <c r="K46" s="92">
        <v>2163.9698300001996</v>
      </c>
      <c r="L46" s="93">
        <v>8.9820941856475858E-6</v>
      </c>
      <c r="M46" s="93">
        <v>5.9944016793082505E-2</v>
      </c>
      <c r="N46" s="93">
        <f>K46/'סכום נכסי הקרן'!$C$42</f>
        <v>2.8462752247198519E-2</v>
      </c>
    </row>
    <row r="47" spans="2:14" s="141" customFormat="1">
      <c r="B47" s="85" t="s">
        <v>920</v>
      </c>
      <c r="C47" s="82" t="s">
        <v>921</v>
      </c>
      <c r="D47" s="95" t="s">
        <v>125</v>
      </c>
      <c r="E47" s="82"/>
      <c r="F47" s="95" t="s">
        <v>861</v>
      </c>
      <c r="G47" s="95" t="s">
        <v>165</v>
      </c>
      <c r="H47" s="92">
        <v>6260</v>
      </c>
      <c r="I47" s="94">
        <v>4994</v>
      </c>
      <c r="J47" s="92">
        <v>4.57</v>
      </c>
      <c r="K47" s="92">
        <v>1103.1275600000001</v>
      </c>
      <c r="L47" s="93">
        <v>1.4136306845711408E-5</v>
      </c>
      <c r="M47" s="93">
        <v>3.0557679716609557E-2</v>
      </c>
      <c r="N47" s="93">
        <f>K47/'סכום נכסי הקרן'!$C$42</f>
        <v>1.4509465890905571E-2</v>
      </c>
    </row>
    <row r="48" spans="2:14" s="141" customFormat="1">
      <c r="B48" s="85" t="s">
        <v>922</v>
      </c>
      <c r="C48" s="82" t="s">
        <v>923</v>
      </c>
      <c r="D48" s="95" t="s">
        <v>802</v>
      </c>
      <c r="E48" s="82"/>
      <c r="F48" s="95" t="s">
        <v>861</v>
      </c>
      <c r="G48" s="95" t="s">
        <v>165</v>
      </c>
      <c r="H48" s="92">
        <v>24065</v>
      </c>
      <c r="I48" s="94">
        <v>2745</v>
      </c>
      <c r="J48" s="82"/>
      <c r="K48" s="92">
        <v>2321.2930499999998</v>
      </c>
      <c r="L48" s="93">
        <v>4.0650337151176738E-4</v>
      </c>
      <c r="M48" s="93">
        <v>6.4302019206456701E-2</v>
      </c>
      <c r="N48" s="93">
        <f>K48/'סכום נכסי הקרן'!$C$42</f>
        <v>3.0532028709146886E-2</v>
      </c>
    </row>
    <row r="49" spans="2:14" s="141" customFormat="1">
      <c r="B49" s="81"/>
      <c r="C49" s="82"/>
      <c r="D49" s="82"/>
      <c r="E49" s="82"/>
      <c r="F49" s="82"/>
      <c r="G49" s="82"/>
      <c r="H49" s="92"/>
      <c r="I49" s="94"/>
      <c r="J49" s="82"/>
      <c r="K49" s="82"/>
      <c r="L49" s="82"/>
      <c r="M49" s="93"/>
      <c r="N49" s="82"/>
    </row>
    <row r="50" spans="2:14" s="141" customFormat="1">
      <c r="B50" s="100" t="s">
        <v>68</v>
      </c>
      <c r="C50" s="80"/>
      <c r="D50" s="80"/>
      <c r="E50" s="80"/>
      <c r="F50" s="80"/>
      <c r="G50" s="80"/>
      <c r="H50" s="89"/>
      <c r="I50" s="91"/>
      <c r="J50" s="80"/>
      <c r="K50" s="89">
        <v>5681.62727</v>
      </c>
      <c r="L50" s="80"/>
      <c r="M50" s="90">
        <v>0.15738646434127229</v>
      </c>
      <c r="N50" s="90">
        <f>K50/'סכום נכסי הקרן'!$C$42</f>
        <v>7.4730593331295184E-2</v>
      </c>
    </row>
    <row r="51" spans="2:14" s="141" customFormat="1">
      <c r="B51" s="85" t="s">
        <v>924</v>
      </c>
      <c r="C51" s="82" t="s">
        <v>925</v>
      </c>
      <c r="D51" s="95" t="s">
        <v>28</v>
      </c>
      <c r="E51" s="82"/>
      <c r="F51" s="95" t="s">
        <v>872</v>
      </c>
      <c r="G51" s="95" t="s">
        <v>167</v>
      </c>
      <c r="H51" s="92">
        <v>565</v>
      </c>
      <c r="I51" s="94">
        <v>21736</v>
      </c>
      <c r="J51" s="82"/>
      <c r="K51" s="92">
        <v>531.61300000000006</v>
      </c>
      <c r="L51" s="93">
        <v>3.6545901328653734E-4</v>
      </c>
      <c r="M51" s="93">
        <v>1.4726184329204826E-2</v>
      </c>
      <c r="N51" s="93">
        <f>K51/'סכום נכסי הקרן'!$C$42</f>
        <v>6.9923198099247769E-3</v>
      </c>
    </row>
    <row r="52" spans="2:14" s="141" customFormat="1">
      <c r="B52" s="85" t="s">
        <v>926</v>
      </c>
      <c r="C52" s="82" t="s">
        <v>927</v>
      </c>
      <c r="D52" s="95" t="s">
        <v>28</v>
      </c>
      <c r="E52" s="82"/>
      <c r="F52" s="95" t="s">
        <v>872</v>
      </c>
      <c r="G52" s="95" t="s">
        <v>167</v>
      </c>
      <c r="H52" s="92">
        <v>555</v>
      </c>
      <c r="I52" s="94">
        <v>19413</v>
      </c>
      <c r="J52" s="82"/>
      <c r="K52" s="92">
        <v>466.39421000000004</v>
      </c>
      <c r="L52" s="93">
        <v>6.5508368546540448E-4</v>
      </c>
      <c r="M52" s="93">
        <v>1.2919561986884941E-2</v>
      </c>
      <c r="N52" s="93">
        <f>K52/'סכום נכסי הקרן'!$C$42</f>
        <v>6.1344953449543492E-3</v>
      </c>
    </row>
    <row r="53" spans="2:14" s="141" customFormat="1">
      <c r="B53" s="85" t="s">
        <v>928</v>
      </c>
      <c r="C53" s="82" t="s">
        <v>929</v>
      </c>
      <c r="D53" s="95" t="s">
        <v>125</v>
      </c>
      <c r="E53" s="82"/>
      <c r="F53" s="95" t="s">
        <v>872</v>
      </c>
      <c r="G53" s="95" t="s">
        <v>165</v>
      </c>
      <c r="H53" s="92">
        <v>1037</v>
      </c>
      <c r="I53" s="94">
        <v>10024</v>
      </c>
      <c r="J53" s="82"/>
      <c r="K53" s="92">
        <v>365.27636000000001</v>
      </c>
      <c r="L53" s="93">
        <v>3.0822008400111872E-4</v>
      </c>
      <c r="M53" s="93">
        <v>1.0118501632693294E-2</v>
      </c>
      <c r="N53" s="93">
        <f>K53/'סכום נכסי הקרן'!$C$42</f>
        <v>4.8044895969910715E-3</v>
      </c>
    </row>
    <row r="54" spans="2:14" s="141" customFormat="1">
      <c r="B54" s="85" t="s">
        <v>930</v>
      </c>
      <c r="C54" s="82" t="s">
        <v>931</v>
      </c>
      <c r="D54" s="95" t="s">
        <v>125</v>
      </c>
      <c r="E54" s="82"/>
      <c r="F54" s="95" t="s">
        <v>872</v>
      </c>
      <c r="G54" s="95" t="s">
        <v>165</v>
      </c>
      <c r="H54" s="92">
        <v>1333</v>
      </c>
      <c r="I54" s="94">
        <v>10298</v>
      </c>
      <c r="J54" s="82"/>
      <c r="K54" s="92">
        <v>482.375</v>
      </c>
      <c r="L54" s="93">
        <v>3.4652700008144555E-5</v>
      </c>
      <c r="M54" s="93">
        <v>1.3362245027492137E-2</v>
      </c>
      <c r="N54" s="93">
        <f>K54/'סכום נכסי הקרן'!$C$42</f>
        <v>6.3446910973066198E-3</v>
      </c>
    </row>
    <row r="55" spans="2:14" s="141" customFormat="1">
      <c r="B55" s="85" t="s">
        <v>932</v>
      </c>
      <c r="C55" s="82" t="s">
        <v>933</v>
      </c>
      <c r="D55" s="95" t="s">
        <v>125</v>
      </c>
      <c r="E55" s="82"/>
      <c r="F55" s="95" t="s">
        <v>872</v>
      </c>
      <c r="G55" s="95" t="s">
        <v>165</v>
      </c>
      <c r="H55" s="92">
        <v>581</v>
      </c>
      <c r="I55" s="94">
        <v>11235</v>
      </c>
      <c r="J55" s="82"/>
      <c r="K55" s="92">
        <v>229.37757999999999</v>
      </c>
      <c r="L55" s="93">
        <v>1.3449140074483699E-5</v>
      </c>
      <c r="M55" s="93">
        <v>6.353976528164146E-3</v>
      </c>
      <c r="N55" s="93">
        <f>K55/'סכום נכסי הקרן'!$C$42</f>
        <v>3.017009359414847E-3</v>
      </c>
    </row>
    <row r="56" spans="2:14" s="141" customFormat="1">
      <c r="B56" s="85" t="s">
        <v>934</v>
      </c>
      <c r="C56" s="82" t="s">
        <v>935</v>
      </c>
      <c r="D56" s="95" t="s">
        <v>802</v>
      </c>
      <c r="E56" s="82"/>
      <c r="F56" s="95" t="s">
        <v>872</v>
      </c>
      <c r="G56" s="95" t="s">
        <v>165</v>
      </c>
      <c r="H56" s="92">
        <v>1952</v>
      </c>
      <c r="I56" s="94">
        <v>3585</v>
      </c>
      <c r="J56" s="82"/>
      <c r="K56" s="92">
        <v>245.90691000000001</v>
      </c>
      <c r="L56" s="93">
        <v>7.5359866914475032E-6</v>
      </c>
      <c r="M56" s="93">
        <v>6.8118546470556235E-3</v>
      </c>
      <c r="N56" s="93">
        <f>K56/'סכום נכסי הקרן'!$C$42</f>
        <v>3.2344200728544811E-3</v>
      </c>
    </row>
    <row r="57" spans="2:14" s="141" customFormat="1">
      <c r="B57" s="85" t="s">
        <v>936</v>
      </c>
      <c r="C57" s="82" t="s">
        <v>937</v>
      </c>
      <c r="D57" s="95" t="s">
        <v>125</v>
      </c>
      <c r="E57" s="82"/>
      <c r="F57" s="95" t="s">
        <v>872</v>
      </c>
      <c r="G57" s="95" t="s">
        <v>165</v>
      </c>
      <c r="H57" s="92">
        <v>2000.9999999999993</v>
      </c>
      <c r="I57" s="94">
        <v>7729.5</v>
      </c>
      <c r="J57" s="82"/>
      <c r="K57" s="92">
        <v>543.50088999999991</v>
      </c>
      <c r="L57" s="93">
        <v>4.4654026029079462E-5</v>
      </c>
      <c r="M57" s="93">
        <v>1.505549015774045E-2</v>
      </c>
      <c r="N57" s="93">
        <f>K57/'סכום נכסי הקרן'!$C$42</f>
        <v>7.1486815406296422E-3</v>
      </c>
    </row>
    <row r="58" spans="2:14" s="141" customFormat="1">
      <c r="B58" s="85" t="s">
        <v>938</v>
      </c>
      <c r="C58" s="82" t="s">
        <v>939</v>
      </c>
      <c r="D58" s="95" t="s">
        <v>802</v>
      </c>
      <c r="E58" s="82"/>
      <c r="F58" s="95" t="s">
        <v>872</v>
      </c>
      <c r="G58" s="95" t="s">
        <v>165</v>
      </c>
      <c r="H58" s="92">
        <v>3042</v>
      </c>
      <c r="I58" s="94">
        <v>3354</v>
      </c>
      <c r="J58" s="82"/>
      <c r="K58" s="92">
        <v>358.52878000000004</v>
      </c>
      <c r="L58" s="93">
        <v>3.1040793521049658E-5</v>
      </c>
      <c r="M58" s="93">
        <v>9.9315872666863383E-3</v>
      </c>
      <c r="N58" s="93">
        <f>K58/'סכום נכסי הקרן'!$C$42</f>
        <v>4.7157384992883213E-3</v>
      </c>
    </row>
    <row r="59" spans="2:14" s="141" customFormat="1">
      <c r="B59" s="85" t="s">
        <v>940</v>
      </c>
      <c r="C59" s="82" t="s">
        <v>941</v>
      </c>
      <c r="D59" s="95" t="s">
        <v>802</v>
      </c>
      <c r="E59" s="82"/>
      <c r="F59" s="95" t="s">
        <v>872</v>
      </c>
      <c r="G59" s="95" t="s">
        <v>165</v>
      </c>
      <c r="H59" s="92">
        <v>8921</v>
      </c>
      <c r="I59" s="94">
        <v>7843</v>
      </c>
      <c r="J59" s="82"/>
      <c r="K59" s="92">
        <v>2458.65454</v>
      </c>
      <c r="L59" s="93">
        <v>3.3482254489567422E-5</v>
      </c>
      <c r="M59" s="93">
        <v>6.8107062765350543E-2</v>
      </c>
      <c r="N59" s="93">
        <f>K59/'סכום נכסי הקרן'!$C$42</f>
        <v>3.2338748009931077E-2</v>
      </c>
    </row>
    <row r="60" spans="2:14" s="141" customFormat="1">
      <c r="B60" s="144"/>
      <c r="C60" s="144"/>
    </row>
    <row r="61" spans="2:14" s="141" customFormat="1">
      <c r="B61" s="144"/>
      <c r="C61" s="144"/>
    </row>
    <row r="62" spans="2:14" s="141" customFormat="1">
      <c r="B62" s="144"/>
      <c r="C62" s="144"/>
    </row>
    <row r="63" spans="2:14" s="141" customFormat="1">
      <c r="B63" s="145" t="s">
        <v>251</v>
      </c>
      <c r="C63" s="144"/>
    </row>
    <row r="64" spans="2:14">
      <c r="B64" s="97" t="s">
        <v>114</v>
      </c>
      <c r="D64" s="1"/>
      <c r="E64" s="1"/>
      <c r="F64" s="1"/>
      <c r="G64" s="1"/>
    </row>
    <row r="65" spans="2:7">
      <c r="B65" s="97" t="s">
        <v>234</v>
      </c>
      <c r="D65" s="1"/>
      <c r="E65" s="1"/>
      <c r="F65" s="1"/>
      <c r="G65" s="1"/>
    </row>
    <row r="66" spans="2:7">
      <c r="B66" s="97" t="s">
        <v>242</v>
      </c>
      <c r="D66" s="1"/>
      <c r="E66" s="1"/>
      <c r="F66" s="1"/>
      <c r="G66" s="1"/>
    </row>
    <row r="67" spans="2:7">
      <c r="B67" s="97" t="s">
        <v>249</v>
      </c>
      <c r="D67" s="1"/>
      <c r="E67" s="1"/>
      <c r="F67" s="1"/>
      <c r="G67" s="1"/>
    </row>
    <row r="68" spans="2:7">
      <c r="D68" s="1"/>
      <c r="E68" s="1"/>
      <c r="F68" s="1"/>
      <c r="G68" s="1"/>
    </row>
    <row r="69" spans="2:7">
      <c r="D69" s="1"/>
      <c r="E69" s="1"/>
      <c r="F69" s="1"/>
      <c r="G69" s="1"/>
    </row>
    <row r="70" spans="2:7">
      <c r="D70" s="1"/>
      <c r="E70" s="1"/>
      <c r="F70" s="1"/>
      <c r="G70" s="1"/>
    </row>
    <row r="71" spans="2:7">
      <c r="D71" s="1"/>
      <c r="E71" s="1"/>
      <c r="F71" s="1"/>
      <c r="G71" s="1"/>
    </row>
    <row r="72" spans="2:7"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2"/>
      <c r="D250" s="1"/>
      <c r="E250" s="1"/>
      <c r="F250" s="1"/>
      <c r="G250" s="1"/>
    </row>
    <row r="251" spans="2:7">
      <c r="B251" s="4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AB49:AB1048576 AC1:XFD1048576 AB1:AB43 B45:B62 B64:B1048576 D1:I1048576 K1:AA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5" t="s">
        <v>181</v>
      </c>
      <c r="C1" s="76" t="s" vm="1">
        <v>252</v>
      </c>
    </row>
    <row r="2" spans="2:65">
      <c r="B2" s="55" t="s">
        <v>180</v>
      </c>
      <c r="C2" s="76" t="s">
        <v>253</v>
      </c>
    </row>
    <row r="3" spans="2:65">
      <c r="B3" s="55" t="s">
        <v>182</v>
      </c>
      <c r="C3" s="76" t="s">
        <v>254</v>
      </c>
    </row>
    <row r="4" spans="2:65">
      <c r="B4" s="55" t="s">
        <v>183</v>
      </c>
      <c r="C4" s="76">
        <v>9453</v>
      </c>
    </row>
    <row r="6" spans="2:65" ht="26.25" customHeight="1">
      <c r="B6" s="215" t="s">
        <v>211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</row>
    <row r="7" spans="2:65" ht="26.25" customHeight="1">
      <c r="B7" s="215" t="s">
        <v>93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BM7" s="3"/>
    </row>
    <row r="8" spans="2:65" s="3" customFormat="1" ht="78.75">
      <c r="B8" s="21" t="s">
        <v>117</v>
      </c>
      <c r="C8" s="29" t="s">
        <v>44</v>
      </c>
      <c r="D8" s="29" t="s">
        <v>121</v>
      </c>
      <c r="E8" s="29" t="s">
        <v>119</v>
      </c>
      <c r="F8" s="29" t="s">
        <v>63</v>
      </c>
      <c r="G8" s="29" t="s">
        <v>15</v>
      </c>
      <c r="H8" s="29" t="s">
        <v>64</v>
      </c>
      <c r="I8" s="29" t="s">
        <v>103</v>
      </c>
      <c r="J8" s="29" t="s">
        <v>236</v>
      </c>
      <c r="K8" s="29" t="s">
        <v>235</v>
      </c>
      <c r="L8" s="29" t="s">
        <v>60</v>
      </c>
      <c r="M8" s="29" t="s">
        <v>57</v>
      </c>
      <c r="N8" s="29" t="s">
        <v>184</v>
      </c>
      <c r="O8" s="19" t="s">
        <v>186</v>
      </c>
      <c r="P8" s="1"/>
      <c r="Q8" s="1"/>
      <c r="BH8" s="1"/>
      <c r="BI8" s="1"/>
    </row>
    <row r="9" spans="2:65" s="3" customFormat="1" ht="20.25">
      <c r="B9" s="14"/>
      <c r="C9" s="15"/>
      <c r="D9" s="15"/>
      <c r="E9" s="15"/>
      <c r="F9" s="15"/>
      <c r="G9" s="15"/>
      <c r="H9" s="15"/>
      <c r="I9" s="15"/>
      <c r="J9" s="31" t="s">
        <v>243</v>
      </c>
      <c r="K9" s="31"/>
      <c r="L9" s="31" t="s">
        <v>239</v>
      </c>
      <c r="M9" s="31" t="s">
        <v>20</v>
      </c>
      <c r="N9" s="31" t="s">
        <v>20</v>
      </c>
      <c r="O9" s="32" t="s">
        <v>20</v>
      </c>
      <c r="BG9" s="1"/>
      <c r="BH9" s="1"/>
      <c r="BI9" s="1"/>
      <c r="BM9" s="4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BG10" s="1"/>
      <c r="BH10" s="3"/>
      <c r="BI10" s="1"/>
    </row>
    <row r="11" spans="2:65" s="4" customFormat="1" ht="18" customHeight="1">
      <c r="B11" s="120" t="s">
        <v>32</v>
      </c>
      <c r="C11" s="80"/>
      <c r="D11" s="80"/>
      <c r="E11" s="80"/>
      <c r="F11" s="80"/>
      <c r="G11" s="80"/>
      <c r="H11" s="80"/>
      <c r="I11" s="80"/>
      <c r="J11" s="89"/>
      <c r="K11" s="91"/>
      <c r="L11" s="89">
        <v>1214.2540200000001</v>
      </c>
      <c r="M11" s="80"/>
      <c r="N11" s="90">
        <v>1</v>
      </c>
      <c r="O11" s="90">
        <f>L11/'סכום נכסי הקרן'!$C$42</f>
        <v>1.5971115150169007E-2</v>
      </c>
      <c r="P11" s="142"/>
      <c r="BG11" s="98"/>
      <c r="BH11" s="3"/>
      <c r="BI11" s="98"/>
      <c r="BM11" s="98"/>
    </row>
    <row r="12" spans="2:65" s="4" customFormat="1" ht="18" customHeight="1">
      <c r="B12" s="79" t="s">
        <v>232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1214.2540200000001</v>
      </c>
      <c r="M12" s="80"/>
      <c r="N12" s="90">
        <v>1</v>
      </c>
      <c r="O12" s="90">
        <f>L12/'סכום נכסי הקרן'!$C$42</f>
        <v>1.5971115150169007E-2</v>
      </c>
      <c r="P12" s="142"/>
      <c r="BG12" s="98"/>
      <c r="BH12" s="3"/>
      <c r="BI12" s="98"/>
      <c r="BM12" s="98"/>
    </row>
    <row r="13" spans="2:65">
      <c r="B13" s="100" t="s">
        <v>50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1214.2540200000001</v>
      </c>
      <c r="M13" s="80"/>
      <c r="N13" s="90">
        <v>1</v>
      </c>
      <c r="O13" s="90">
        <f>L13/'סכום נכסי הקרן'!$C$42</f>
        <v>1.5971115150169007E-2</v>
      </c>
      <c r="P13" s="141"/>
      <c r="BH13" s="3"/>
    </row>
    <row r="14" spans="2:65" ht="20.25">
      <c r="B14" s="85" t="s">
        <v>942</v>
      </c>
      <c r="C14" s="82" t="s">
        <v>943</v>
      </c>
      <c r="D14" s="95" t="s">
        <v>28</v>
      </c>
      <c r="E14" s="82"/>
      <c r="F14" s="95" t="s">
        <v>872</v>
      </c>
      <c r="G14" s="82" t="s">
        <v>944</v>
      </c>
      <c r="H14" s="82" t="s">
        <v>945</v>
      </c>
      <c r="I14" s="95" t="s">
        <v>165</v>
      </c>
      <c r="J14" s="92">
        <v>1387.98</v>
      </c>
      <c r="K14" s="94">
        <v>10964</v>
      </c>
      <c r="L14" s="92">
        <v>534.75393999999994</v>
      </c>
      <c r="M14" s="93">
        <v>2.0829444131157282E-4</v>
      </c>
      <c r="N14" s="93">
        <v>0.44039709252928799</v>
      </c>
      <c r="O14" s="93">
        <f>L14/'סכום נכסי הקרן'!$C$42</f>
        <v>7.0336326765848937E-3</v>
      </c>
      <c r="P14" s="141"/>
      <c r="BH14" s="4"/>
    </row>
    <row r="15" spans="2:65">
      <c r="B15" s="85" t="s">
        <v>946</v>
      </c>
      <c r="C15" s="82" t="s">
        <v>947</v>
      </c>
      <c r="D15" s="95" t="s">
        <v>28</v>
      </c>
      <c r="E15" s="82"/>
      <c r="F15" s="95" t="s">
        <v>872</v>
      </c>
      <c r="G15" s="82" t="s">
        <v>948</v>
      </c>
      <c r="H15" s="82" t="s">
        <v>945</v>
      </c>
      <c r="I15" s="95" t="s">
        <v>165</v>
      </c>
      <c r="J15" s="92">
        <v>12218.79</v>
      </c>
      <c r="K15" s="94">
        <v>1234</v>
      </c>
      <c r="L15" s="92">
        <v>529.84046999999998</v>
      </c>
      <c r="M15" s="93">
        <v>2.3875190182377944E-5</v>
      </c>
      <c r="N15" s="93">
        <v>0.43635059985224506</v>
      </c>
      <c r="O15" s="93">
        <f>L15/'סכום נכסי הקרן'!$C$42</f>
        <v>6.9690056760855247E-3</v>
      </c>
      <c r="P15" s="141"/>
    </row>
    <row r="16" spans="2:65">
      <c r="B16" s="85" t="s">
        <v>949</v>
      </c>
      <c r="C16" s="82" t="s">
        <v>950</v>
      </c>
      <c r="D16" s="95" t="s">
        <v>28</v>
      </c>
      <c r="E16" s="82"/>
      <c r="F16" s="95" t="s">
        <v>872</v>
      </c>
      <c r="G16" s="82" t="s">
        <v>951</v>
      </c>
      <c r="H16" s="82" t="s">
        <v>945</v>
      </c>
      <c r="I16" s="95" t="s">
        <v>165</v>
      </c>
      <c r="J16" s="92">
        <v>147</v>
      </c>
      <c r="K16" s="94">
        <v>28972.47</v>
      </c>
      <c r="L16" s="92">
        <v>149.65960999999999</v>
      </c>
      <c r="M16" s="93">
        <v>1.0600090309491715E-5</v>
      </c>
      <c r="N16" s="93">
        <v>0.12325230761846682</v>
      </c>
      <c r="O16" s="93">
        <f>L16/'סכום נכסי הקרן'!$C$42</f>
        <v>1.9684767974985865E-3</v>
      </c>
      <c r="P16" s="141"/>
    </row>
    <row r="17" spans="2:16">
      <c r="B17" s="81"/>
      <c r="C17" s="82"/>
      <c r="D17" s="82"/>
      <c r="E17" s="82"/>
      <c r="F17" s="82"/>
      <c r="G17" s="82"/>
      <c r="H17" s="82"/>
      <c r="I17" s="82"/>
      <c r="J17" s="92"/>
      <c r="K17" s="94"/>
      <c r="L17" s="82"/>
      <c r="M17" s="82"/>
      <c r="N17" s="93"/>
      <c r="O17" s="82"/>
      <c r="P17" s="141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41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6">
      <c r="B20" s="97" t="s">
        <v>251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6">
      <c r="B21" s="97" t="s">
        <v>114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6">
      <c r="B22" s="97" t="s">
        <v>234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6">
      <c r="B23" s="97" t="s">
        <v>242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5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5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5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5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59" ht="20.2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BG37" s="4"/>
    </row>
    <row r="38" spans="2:5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BG38" s="3"/>
    </row>
    <row r="39" spans="2:5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5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5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5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5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5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5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5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5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5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2"/>
      <c r="C325" s="1"/>
      <c r="D325" s="1"/>
      <c r="E325" s="1"/>
    </row>
    <row r="326" spans="2:5">
      <c r="B326" s="42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9 B21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2018-06-06T10:59:03+00:00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FE9D4C5-DD28-4D55-96F8-29FCA777E1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2018-06-05T14:02:28Z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