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הלוואות!$B$6:$Q$52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הקרן'!$B$6:$D$46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0" i="88" l="1"/>
  <c r="C37" i="88"/>
  <c r="I11" i="81"/>
  <c r="I10" i="81" s="1"/>
  <c r="P26" i="78" l="1"/>
  <c r="P25" i="78"/>
  <c r="P24" i="78"/>
  <c r="P22" i="78"/>
  <c r="P21" i="78"/>
  <c r="P20" i="78"/>
  <c r="P19" i="78"/>
  <c r="P17" i="78"/>
  <c r="P16" i="78"/>
  <c r="P15" i="78"/>
  <c r="P14" i="78"/>
  <c r="P13" i="78"/>
  <c r="P12" i="78"/>
  <c r="P11" i="78"/>
  <c r="P10" i="78"/>
  <c r="O11" i="78"/>
  <c r="O19" i="78"/>
  <c r="O25" i="78"/>
  <c r="O24" i="78" s="1"/>
  <c r="L25" i="78"/>
  <c r="L24" i="78" s="1"/>
  <c r="I25" i="78"/>
  <c r="I24" i="78" s="1"/>
  <c r="C11" i="84" l="1"/>
  <c r="C10" i="84" s="1"/>
  <c r="C43" i="88" s="1"/>
  <c r="C33" i="88" l="1"/>
  <c r="C31" i="88"/>
  <c r="C26" i="88"/>
  <c r="C18" i="88"/>
  <c r="C17" i="88"/>
  <c r="C15" i="88"/>
  <c r="C13" i="88"/>
  <c r="C11" i="88"/>
  <c r="C12" i="88" l="1"/>
  <c r="C23" i="88"/>
  <c r="C42" i="88" l="1"/>
  <c r="K11" i="81" l="1"/>
  <c r="D37" i="88"/>
  <c r="K12" i="81"/>
  <c r="K10" i="81"/>
  <c r="Q24" i="78"/>
  <c r="Q26" i="78"/>
  <c r="Q25" i="78"/>
  <c r="Q22" i="78"/>
  <c r="Q19" i="78"/>
  <c r="Q14" i="78"/>
  <c r="Q10" i="78"/>
  <c r="K27" i="76"/>
  <c r="K22" i="76"/>
  <c r="K18" i="76"/>
  <c r="K14" i="76"/>
  <c r="S22" i="71"/>
  <c r="S17" i="71"/>
  <c r="S12" i="71"/>
  <c r="O14" i="64"/>
  <c r="N58" i="63"/>
  <c r="N54" i="63"/>
  <c r="N50" i="63"/>
  <c r="N45" i="63"/>
  <c r="N41" i="63"/>
  <c r="N37" i="63"/>
  <c r="N32" i="63"/>
  <c r="N28" i="63"/>
  <c r="N24" i="63"/>
  <c r="N20" i="63"/>
  <c r="N15" i="63"/>
  <c r="N11" i="63"/>
  <c r="U69" i="61"/>
  <c r="U64" i="61"/>
  <c r="U60" i="61"/>
  <c r="U56" i="61"/>
  <c r="U52" i="61"/>
  <c r="U47" i="61"/>
  <c r="U43" i="61"/>
  <c r="U39" i="61"/>
  <c r="U35" i="61"/>
  <c r="U31" i="61"/>
  <c r="U27" i="61"/>
  <c r="U23" i="61"/>
  <c r="U19" i="61"/>
  <c r="U15" i="61"/>
  <c r="U11" i="61"/>
  <c r="Q21" i="78"/>
  <c r="Q17" i="78"/>
  <c r="Q13" i="78"/>
  <c r="K31" i="76"/>
  <c r="K26" i="76"/>
  <c r="K21" i="76"/>
  <c r="K17" i="76"/>
  <c r="K13" i="76"/>
  <c r="S21" i="71"/>
  <c r="S15" i="71"/>
  <c r="S11" i="71"/>
  <c r="O13" i="64"/>
  <c r="N57" i="63"/>
  <c r="N53" i="63"/>
  <c r="N49" i="63"/>
  <c r="N44" i="63"/>
  <c r="N40" i="63"/>
  <c r="N36" i="63"/>
  <c r="N31" i="63"/>
  <c r="N27" i="63"/>
  <c r="N23" i="63"/>
  <c r="N18" i="63"/>
  <c r="N14" i="63"/>
  <c r="U67" i="61"/>
  <c r="U63" i="61"/>
  <c r="U59" i="61"/>
  <c r="U55" i="61"/>
  <c r="U50" i="61"/>
  <c r="U46" i="61"/>
  <c r="U42" i="61"/>
  <c r="U38" i="61"/>
  <c r="U34" i="61"/>
  <c r="U30" i="61"/>
  <c r="U26" i="61"/>
  <c r="U22" i="61"/>
  <c r="U18" i="61"/>
  <c r="U14" i="61"/>
  <c r="Q16" i="78"/>
  <c r="Q12" i="78"/>
  <c r="K30" i="76"/>
  <c r="K25" i="76"/>
  <c r="K20" i="76"/>
  <c r="K16" i="76"/>
  <c r="K12" i="76"/>
  <c r="S19" i="71"/>
  <c r="S14" i="71"/>
  <c r="O16" i="64"/>
  <c r="O12" i="64"/>
  <c r="N56" i="63"/>
  <c r="N52" i="63"/>
  <c r="N47" i="63"/>
  <c r="N43" i="63"/>
  <c r="N39" i="63"/>
  <c r="N35" i="63"/>
  <c r="N30" i="63"/>
  <c r="N26" i="63"/>
  <c r="N22" i="63"/>
  <c r="N17" i="63"/>
  <c r="N13" i="63"/>
  <c r="U71" i="61"/>
  <c r="U66" i="61"/>
  <c r="U62" i="61"/>
  <c r="U58" i="61"/>
  <c r="U54" i="61"/>
  <c r="U49" i="61"/>
  <c r="U45" i="61"/>
  <c r="U41" i="61"/>
  <c r="U37" i="61"/>
  <c r="U33" i="61"/>
  <c r="U29" i="61"/>
  <c r="U25" i="61"/>
  <c r="U21" i="61"/>
  <c r="U17" i="61"/>
  <c r="U13" i="61"/>
  <c r="Q20" i="78"/>
  <c r="Q15" i="78"/>
  <c r="Q11" i="78"/>
  <c r="K28" i="76"/>
  <c r="K24" i="76"/>
  <c r="K19" i="76"/>
  <c r="K15" i="76"/>
  <c r="K11" i="76"/>
  <c r="S18" i="71"/>
  <c r="S13" i="71"/>
  <c r="O15" i="64"/>
  <c r="O11" i="64"/>
  <c r="N55" i="63"/>
  <c r="N51" i="63"/>
  <c r="N46" i="63"/>
  <c r="N42" i="63"/>
  <c r="N38" i="63"/>
  <c r="N33" i="63"/>
  <c r="N29" i="63"/>
  <c r="N25" i="63"/>
  <c r="N21" i="63"/>
  <c r="N16" i="63"/>
  <c r="N12" i="63"/>
  <c r="U70" i="61"/>
  <c r="U65" i="61"/>
  <c r="U61" i="61"/>
  <c r="U57" i="61"/>
  <c r="U53" i="61"/>
  <c r="U48" i="61"/>
  <c r="U44" i="61"/>
  <c r="U40" i="61"/>
  <c r="U36" i="61"/>
  <c r="U32" i="61"/>
  <c r="U28" i="61"/>
  <c r="U24" i="61"/>
  <c r="U20" i="61"/>
  <c r="U16" i="61"/>
  <c r="U12" i="61"/>
  <c r="R40" i="59"/>
  <c r="R36" i="59"/>
  <c r="R32" i="59"/>
  <c r="R28" i="59"/>
  <c r="R23" i="59"/>
  <c r="R19" i="59"/>
  <c r="R15" i="59"/>
  <c r="R11" i="59"/>
  <c r="R41" i="59"/>
  <c r="R33" i="59"/>
  <c r="R24" i="59"/>
  <c r="R12" i="59"/>
  <c r="R39" i="59"/>
  <c r="R35" i="59"/>
  <c r="R31" i="59"/>
  <c r="R27" i="59"/>
  <c r="R22" i="59"/>
  <c r="R18" i="59"/>
  <c r="R14" i="59"/>
  <c r="R16" i="59"/>
  <c r="R38" i="59"/>
  <c r="R34" i="59"/>
  <c r="R30" i="59"/>
  <c r="R25" i="59"/>
  <c r="R21" i="59"/>
  <c r="R17" i="59"/>
  <c r="R13" i="59"/>
  <c r="R37" i="59"/>
  <c r="R29" i="59"/>
  <c r="R20" i="59"/>
  <c r="D12" i="88"/>
  <c r="D42" i="88"/>
  <c r="D18" i="88"/>
  <c r="D15" i="88"/>
  <c r="D38" i="88"/>
  <c r="D33" i="88"/>
  <c r="D11" i="88"/>
  <c r="D26" i="88"/>
  <c r="D13" i="88"/>
  <c r="D31" i="88"/>
  <c r="D17" i="88"/>
  <c r="D10" i="88"/>
  <c r="D23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8">
    <s v="Migdal Hashkaot Neches Boded"/>
    <s v="{[Time].[Hie Time].[Yom].&amp;[20180331]}"/>
    <s v="{[Medida].[Medida].&amp;[2]}"/>
    <s v="{[Keren].[Keren].[All]}"/>
    <s v="{[Cheshbon KM].[Hie Peilut].[Peilut 7].&amp;[Kod_Peilut_L7_7080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39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</mdxMetadata>
  <valueMetadata count="3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</valueMetadata>
</metadata>
</file>

<file path=xl/sharedStrings.xml><?xml version="1.0" encoding="utf-8"?>
<sst xmlns="http://schemas.openxmlformats.org/spreadsheetml/2006/main" count="2817" uniqueCount="635">
  <si>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</si>
  <si>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</si>
  <si>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</si>
  <si>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</si>
  <si>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</si>
  <si>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</si>
  <si>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</si>
  <si>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</si>
  <si>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</si>
  <si>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</si>
  <si>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</si>
  <si>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</si>
  <si>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</si>
  <si>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</si>
  <si>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</si>
  <si>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</si>
  <si>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</si>
  <si>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</si>
  <si>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</si>
  <si>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</si>
  <si>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</si>
  <si>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</si>
  <si>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</si>
  <si>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</si>
  <si>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</si>
  <si>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</si>
  <si>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</si>
  <si>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</si>
  <si>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</si>
  <si>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</si>
  <si>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</si>
  <si>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</si>
  <si>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</si>
  <si>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</si>
  <si>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</si>
  <si>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</si>
  <si>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</si>
  <si>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</si>
  <si>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</si>
  <si>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</si>
  <si>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</si>
  <si>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</si>
  <si>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</si>
  <si>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</si>
  <si>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</si>
  <si>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</si>
  <si>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</si>
  <si>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</si>
  <si>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</si>
  <si>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</si>
  <si>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</si>
  <si>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</si>
  <si>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</si>
  <si>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</si>
  <si>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</si>
  <si>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</si>
  <si>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</si>
  <si>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</si>
  <si>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</si>
  <si>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</si>
  <si>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</si>
  <si>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</si>
  <si>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</si>
  <si>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</si>
  <si>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</si>
  <si>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</si>
  <si>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</si>
  <si>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</si>
  <si>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</si>
  <si>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</si>
  <si>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</si>
  <si>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</si>
  <si>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</si>
  <si>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</si>
  <si>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</si>
  <si>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</si>
  <si>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</si>
  <si>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</si>
  <si>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</si>
  <si>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</si>
  <si>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</si>
  <si>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</si>
  <si>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</si>
  <si>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</si>
  <si>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</si>
  <si>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</si>
  <si>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</si>
  <si>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</si>
  <si>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</si>
  <si>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</si>
  <si>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</si>
  <si>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</si>
  <si>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</si>
  <si>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</si>
  <si>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</si>
  <si>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</si>
  <si>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</si>
  <si>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</si>
  <si>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</si>
  <si>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</si>
  <si>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</si>
  <si>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</si>
  <si>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</si>
  <si>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</si>
  <si>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</si>
  <si>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</si>
  <si>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</si>
  <si>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</si>
  <si>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</si>
  <si>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</si>
  <si>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</si>
  <si>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</si>
  <si>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</si>
  <si>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</si>
  <si>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</si>
  <si>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</si>
  <si>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</si>
  <si>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</si>
  <si>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</si>
  <si>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</si>
  <si>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</si>
  <si>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</si>
  <si>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</si>
  <si>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</si>
  <si>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</si>
  <si>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</si>
  <si>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</si>
  <si>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</si>
  <si>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</si>
  <si>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</si>
  <si>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</si>
  <si>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</si>
  <si>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</si>
  <si>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</si>
  <si>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</si>
  <si>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</si>
  <si>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</si>
  <si>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</si>
  <si>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</si>
  <si>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</si>
  <si>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</si>
  <si>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</si>
  <si>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</si>
  <si>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</si>
  <si>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</si>
  <si>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</si>
  <si>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</si>
  <si>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</si>
  <si>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</si>
  <si>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</si>
  <si>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</si>
  <si>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</si>
  <si>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</si>
  <si>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</si>
  <si>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</si>
  <si>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</si>
  <si>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</si>
  <si>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</si>
  <si>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</si>
  <si>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</si>
  <si>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</si>
  <si>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</si>
  <si>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</si>
  <si>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</si>
  <si>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</si>
  <si>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</si>
  <si>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</si>
  <si>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</si>
  <si>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</si>
  <si>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</si>
  <si>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</si>
  <si>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</si>
  <si>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</si>
  <si>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</si>
  <si>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</si>
  <si>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</si>
  <si>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</si>
  <si>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</si>
  <si>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</si>
  <si>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</si>
  <si>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</si>
  <si>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</si>
  <si>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</si>
  <si>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</si>
  <si>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</si>
  <si>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</si>
  <si>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</si>
  <si>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</si>
  <si>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</si>
  <si>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</si>
  <si>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</si>
  <si>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</si>
  <si>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</si>
  <si>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</si>
  <si>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</si>
  <si>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</si>
  <si>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</si>
  <si>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</si>
  <si>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</si>
  <si>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</si>
  <si>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</si>
  <si>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</si>
  <si>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</si>
  <si>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</si>
  <si>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</si>
  <si>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</si>
  <si>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</si>
  <si>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</si>
  <si>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</si>
  <si>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</si>
  <si>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</si>
  <si>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</si>
  <si>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</si>
  <si>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</si>
  <si>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</si>
  <si>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</si>
  <si>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</si>
  <si>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</si>
  <si>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</si>
  <si>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</si>
  <si>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</si>
  <si>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</si>
  <si>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</si>
  <si>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</si>
  <si>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</si>
  <si>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</si>
  <si>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</si>
  <si>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</si>
  <si>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</si>
  <si>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</si>
  <si>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</si>
  <si>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</si>
  <si>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</si>
  <si>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</si>
  <si>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</si>
  <si>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</si>
  <si>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</si>
  <si>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</si>
  <si>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</si>
  <si>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</si>
  <si>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</si>
  <si>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</si>
  <si>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</si>
  <si>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</si>
  <si>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</si>
  <si>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</si>
  <si>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</si>
  <si>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</si>
  <si>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מקפת קרנות פנסיה וקופות גמל בע"מ</t>
  </si>
  <si>
    <t>מקפת משלימה - מסלול השקעות לבני 50 עד 60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</si>
  <si>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</si>
  <si>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</si>
  <si>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</si>
  <si>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</si>
  <si>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</si>
  <si>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</si>
  <si>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</si>
  <si>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</si>
  <si>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</si>
  <si>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</si>
  <si>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</si>
  <si>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</si>
  <si>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</si>
  <si>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</si>
  <si>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</si>
  <si>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</si>
  <si>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</si>
  <si>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</si>
  <si>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</si>
  <si>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</si>
  <si>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</si>
  <si>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</si>
  <si>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</si>
  <si>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</si>
  <si>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</si>
  <si>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</si>
  <si>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</si>
  <si>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</si>
  <si>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</si>
  <si>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</si>
  <si>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</si>
  <si>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</si>
  <si>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</si>
  <si>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</si>
  <si>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</si>
  <si>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</si>
  <si>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</si>
  <si>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</si>
  <si>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</si>
  <si>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</si>
  <si>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</si>
  <si>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</si>
  <si>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</si>
  <si>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</si>
  <si>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</si>
  <si>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</si>
  <si>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</si>
  <si>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</si>
  <si>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</si>
  <si>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</si>
  <si>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</si>
  <si>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</si>
  <si>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</si>
  <si>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</si>
  <si>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</si>
  <si>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</si>
  <si>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</si>
  <si>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</si>
  <si>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</si>
  <si>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</si>
  <si>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הנפקות 44</t>
  </si>
  <si>
    <t>2310209</t>
  </si>
  <si>
    <t>520000522</t>
  </si>
  <si>
    <t>מזרחי הנפקות 45</t>
  </si>
  <si>
    <t>2310217</t>
  </si>
  <si>
    <t>מזרחי הנפקות אגח 42</t>
  </si>
  <si>
    <t>2310183</t>
  </si>
  <si>
    <t>פועלים הנפקות אגח 32</t>
  </si>
  <si>
    <t>1940535</t>
  </si>
  <si>
    <t>520000118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</si>
  <si>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</si>
  <si>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</si>
  <si>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</si>
  <si>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</si>
  <si>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</si>
  <si>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</si>
  <si>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עזריאלי אגח ב</t>
  </si>
  <si>
    <t>1134436</t>
  </si>
  <si>
    <t>510960719</t>
  </si>
  <si>
    <t>נדלן ובינוי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</si>
  <si>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</si>
  <si>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</si>
  <si>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</si>
  <si>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</si>
  <si>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</si>
  <si>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</si>
  <si>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</si>
  <si>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</si>
  <si>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</si>
  <si>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</si>
  <si>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אמות אגח ב</t>
  </si>
  <si>
    <t>1126630</t>
  </si>
  <si>
    <t>520026683</t>
  </si>
  <si>
    <t>אמות אגח ד</t>
  </si>
  <si>
    <t>1133149</t>
  </si>
  <si>
    <t>בזק סדרה ו</t>
  </si>
  <si>
    <t>2300143</t>
  </si>
  <si>
    <t>520031931</t>
  </si>
  <si>
    <t>תקשורת מדיה</t>
  </si>
  <si>
    <t>בזק סדרה י</t>
  </si>
  <si>
    <t>2300184</t>
  </si>
  <si>
    <t>בנק לאומי שה סדרה 200</t>
  </si>
  <si>
    <t>6040141</t>
  </si>
  <si>
    <t>חשמל אגח 29</t>
  </si>
  <si>
    <t>6000236</t>
  </si>
  <si>
    <t>520000472</t>
  </si>
  <si>
    <t>חשמל</t>
  </si>
  <si>
    <t>פועלים הנפקות שה 1</t>
  </si>
  <si>
    <t>1940444</t>
  </si>
  <si>
    <t>ריט 1 אגח 6*</t>
  </si>
  <si>
    <t>1138544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</si>
  <si>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</si>
  <si>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</si>
  <si>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</si>
  <si>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</si>
  <si>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</si>
  <si>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</si>
  <si>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</si>
  <si>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</si>
  <si>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גב ים     ו*</t>
  </si>
  <si>
    <t>7590128</t>
  </si>
  <si>
    <t>520001736</t>
  </si>
  <si>
    <t>גזית גלוב אגח יב</t>
  </si>
  <si>
    <t>1260603</t>
  </si>
  <si>
    <t>520033234</t>
  </si>
  <si>
    <t>גזית גלוב אגח יג</t>
  </si>
  <si>
    <t>1260652</t>
  </si>
  <si>
    <t>גזית גלוב ד</t>
  </si>
  <si>
    <t>1260397</t>
  </si>
  <si>
    <t>מליסרון אגח יז*</t>
  </si>
  <si>
    <t>3230273</t>
  </si>
  <si>
    <t>520037789</t>
  </si>
  <si>
    <t>סלע קפיטל נדלן אגח ג</t>
  </si>
  <si>
    <t>1138973</t>
  </si>
  <si>
    <t>513992529</t>
  </si>
  <si>
    <t>ביג אגח ט</t>
  </si>
  <si>
    <t>1141050</t>
  </si>
  <si>
    <t>513623314</t>
  </si>
  <si>
    <t>A+.IL</t>
  </si>
  <si>
    <t>ישרס אגח טז</t>
  </si>
  <si>
    <t>6130223</t>
  </si>
  <si>
    <t>520017807</t>
  </si>
  <si>
    <t>מזרחי טפחות שטר הון 1</t>
  </si>
  <si>
    <t>6950083</t>
  </si>
  <si>
    <t>סלקום אגח ח</t>
  </si>
  <si>
    <t>1132828</t>
  </si>
  <si>
    <t>511930125</t>
  </si>
  <si>
    <t>גירון אגח ז</t>
  </si>
  <si>
    <t>1142629</t>
  </si>
  <si>
    <t>520044520</t>
  </si>
  <si>
    <t>A.IL</t>
  </si>
  <si>
    <t>מבני תעש אגח כ</t>
  </si>
  <si>
    <t>2260495</t>
  </si>
  <si>
    <t>520024126</t>
  </si>
  <si>
    <t>דה לסר אגח ד</t>
  </si>
  <si>
    <t>1132059</t>
  </si>
  <si>
    <t>1427976</t>
  </si>
  <si>
    <t>A-.IL</t>
  </si>
  <si>
    <t>כלכלית ירושלים אגח טו</t>
  </si>
  <si>
    <t>1980416</t>
  </si>
  <si>
    <t>520017070</t>
  </si>
  <si>
    <t>עמידר אגח א</t>
  </si>
  <si>
    <t>1143585</t>
  </si>
  <si>
    <t>520017393</t>
  </si>
  <si>
    <t>בזק סדרה ט</t>
  </si>
  <si>
    <t>2300176</t>
  </si>
  <si>
    <t>גב ים ח*</t>
  </si>
  <si>
    <t>7590151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</si>
  <si>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</si>
  <si>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</si>
  <si>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</si>
  <si>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</si>
  <si>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</si>
  <si>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</si>
  <si>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</si>
  <si>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</si>
  <si>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</si>
  <si>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</si>
  <si>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1744984</t>
  </si>
  <si>
    <t>הפניקס אגח ח</t>
  </si>
  <si>
    <t>1139815</t>
  </si>
  <si>
    <t>520017450</t>
  </si>
  <si>
    <t>ביטוח</t>
  </si>
  <si>
    <t>וורטון אגח א</t>
  </si>
  <si>
    <t>1140169</t>
  </si>
  <si>
    <t>1866231</t>
  </si>
  <si>
    <t>לייטסטון אגח א</t>
  </si>
  <si>
    <t>1133891</t>
  </si>
  <si>
    <t>1838682</t>
  </si>
  <si>
    <t>מנורה הון הת 5</t>
  </si>
  <si>
    <t>1143411</t>
  </si>
  <si>
    <t>520007469</t>
  </si>
  <si>
    <t>קרסו אגח ב</t>
  </si>
  <si>
    <t>1139591</t>
  </si>
  <si>
    <t>514065283</t>
  </si>
  <si>
    <t>אול יר אגח 3</t>
  </si>
  <si>
    <t>1140136</t>
  </si>
  <si>
    <t>1841580</t>
  </si>
  <si>
    <t>אול יר אגח ה</t>
  </si>
  <si>
    <t>1143304</t>
  </si>
  <si>
    <t>דה לסר אגח ה</t>
  </si>
  <si>
    <t>1135664</t>
  </si>
  <si>
    <t>אלדן סדרה ג</t>
  </si>
  <si>
    <t>1140813</t>
  </si>
  <si>
    <t>510454333</t>
  </si>
  <si>
    <t>שרותים</t>
  </si>
  <si>
    <t>BBB+.IL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</si>
  <si>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</si>
  <si>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</si>
  <si>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</si>
  <si>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</si>
  <si>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</si>
  <si>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</si>
  <si>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</si>
  <si>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ENERGY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</si>
  <si>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</si>
  <si>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</si>
  <si>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</si>
  <si>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</si>
  <si>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</si>
  <si>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</si>
  <si>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</si>
  <si>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</si>
  <si>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</si>
  <si>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</si>
  <si>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</si>
  <si>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</si>
  <si>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</si>
  <si>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</si>
  <si>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</si>
  <si>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</si>
  <si>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</si>
  <si>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</si>
  <si>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</si>
  <si>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</si>
  <si>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</si>
  <si>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</si>
  <si>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סל בונד שקלי</t>
  </si>
  <si>
    <t>1116326</t>
  </si>
  <si>
    <t>פסגות תל בונד 60 סדרה 1</t>
  </si>
  <si>
    <t>1109420</t>
  </si>
  <si>
    <t>פסגות תל בונד 60 סדרה 3</t>
  </si>
  <si>
    <t>1134550</t>
  </si>
  <si>
    <t>פסגות תל בונד שקלי</t>
  </si>
  <si>
    <t>1116581</t>
  </si>
  <si>
    <t>קסם פח בונד שקלי</t>
  </si>
  <si>
    <t>1116334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</si>
  <si>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</si>
  <si>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</si>
  <si>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</si>
  <si>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</si>
  <si>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</si>
  <si>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</si>
  <si>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60</t>
  </si>
  <si>
    <t>1109362</t>
  </si>
  <si>
    <t>תכלית תל בונד שקלי</t>
  </si>
  <si>
    <t>1116250</t>
  </si>
  <si>
    <t>DAIWA NIKKEI 225</t>
  </si>
  <si>
    <t>JP3027640006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</si>
  <si>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</si>
  <si>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</si>
  <si>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</si>
  <si>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</si>
  <si>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</si>
  <si>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</si>
  <si>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</si>
  <si>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</si>
  <si>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</si>
  <si>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</si>
  <si>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</si>
  <si>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</si>
  <si>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</si>
  <si>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</si>
  <si>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</si>
  <si>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AUST SHARES IDX ETF</t>
  </si>
  <si>
    <t>AU000000VAS1</t>
  </si>
  <si>
    <t>Vanguard MSCI emerging markets</t>
  </si>
  <si>
    <t>US9220428588</t>
  </si>
  <si>
    <t>XTRACKERS MSCI EUROPE HEDGED E</t>
  </si>
  <si>
    <t>US2330518539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</si>
  <si>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</si>
  <si>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</si>
  <si>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</si>
  <si>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</si>
  <si>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</si>
  <si>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</si>
  <si>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</si>
  <si>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</si>
  <si>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</si>
  <si>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</si>
  <si>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</si>
  <si>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</si>
  <si>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</si>
  <si>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</si>
  <si>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</si>
  <si>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</si>
  <si>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</si>
  <si>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</si>
  <si>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</si>
  <si>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</si>
  <si>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</si>
  <si>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</si>
  <si>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NEUBER BERMAN H/Y BD I2A</t>
  </si>
  <si>
    <t>IE00B8QBJF01</t>
  </si>
  <si>
    <t>BB-</t>
  </si>
  <si>
    <t>NOMURA US HIGH YLD BD I USD</t>
  </si>
  <si>
    <t>IE00B3RW8498</t>
  </si>
  <si>
    <t>B+</t>
  </si>
  <si>
    <t>מקורות אגח 8 רמ</t>
  </si>
  <si>
    <t>1124346</t>
  </si>
  <si>
    <t>מרווח הוגן</t>
  </si>
  <si>
    <t>520010869</t>
  </si>
  <si>
    <t>אגח ל.ס חשמל 2022</t>
  </si>
  <si>
    <t>6000129</t>
  </si>
  <si>
    <t>רפאל אגח ה רצף מוסדי</t>
  </si>
  <si>
    <t>1140292</t>
  </si>
  <si>
    <t>520042185</t>
  </si>
  <si>
    <t>מתמ אגח א'  רמ</t>
  </si>
  <si>
    <t>1138999</t>
  </si>
  <si>
    <t>510687403</t>
  </si>
  <si>
    <t>אורמת אגח 2*</t>
  </si>
  <si>
    <t>1139161</t>
  </si>
  <si>
    <t>520036716</t>
  </si>
  <si>
    <t>UTILITIES</t>
  </si>
  <si>
    <t>₪ / מט"ח</t>
  </si>
  <si>
    <t>+ILS/-USD 3.3537 25-02-19 (10) --763</t>
  </si>
  <si>
    <t>10000361</t>
  </si>
  <si>
    <t>ל.ר.</t>
  </si>
  <si>
    <t>+ILS/-USD 3.3555 25-02-19 (10) --755</t>
  </si>
  <si>
    <t>10000364</t>
  </si>
  <si>
    <t>+ILS/-USD 3.4116 25-02-19 (10) --757</t>
  </si>
  <si>
    <t>10000377</t>
  </si>
  <si>
    <t>+ILS/-USD 3.4221 19-06-18 (10) --234</t>
  </si>
  <si>
    <t>10000369</t>
  </si>
  <si>
    <t>+ILS/-USD 3.4285 05-06-18 (10) --160</t>
  </si>
  <si>
    <t>10000391</t>
  </si>
  <si>
    <t>+ILS/-USD 3.4758 05-06-18 (10) --192</t>
  </si>
  <si>
    <t>10000386</t>
  </si>
  <si>
    <t>+ILS/-USD 3.4807 05-06-18 (10) --193</t>
  </si>
  <si>
    <t>10000383</t>
  </si>
  <si>
    <t>+USD/-ILS 3.4777 05-06-18 (10) --183</t>
  </si>
  <si>
    <t>10000384</t>
  </si>
  <si>
    <t>+USD/-ILS 3.4853 05-06-18 (10) --137</t>
  </si>
  <si>
    <t>10000397</t>
  </si>
  <si>
    <t>+USD/-EUR 1.1947 10-04-18 (10) +96.5</t>
  </si>
  <si>
    <t>10000342</t>
  </si>
  <si>
    <t>+USD/-EUR 1.2154 10-04-18 (10) +71.9</t>
  </si>
  <si>
    <t>10000358</t>
  </si>
  <si>
    <t>+USD/-EUR 1.2322 10-04-18 (10) +49.5</t>
  </si>
  <si>
    <t>10000379</t>
  </si>
  <si>
    <t>+USD/-EUR 1.2459 26-07-18 (10) +129.2</t>
  </si>
  <si>
    <t>10000395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</si>
  <si>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</si>
  <si>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</si>
  <si>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</si>
  <si>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</si>
  <si>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</si>
  <si>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</si>
  <si>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</si>
  <si>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30110000</t>
  </si>
  <si>
    <t>32010000</t>
  </si>
  <si>
    <t>30310000</t>
  </si>
  <si>
    <t>30210000</t>
  </si>
  <si>
    <t>31110000</t>
  </si>
  <si>
    <t>31210000</t>
  </si>
  <si>
    <t>31710000</t>
  </si>
  <si>
    <t>NR</t>
  </si>
  <si>
    <t>לא</t>
  </si>
  <si>
    <t>507852</t>
  </si>
  <si>
    <t>כן</t>
  </si>
  <si>
    <t>90320001</t>
  </si>
  <si>
    <t>90310001</t>
  </si>
  <si>
    <t>גורם 113</t>
  </si>
  <si>
    <t>גורם 104</t>
  </si>
  <si>
    <t>גורם 111</t>
  </si>
  <si>
    <t>סה"כ יתרות התחייבות להשקעה</t>
  </si>
  <si>
    <t>סה"כ בישראל</t>
  </si>
  <si>
    <t>פורוורד ריבית</t>
  </si>
  <si>
    <t>מובטחות משכנתא- גורם 01</t>
  </si>
  <si>
    <t>בבטחונות אחרים - גורם 114</t>
  </si>
  <si>
    <t>סה"כ הלוואות בחו"ל</t>
  </si>
  <si>
    <t>בבטחונות אחרים - גורם 115</t>
  </si>
  <si>
    <t>בבטחונות אחרים - גורם 104</t>
  </si>
  <si>
    <t>סה"כ השקעות אחרות</t>
  </si>
  <si>
    <t>יתרות מזומנים לקבל 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</si>
</sst>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mmm\-yyyy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2">
    <xf numFmtId="0" fontId="0" fillId="0" borderId="0"/>
    <xf numFmtId="43" fontId="24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2" fillId="0" borderId="0"/>
    <xf numFmtId="9" fontId="24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3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1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0" fontId="6" fillId="2" borderId="22" xfId="0" applyFont="1" applyFill="1" applyBorder="1" applyAlignment="1">
      <alignment horizontal="right"/>
    </xf>
    <xf numFmtId="0" fontId="0" fillId="7" borderId="22" xfId="0" applyFill="1" applyBorder="1" applyAlignment="1">
      <alignment horizontal="right"/>
    </xf>
    <xf numFmtId="43" fontId="2" fillId="0" borderId="22" xfId="15" applyFont="1" applyFill="1" applyBorder="1" applyAlignment="1">
      <alignment horizontal="right"/>
    </xf>
    <xf numFmtId="168" fontId="0" fillId="0" borderId="22" xfId="0" applyNumberFormat="1" applyFill="1" applyBorder="1" applyAlignment="1">
      <alignment horizontal="center"/>
    </xf>
    <xf numFmtId="43" fontId="21" fillId="0" borderId="22" xfId="15" applyFont="1" applyFill="1" applyBorder="1" applyAlignment="1">
      <alignment horizontal="right"/>
    </xf>
    <xf numFmtId="43" fontId="6" fillId="0" borderId="31" xfId="13" applyFont="1" applyFill="1" applyBorder="1" applyAlignment="1">
      <alignment horizontal="right"/>
    </xf>
    <xf numFmtId="10" fontId="6" fillId="0" borderId="31" xfId="14" applyNumberFormat="1" applyFont="1" applyFill="1" applyBorder="1" applyAlignment="1">
      <alignment horizontal="center"/>
    </xf>
    <xf numFmtId="2" fontId="6" fillId="0" borderId="31" xfId="7" applyNumberFormat="1" applyFont="1" applyFill="1" applyBorder="1" applyAlignment="1">
      <alignment horizontal="right"/>
    </xf>
    <xf numFmtId="167" fontId="6" fillId="0" borderId="31" xfId="7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center" readingOrder="2"/>
    </xf>
    <xf numFmtId="10" fontId="29" fillId="0" borderId="0" xfId="14" applyNumberFormat="1" applyFont="1" applyFill="1" applyBorder="1" applyAlignment="1">
      <alignment horizontal="right"/>
    </xf>
    <xf numFmtId="0" fontId="1" fillId="0" borderId="0" xfId="16"/>
    <xf numFmtId="0" fontId="23" fillId="0" borderId="0" xfId="7" applyFont="1" applyAlignment="1">
      <alignment horizontal="right"/>
    </xf>
    <xf numFmtId="0" fontId="23" fillId="0" borderId="0" xfId="7" applyFont="1" applyFill="1" applyBorder="1" applyAlignment="1">
      <alignment horizontal="right"/>
    </xf>
    <xf numFmtId="49" fontId="6" fillId="2" borderId="1" xfId="16" applyNumberFormat="1" applyFont="1" applyFill="1" applyBorder="1" applyAlignment="1">
      <alignment horizontal="center" wrapText="1"/>
    </xf>
    <xf numFmtId="0" fontId="7" fillId="0" borderId="0" xfId="16" applyFont="1" applyAlignment="1">
      <alignment horizontal="center" vertical="center" wrapText="1"/>
    </xf>
    <xf numFmtId="10" fontId="29" fillId="0" borderId="0" xfId="16" applyNumberFormat="1" applyFont="1" applyFill="1" applyBorder="1" applyAlignment="1">
      <alignment horizontal="right"/>
    </xf>
    <xf numFmtId="0" fontId="6" fillId="2" borderId="2" xfId="16" applyFont="1" applyFill="1" applyBorder="1" applyAlignment="1">
      <alignment horizontal="center" vertical="center" wrapText="1"/>
    </xf>
    <xf numFmtId="0" fontId="5" fillId="0" borderId="0" xfId="16" applyFont="1" applyAlignment="1">
      <alignment horizontal="center"/>
    </xf>
    <xf numFmtId="0" fontId="5" fillId="0" borderId="0" xfId="16" applyFont="1" applyAlignment="1">
      <alignment horizontal="right"/>
    </xf>
    <xf numFmtId="49" fontId="6" fillId="2" borderId="2" xfId="16" applyNumberFormat="1" applyFont="1" applyFill="1" applyBorder="1" applyAlignment="1">
      <alignment horizontal="center" wrapText="1"/>
    </xf>
    <xf numFmtId="4" fontId="29" fillId="0" borderId="0" xfId="16" applyNumberFormat="1" applyFont="1" applyFill="1" applyBorder="1" applyAlignment="1">
      <alignment horizontal="right"/>
    </xf>
    <xf numFmtId="0" fontId="10" fillId="2" borderId="2" xfId="16" applyFont="1" applyFill="1" applyBorder="1" applyAlignment="1">
      <alignment horizontal="center" vertical="center" wrapText="1"/>
    </xf>
    <xf numFmtId="0" fontId="12" fillId="2" borderId="1" xfId="16" applyFont="1" applyFill="1" applyBorder="1" applyAlignment="1">
      <alignment horizontal="center" vertical="center" wrapText="1"/>
    </xf>
    <xf numFmtId="0" fontId="9" fillId="0" borderId="0" xfId="16" applyFont="1" applyAlignment="1">
      <alignment horizontal="center" wrapText="1"/>
    </xf>
    <xf numFmtId="0" fontId="10" fillId="2" borderId="1" xfId="16" applyFont="1" applyFill="1" applyBorder="1" applyAlignment="1">
      <alignment horizontal="center" vertical="center" wrapText="1"/>
    </xf>
    <xf numFmtId="0" fontId="29" fillId="0" borderId="0" xfId="16" applyFont="1" applyFill="1" applyBorder="1" applyAlignment="1">
      <alignment horizontal="right"/>
    </xf>
    <xf numFmtId="0" fontId="29" fillId="0" borderId="0" xfId="16" applyNumberFormat="1" applyFont="1" applyFill="1" applyBorder="1" applyAlignment="1">
      <alignment horizontal="right"/>
    </xf>
    <xf numFmtId="0" fontId="9" fillId="0" borderId="0" xfId="16" applyFont="1" applyFill="1" applyAlignment="1">
      <alignment horizontal="center" wrapText="1"/>
    </xf>
    <xf numFmtId="0" fontId="29" fillId="0" borderId="0" xfId="16" applyFont="1" applyFill="1" applyBorder="1" applyAlignment="1">
      <alignment horizontal="right" indent="1"/>
    </xf>
    <xf numFmtId="0" fontId="7" fillId="0" borderId="0" xfId="16" applyFont="1" applyFill="1" applyAlignment="1">
      <alignment horizontal="center"/>
    </xf>
    <xf numFmtId="0" fontId="27" fillId="0" borderId="0" xfId="16" applyFont="1" applyFill="1" applyBorder="1" applyAlignment="1">
      <alignment horizontal="right" indent="2"/>
    </xf>
    <xf numFmtId="0" fontId="27" fillId="0" borderId="0" xfId="16" applyNumberFormat="1" applyFont="1" applyFill="1" applyBorder="1" applyAlignment="1">
      <alignment horizontal="right"/>
    </xf>
    <xf numFmtId="4" fontId="27" fillId="0" borderId="0" xfId="16" applyNumberFormat="1" applyFont="1" applyFill="1" applyBorder="1" applyAlignment="1">
      <alignment horizontal="right"/>
    </xf>
    <xf numFmtId="10" fontId="27" fillId="0" borderId="0" xfId="16" applyNumberFormat="1" applyFont="1" applyFill="1" applyBorder="1" applyAlignment="1">
      <alignment horizontal="right"/>
    </xf>
    <xf numFmtId="0" fontId="5" fillId="0" borderId="0" xfId="16" applyFont="1" applyFill="1" applyAlignment="1">
      <alignment horizontal="center"/>
    </xf>
    <xf numFmtId="0" fontId="28" fillId="0" borderId="0" xfId="16" applyFont="1" applyFill="1" applyBorder="1" applyAlignment="1">
      <alignment horizontal="right" indent="3"/>
    </xf>
    <xf numFmtId="0" fontId="28" fillId="0" borderId="0" xfId="16" applyNumberFormat="1" applyFont="1" applyFill="1" applyBorder="1" applyAlignment="1">
      <alignment horizontal="right"/>
    </xf>
    <xf numFmtId="49" fontId="28" fillId="0" borderId="0" xfId="16" applyNumberFormat="1" applyFont="1" applyFill="1" applyBorder="1" applyAlignment="1">
      <alignment horizontal="right"/>
    </xf>
    <xf numFmtId="166" fontId="28" fillId="0" borderId="0" xfId="16" applyNumberFormat="1" applyFont="1" applyFill="1" applyBorder="1" applyAlignment="1">
      <alignment horizontal="right"/>
    </xf>
    <xf numFmtId="4" fontId="28" fillId="0" borderId="0" xfId="16" applyNumberFormat="1" applyFont="1" applyFill="1" applyBorder="1" applyAlignment="1">
      <alignment horizontal="right"/>
    </xf>
    <xf numFmtId="10" fontId="28" fillId="0" borderId="0" xfId="16" applyNumberFormat="1" applyFont="1" applyFill="1" applyBorder="1" applyAlignment="1">
      <alignment horizontal="right"/>
    </xf>
    <xf numFmtId="0" fontId="28" fillId="0" borderId="0" xfId="16" applyFont="1" applyFill="1" applyBorder="1" applyAlignment="1">
      <alignment horizontal="right" indent="2"/>
    </xf>
    <xf numFmtId="0" fontId="28" fillId="0" borderId="0" xfId="16" applyFont="1" applyFill="1" applyBorder="1" applyAlignment="1">
      <alignment horizontal="right"/>
    </xf>
    <xf numFmtId="0" fontId="6" fillId="0" borderId="0" xfId="16" applyFont="1" applyAlignment="1">
      <alignment horizontal="right" readingOrder="2"/>
    </xf>
    <xf numFmtId="0" fontId="7" fillId="0" borderId="0" xfId="16" applyFont="1" applyAlignment="1">
      <alignment horizontal="right"/>
    </xf>
    <xf numFmtId="4" fontId="31" fillId="0" borderId="0" xfId="17" applyNumberFormat="1" applyFont="1" applyFill="1" applyBorder="1" applyAlignment="1">
      <alignment horizontal="right"/>
    </xf>
    <xf numFmtId="0" fontId="30" fillId="0" borderId="0" xfId="17"/>
    <xf numFmtId="0" fontId="7" fillId="0" borderId="0" xfId="17" applyFont="1" applyAlignment="1">
      <alignment horizontal="center" vertical="center" wrapText="1"/>
    </xf>
    <xf numFmtId="0" fontId="9" fillId="0" borderId="0" xfId="17" applyFont="1" applyAlignment="1">
      <alignment horizontal="center" wrapText="1"/>
    </xf>
    <xf numFmtId="0" fontId="28" fillId="0" borderId="0" xfId="17" applyNumberFormat="1" applyFont="1" applyFill="1" applyBorder="1" applyAlignment="1">
      <alignment horizontal="right"/>
    </xf>
    <xf numFmtId="10" fontId="28" fillId="0" borderId="0" xfId="17" applyNumberFormat="1" applyFont="1" applyFill="1" applyBorder="1" applyAlignment="1">
      <alignment horizontal="right"/>
    </xf>
    <xf numFmtId="0" fontId="29" fillId="0" borderId="0" xfId="17" applyFont="1" applyFill="1" applyBorder="1" applyAlignment="1">
      <alignment horizontal="right"/>
    </xf>
    <xf numFmtId="0" fontId="29" fillId="0" borderId="0" xfId="17" applyNumberFormat="1" applyFont="1" applyFill="1" applyBorder="1" applyAlignment="1">
      <alignment horizontal="right"/>
    </xf>
    <xf numFmtId="4" fontId="29" fillId="0" borderId="0" xfId="17" applyNumberFormat="1" applyFont="1" applyFill="1" applyBorder="1" applyAlignment="1">
      <alignment horizontal="right"/>
    </xf>
    <xf numFmtId="10" fontId="29" fillId="0" borderId="0" xfId="17" applyNumberFormat="1" applyFont="1" applyFill="1" applyBorder="1" applyAlignment="1">
      <alignment horizontal="right"/>
    </xf>
    <xf numFmtId="0" fontId="29" fillId="0" borderId="0" xfId="17" applyFont="1" applyFill="1" applyBorder="1" applyAlignment="1">
      <alignment horizontal="right" indent="1"/>
    </xf>
    <xf numFmtId="0" fontId="7" fillId="0" borderId="0" xfId="17" applyFont="1" applyAlignment="1">
      <alignment horizontal="center"/>
    </xf>
    <xf numFmtId="10" fontId="31" fillId="0" borderId="0" xfId="17" applyNumberFormat="1" applyFont="1" applyFill="1" applyBorder="1" applyAlignment="1">
      <alignment horizontal="right"/>
    </xf>
    <xf numFmtId="0" fontId="7" fillId="0" borderId="0" xfId="17" applyFont="1" applyFill="1" applyAlignment="1">
      <alignment horizontal="center" vertical="center" wrapText="1"/>
    </xf>
    <xf numFmtId="0" fontId="28" fillId="0" borderId="0" xfId="17" applyFont="1" applyFill="1" applyBorder="1" applyAlignment="1"/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16" applyFont="1" applyFill="1" applyBorder="1" applyAlignment="1">
      <alignment horizontal="center" vertical="center" wrapText="1" readingOrder="2"/>
    </xf>
    <xf numFmtId="0" fontId="8" fillId="2" borderId="25" xfId="16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6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6" fillId="0" borderId="0" xfId="0" applyFont="1" applyAlignment="1">
      <alignment horizontal="right" readingOrder="2"/>
    </xf>
  </cellXfs>
  <cellStyles count="32">
    <cellStyle name="Comma" xfId="13" builtinId="3"/>
    <cellStyle name="Comma 2" xfId="1"/>
    <cellStyle name="Comma 2 2" xfId="26"/>
    <cellStyle name="Comma 2 3" xfId="18"/>
    <cellStyle name="Comma 3" xfId="15"/>
    <cellStyle name="Comma 4" xfId="23"/>
    <cellStyle name="Currency [0] _1" xfId="2"/>
    <cellStyle name="Hyperlink 2" xfId="3"/>
    <cellStyle name="Normal" xfId="0" builtinId="0"/>
    <cellStyle name="Normal 11" xfId="4"/>
    <cellStyle name="Normal 11 2" xfId="27"/>
    <cellStyle name="Normal 11 3" xfId="19"/>
    <cellStyle name="Normal 2" xfId="5"/>
    <cellStyle name="Normal 2 2" xfId="28"/>
    <cellStyle name="Normal 2 3" xfId="20"/>
    <cellStyle name="Normal 3" xfId="6"/>
    <cellStyle name="Normal 3 2" xfId="29"/>
    <cellStyle name="Normal 3 3" xfId="21"/>
    <cellStyle name="Normal 4" xfId="12"/>
    <cellStyle name="Normal 5" xfId="17"/>
    <cellStyle name="Normal 5 2" xfId="30"/>
    <cellStyle name="Normal 6" xfId="25"/>
    <cellStyle name="Normal 7" xfId="16"/>
    <cellStyle name="Normal_2007-16618" xfId="7"/>
    <cellStyle name="Percent" xfId="14" builtinId="5"/>
    <cellStyle name="Percent 2" xfId="8"/>
    <cellStyle name="Percent 2 2" xfId="31"/>
    <cellStyle name="Percent 2 3" xfId="22"/>
    <cellStyle name="Percent 3" xfId="24"/>
    <cellStyle name="Text" xfId="9"/>
    <cellStyle name="Total" xfId="10"/>
    <cellStyle name="היפר-קישור" xfId="11" builtinId="8"/>
  </cellStyles>
  <dxfs count="2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E63"/>
  <sheetViews>
    <sheetView rightToLeft="1" tabSelected="1" workbookViewId="0">
      <pane xSplit="2" ySplit="9" topLeftCell="C31" activePane="bottomRight" state="frozen"/>
      <selection pane="topRight" activeCell="C1" sqref="C1"/>
      <selection pane="bottomLeft" activeCell="A10" sqref="A10"/>
      <selection pane="bottomRight" activeCell="G15" sqref="G15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5" width="6.7109375" style="9" customWidth="1"/>
    <col min="26" max="28" width="7.7109375" style="9" customWidth="1"/>
    <col min="29" max="29" width="7.140625" style="9" customWidth="1"/>
    <col min="30" max="30" width="6" style="9" customWidth="1"/>
    <col min="31" max="31" width="7.85546875" style="9" customWidth="1"/>
    <col min="32" max="32" width="8.140625" style="9" customWidth="1"/>
    <col min="33" max="33" width="6.28515625" style="9" customWidth="1"/>
    <col min="34" max="34" width="8" style="9" customWidth="1"/>
    <col min="35" max="35" width="8.7109375" style="9" customWidth="1"/>
    <col min="36" max="36" width="10" style="9" customWidth="1"/>
    <col min="37" max="37" width="9.5703125" style="9" customWidth="1"/>
    <col min="38" max="38" width="6.140625" style="9" customWidth="1"/>
    <col min="39" max="40" width="5.7109375" style="9" customWidth="1"/>
    <col min="41" max="41" width="6.85546875" style="9" customWidth="1"/>
    <col min="42" max="42" width="6.42578125" style="9" customWidth="1"/>
    <col min="43" max="43" width="6.7109375" style="9" customWidth="1"/>
    <col min="44" max="44" width="7.28515625" style="9" customWidth="1"/>
    <col min="45" max="56" width="5.7109375" style="9" customWidth="1"/>
    <col min="57" max="16384" width="9.140625" style="9"/>
  </cols>
  <sheetData>
    <row r="1" spans="1:31">
      <c r="B1" s="56" t="s">
        <v>177</v>
      </c>
      <c r="C1" s="78" t="s" vm="1">
        <v>247</v>
      </c>
    </row>
    <row r="2" spans="1:31">
      <c r="B2" s="56" t="s">
        <v>176</v>
      </c>
      <c r="C2" s="78" t="s">
        <v>248</v>
      </c>
    </row>
    <row r="3" spans="1:31">
      <c r="B3" s="56" t="s">
        <v>178</v>
      </c>
      <c r="C3" s="78" t="s">
        <v>249</v>
      </c>
    </row>
    <row r="4" spans="1:31">
      <c r="B4" s="56" t="s">
        <v>179</v>
      </c>
      <c r="C4" s="78">
        <v>9454</v>
      </c>
    </row>
    <row r="6" spans="1:31" ht="26.25" customHeight="1">
      <c r="B6" s="194" t="s">
        <v>193</v>
      </c>
      <c r="C6" s="195"/>
      <c r="D6" s="196"/>
    </row>
    <row r="7" spans="1:31" s="10" customFormat="1">
      <c r="B7" s="21"/>
      <c r="C7" s="22" t="s">
        <v>106</v>
      </c>
      <c r="D7" s="23" t="s">
        <v>104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AE7" s="36" t="s">
        <v>106</v>
      </c>
    </row>
    <row r="8" spans="1:31" s="10" customFormat="1">
      <c r="B8" s="21"/>
      <c r="C8" s="24" t="s">
        <v>234</v>
      </c>
      <c r="D8" s="25" t="s">
        <v>20</v>
      </c>
      <c r="AE8" s="36" t="s">
        <v>107</v>
      </c>
    </row>
    <row r="9" spans="1:31" s="11" customFormat="1" ht="18" customHeight="1">
      <c r="B9" s="35"/>
      <c r="C9" s="18" t="s">
        <v>1</v>
      </c>
      <c r="D9" s="26" t="s">
        <v>2</v>
      </c>
      <c r="AE9" s="36" t="s">
        <v>116</v>
      </c>
    </row>
    <row r="10" spans="1:31" s="11" customFormat="1" ht="18" customHeight="1">
      <c r="B10" s="67" t="s">
        <v>192</v>
      </c>
      <c r="C10" s="131">
        <f>C11+C12+C23+C33+C37</f>
        <v>21283.253740000102</v>
      </c>
      <c r="D10" s="132">
        <f>C10/$C$42</f>
        <v>1</v>
      </c>
      <c r="AE10" s="66"/>
    </row>
    <row r="11" spans="1:31">
      <c r="A11" s="44" t="s">
        <v>139</v>
      </c>
      <c r="B11" s="27" t="s">
        <v>194</v>
      </c>
      <c r="C11" s="131">
        <f>מזומנים!J10</f>
        <v>950.49922000000004</v>
      </c>
      <c r="D11" s="132">
        <f t="shared" ref="D11:D13" si="0">C11/$C$42</f>
        <v>4.4659488234809509E-2</v>
      </c>
    </row>
    <row r="12" spans="1:31">
      <c r="B12" s="27" t="s">
        <v>195</v>
      </c>
      <c r="C12" s="131">
        <f>SUM(C13:C22)</f>
        <v>19979.724620000103</v>
      </c>
      <c r="D12" s="132">
        <f t="shared" si="0"/>
        <v>0.93875329703229893</v>
      </c>
    </row>
    <row r="13" spans="1:31">
      <c r="A13" s="54" t="s">
        <v>139</v>
      </c>
      <c r="B13" s="28" t="s">
        <v>63</v>
      </c>
      <c r="C13" s="131">
        <f>'תעודות התחייבות ממשלתיות'!O11</f>
        <v>4624.4743999999992</v>
      </c>
      <c r="D13" s="132">
        <f t="shared" si="0"/>
        <v>0.21728230356567543</v>
      </c>
    </row>
    <row r="14" spans="1:31">
      <c r="A14" s="54" t="s">
        <v>139</v>
      </c>
      <c r="B14" s="28" t="s">
        <v>64</v>
      </c>
      <c r="C14" s="131" t="s" vm="2">
        <v>603</v>
      </c>
      <c r="D14" s="132" t="s" vm="3">
        <v>603</v>
      </c>
    </row>
    <row r="15" spans="1:31">
      <c r="A15" s="54" t="s">
        <v>139</v>
      </c>
      <c r="B15" s="28" t="s">
        <v>65</v>
      </c>
      <c r="C15" s="131">
        <f>'אג"ח קונצרני'!R11</f>
        <v>2720.9274199999995</v>
      </c>
      <c r="D15" s="132">
        <f>C15/$C$42</f>
        <v>0.12784358318701258</v>
      </c>
    </row>
    <row r="16" spans="1:31">
      <c r="A16" s="54" t="s">
        <v>139</v>
      </c>
      <c r="B16" s="28" t="s">
        <v>66</v>
      </c>
      <c r="C16" s="131" t="s" vm="4">
        <v>603</v>
      </c>
      <c r="D16" s="132" t="s" vm="5">
        <v>603</v>
      </c>
    </row>
    <row r="17" spans="1:4">
      <c r="A17" s="54" t="s">
        <v>139</v>
      </c>
      <c r="B17" s="28" t="s">
        <v>67</v>
      </c>
      <c r="C17" s="131">
        <f>'תעודות סל'!K11</f>
        <v>12151.680430000102</v>
      </c>
      <c r="D17" s="132">
        <f t="shared" ref="D17:D18" si="1">C17/$C$42</f>
        <v>0.57095031513729644</v>
      </c>
    </row>
    <row r="18" spans="1:4">
      <c r="A18" s="54" t="s">
        <v>139</v>
      </c>
      <c r="B18" s="28" t="s">
        <v>68</v>
      </c>
      <c r="C18" s="131">
        <f>'קרנות נאמנות'!L11</f>
        <v>482.64236999999997</v>
      </c>
      <c r="D18" s="132">
        <f t="shared" si="1"/>
        <v>2.2677095142314346E-2</v>
      </c>
    </row>
    <row r="19" spans="1:4">
      <c r="A19" s="54" t="s">
        <v>139</v>
      </c>
      <c r="B19" s="28" t="s">
        <v>69</v>
      </c>
      <c r="C19" s="131" t="s" vm="6">
        <v>603</v>
      </c>
      <c r="D19" s="132" t="s" vm="7">
        <v>603</v>
      </c>
    </row>
    <row r="20" spans="1:4">
      <c r="A20" s="54" t="s">
        <v>139</v>
      </c>
      <c r="B20" s="28" t="s">
        <v>70</v>
      </c>
      <c r="C20" s="131" t="s" vm="8">
        <v>603</v>
      </c>
      <c r="D20" s="132" t="s" vm="9">
        <v>603</v>
      </c>
    </row>
    <row r="21" spans="1:4">
      <c r="A21" s="54" t="s">
        <v>139</v>
      </c>
      <c r="B21" s="28" t="s">
        <v>71</v>
      </c>
      <c r="C21" s="131" t="s" vm="10">
        <v>603</v>
      </c>
      <c r="D21" s="132" t="s" vm="11">
        <v>603</v>
      </c>
    </row>
    <row r="22" spans="1:4">
      <c r="A22" s="54" t="s">
        <v>139</v>
      </c>
      <c r="B22" s="28" t="s">
        <v>72</v>
      </c>
      <c r="C22" s="131" t="s" vm="12">
        <v>603</v>
      </c>
      <c r="D22" s="132" t="s" vm="13">
        <v>603</v>
      </c>
    </row>
    <row r="23" spans="1:4">
      <c r="B23" s="27" t="s">
        <v>196</v>
      </c>
      <c r="C23" s="131">
        <f>SUM(C24:C32)</f>
        <v>47.480970000000013</v>
      </c>
      <c r="D23" s="132">
        <f>C23/$C$42</f>
        <v>2.2309074815362222E-3</v>
      </c>
    </row>
    <row r="24" spans="1:4">
      <c r="A24" s="54" t="s">
        <v>139</v>
      </c>
      <c r="B24" s="28" t="s">
        <v>73</v>
      </c>
      <c r="C24" s="131" t="s" vm="14">
        <v>603</v>
      </c>
      <c r="D24" s="132" t="s" vm="15">
        <v>603</v>
      </c>
    </row>
    <row r="25" spans="1:4">
      <c r="A25" s="54" t="s">
        <v>139</v>
      </c>
      <c r="B25" s="28" t="s">
        <v>74</v>
      </c>
      <c r="C25" s="131" t="s" vm="16">
        <v>603</v>
      </c>
      <c r="D25" s="132" t="s" vm="17">
        <v>603</v>
      </c>
    </row>
    <row r="26" spans="1:4">
      <c r="A26" s="54" t="s">
        <v>139</v>
      </c>
      <c r="B26" s="28" t="s">
        <v>65</v>
      </c>
      <c r="C26" s="131">
        <f>'לא סחיר - אג"ח קונצרני'!P11</f>
        <v>83.588460000000012</v>
      </c>
      <c r="D26" s="132">
        <f>C26/$C$42</f>
        <v>3.9274286263336917E-3</v>
      </c>
    </row>
    <row r="27" spans="1:4">
      <c r="A27" s="54" t="s">
        <v>139</v>
      </c>
      <c r="B27" s="28" t="s">
        <v>75</v>
      </c>
      <c r="C27" s="131" t="s" vm="18">
        <v>603</v>
      </c>
      <c r="D27" s="132" t="s" vm="19">
        <v>603</v>
      </c>
    </row>
    <row r="28" spans="1:4">
      <c r="A28" s="54" t="s">
        <v>139</v>
      </c>
      <c r="B28" s="28" t="s">
        <v>76</v>
      </c>
      <c r="C28" s="131" t="s" vm="20">
        <v>603</v>
      </c>
      <c r="D28" s="132" t="s" vm="21">
        <v>603</v>
      </c>
    </row>
    <row r="29" spans="1:4">
      <c r="A29" s="54" t="s">
        <v>139</v>
      </c>
      <c r="B29" s="28" t="s">
        <v>77</v>
      </c>
      <c r="C29" s="131" t="s" vm="22">
        <v>603</v>
      </c>
      <c r="D29" s="132" t="s" vm="23">
        <v>603</v>
      </c>
    </row>
    <row r="30" spans="1:4">
      <c r="A30" s="54" t="s">
        <v>139</v>
      </c>
      <c r="B30" s="28" t="s">
        <v>219</v>
      </c>
      <c r="C30" s="131" t="s" vm="24">
        <v>603</v>
      </c>
      <c r="D30" s="132" t="s" vm="25">
        <v>603</v>
      </c>
    </row>
    <row r="31" spans="1:4">
      <c r="A31" s="54" t="s">
        <v>139</v>
      </c>
      <c r="B31" s="28" t="s">
        <v>100</v>
      </c>
      <c r="C31" s="131">
        <f>'לא סחיר - חוזים עתידיים'!I11</f>
        <v>-36.107489999999999</v>
      </c>
      <c r="D31" s="132">
        <f>C31/$C$42</f>
        <v>-1.6965211447974695E-3</v>
      </c>
    </row>
    <row r="32" spans="1:4">
      <c r="A32" s="54" t="s">
        <v>139</v>
      </c>
      <c r="B32" s="28" t="s">
        <v>78</v>
      </c>
      <c r="C32" s="131" t="s" vm="26">
        <v>603</v>
      </c>
      <c r="D32" s="132" t="s" vm="27">
        <v>603</v>
      </c>
    </row>
    <row r="33" spans="1:4">
      <c r="A33" s="54" t="s">
        <v>139</v>
      </c>
      <c r="B33" s="27" t="s">
        <v>197</v>
      </c>
      <c r="C33" s="131">
        <f>הלוואות!O10</f>
        <v>398.28131999999994</v>
      </c>
      <c r="D33" s="132">
        <f>C33/$C$42</f>
        <v>1.8713366145302463E-2</v>
      </c>
    </row>
    <row r="34" spans="1:4">
      <c r="A34" s="54" t="s">
        <v>139</v>
      </c>
      <c r="B34" s="27" t="s">
        <v>198</v>
      </c>
      <c r="C34" s="131" t="s" vm="28">
        <v>603</v>
      </c>
      <c r="D34" s="132" t="s" vm="29">
        <v>603</v>
      </c>
    </row>
    <row r="35" spans="1:4">
      <c r="A35" s="54" t="s">
        <v>139</v>
      </c>
      <c r="B35" s="27" t="s">
        <v>199</v>
      </c>
      <c r="C35" s="131" t="s" vm="30">
        <v>603</v>
      </c>
      <c r="D35" s="132" t="s" vm="31">
        <v>603</v>
      </c>
    </row>
    <row r="36" spans="1:4">
      <c r="A36" s="54" t="s">
        <v>139</v>
      </c>
      <c r="B36" s="55" t="s">
        <v>200</v>
      </c>
      <c r="C36" s="131" t="s" vm="32">
        <v>603</v>
      </c>
      <c r="D36" s="132" t="s" vm="33">
        <v>603</v>
      </c>
    </row>
    <row r="37" spans="1:4">
      <c r="A37" s="54" t="s">
        <v>139</v>
      </c>
      <c r="B37" s="27" t="s">
        <v>201</v>
      </c>
      <c r="C37" s="131">
        <f>'השקעות אחרות '!I10</f>
        <v>-92.732389999999995</v>
      </c>
      <c r="D37" s="132">
        <f>C37/$C$42</f>
        <v>-4.3570588939470844E-3</v>
      </c>
    </row>
    <row r="38" spans="1:4">
      <c r="A38" s="54"/>
      <c r="B38" s="68" t="s">
        <v>203</v>
      </c>
      <c r="C38" s="131">
        <v>0</v>
      </c>
      <c r="D38" s="132">
        <f>C38/$C$42</f>
        <v>0</v>
      </c>
    </row>
    <row r="39" spans="1:4">
      <c r="A39" s="54" t="s">
        <v>139</v>
      </c>
      <c r="B39" s="69" t="s">
        <v>204</v>
      </c>
      <c r="C39" s="131" t="s" vm="34">
        <v>603</v>
      </c>
      <c r="D39" s="132" t="s" vm="35">
        <v>603</v>
      </c>
    </row>
    <row r="40" spans="1:4">
      <c r="A40" s="54" t="s">
        <v>139</v>
      </c>
      <c r="B40" s="69" t="s">
        <v>232</v>
      </c>
      <c r="C40" s="131" t="s" vm="36">
        <v>603</v>
      </c>
      <c r="D40" s="132" t="s" vm="37">
        <v>603</v>
      </c>
    </row>
    <row r="41" spans="1:4">
      <c r="A41" s="54" t="s">
        <v>139</v>
      </c>
      <c r="B41" s="69" t="s">
        <v>205</v>
      </c>
      <c r="C41" s="131" t="s" vm="38">
        <v>603</v>
      </c>
      <c r="D41" s="132" t="s" vm="39">
        <v>603</v>
      </c>
    </row>
    <row r="42" spans="1:4">
      <c r="B42" s="69" t="s">
        <v>79</v>
      </c>
      <c r="C42" s="131">
        <f>C38+C10</f>
        <v>21283.253740000102</v>
      </c>
      <c r="D42" s="132">
        <f>C42/$C$42</f>
        <v>1</v>
      </c>
    </row>
    <row r="43" spans="1:4">
      <c r="A43" s="54" t="s">
        <v>139</v>
      </c>
      <c r="B43" s="69" t="s">
        <v>202</v>
      </c>
      <c r="C43" s="131">
        <f>'יתרת התחייבות להשקעה'!C10</f>
        <v>86.481759999999994</v>
      </c>
      <c r="D43" s="132"/>
    </row>
    <row r="44" spans="1:4">
      <c r="B44" s="6" t="s">
        <v>105</v>
      </c>
    </row>
    <row r="45" spans="1:4">
      <c r="C45" s="75" t="s">
        <v>184</v>
      </c>
      <c r="D45" s="34" t="s">
        <v>99</v>
      </c>
    </row>
    <row r="46" spans="1:4">
      <c r="C46" s="76" t="s">
        <v>1</v>
      </c>
      <c r="D46" s="23" t="s">
        <v>2</v>
      </c>
    </row>
    <row r="47" spans="1:4">
      <c r="C47" s="133" t="s">
        <v>165</v>
      </c>
      <c r="D47" s="134">
        <v>2.6999</v>
      </c>
    </row>
    <row r="48" spans="1:4">
      <c r="C48" s="133" t="s">
        <v>174</v>
      </c>
      <c r="D48" s="134">
        <v>1.0645</v>
      </c>
    </row>
    <row r="49" spans="3:4">
      <c r="C49" s="133" t="s">
        <v>170</v>
      </c>
      <c r="D49" s="134">
        <v>2.7238000000000002</v>
      </c>
    </row>
    <row r="50" spans="3:4">
      <c r="C50" s="133" t="s">
        <v>604</v>
      </c>
      <c r="D50" s="134">
        <v>3.6745000000000001</v>
      </c>
    </row>
    <row r="51" spans="3:4">
      <c r="C51" s="133" t="s">
        <v>163</v>
      </c>
      <c r="D51" s="134">
        <v>4.3288000000000002</v>
      </c>
    </row>
    <row r="52" spans="3:4">
      <c r="C52" s="133" t="s">
        <v>164</v>
      </c>
      <c r="D52" s="134">
        <v>4.9442000000000004</v>
      </c>
    </row>
    <row r="53" spans="3:4">
      <c r="C53" s="133" t="s">
        <v>166</v>
      </c>
      <c r="D53" s="134">
        <v>0.44774999999999998</v>
      </c>
    </row>
    <row r="54" spans="3:4">
      <c r="C54" s="133" t="s">
        <v>171</v>
      </c>
      <c r="D54" s="134">
        <v>3.2989999999999999</v>
      </c>
    </row>
    <row r="55" spans="3:4">
      <c r="C55" s="133" t="s">
        <v>172</v>
      </c>
      <c r="D55" s="134">
        <v>0.19320000000000001</v>
      </c>
    </row>
    <row r="56" spans="3:4">
      <c r="C56" s="133" t="s">
        <v>169</v>
      </c>
      <c r="D56" s="134">
        <v>0.58079999999999998</v>
      </c>
    </row>
    <row r="57" spans="3:4">
      <c r="C57" s="133" t="s">
        <v>605</v>
      </c>
      <c r="D57" s="134">
        <v>2.5392000000000001</v>
      </c>
    </row>
    <row r="58" spans="3:4">
      <c r="C58" s="133" t="s">
        <v>168</v>
      </c>
      <c r="D58" s="134">
        <v>0.42099999999999999</v>
      </c>
    </row>
    <row r="59" spans="3:4">
      <c r="C59" s="133" t="s">
        <v>161</v>
      </c>
      <c r="D59" s="134">
        <v>3.5139999999999998</v>
      </c>
    </row>
    <row r="60" spans="3:4">
      <c r="C60" s="133" t="s">
        <v>175</v>
      </c>
      <c r="D60" s="134">
        <v>0.2964</v>
      </c>
    </row>
    <row r="61" spans="3:4">
      <c r="C61" s="133" t="s">
        <v>606</v>
      </c>
      <c r="D61" s="134">
        <v>0.44750000000000001</v>
      </c>
    </row>
    <row r="62" spans="3:4">
      <c r="C62" s="133" t="s">
        <v>607</v>
      </c>
      <c r="D62" s="134">
        <v>6.13E-2</v>
      </c>
    </row>
    <row r="63" spans="3:4">
      <c r="C63" s="133" t="s">
        <v>162</v>
      </c>
      <c r="D63" s="134">
        <v>1</v>
      </c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177</v>
      </c>
      <c r="C1" s="78" t="s" vm="1">
        <v>247</v>
      </c>
    </row>
    <row r="2" spans="2:60">
      <c r="B2" s="56" t="s">
        <v>176</v>
      </c>
      <c r="C2" s="78" t="s">
        <v>248</v>
      </c>
    </row>
    <row r="3" spans="2:60">
      <c r="B3" s="56" t="s">
        <v>178</v>
      </c>
      <c r="C3" s="78" t="s">
        <v>249</v>
      </c>
    </row>
    <row r="4" spans="2:60">
      <c r="B4" s="56" t="s">
        <v>179</v>
      </c>
      <c r="C4" s="78">
        <v>9454</v>
      </c>
    </row>
    <row r="6" spans="2:60" ht="26.25" customHeight="1">
      <c r="B6" s="208" t="s">
        <v>207</v>
      </c>
      <c r="C6" s="209"/>
      <c r="D6" s="209"/>
      <c r="E6" s="209"/>
      <c r="F6" s="209"/>
      <c r="G6" s="209"/>
      <c r="H6" s="209"/>
      <c r="I6" s="209"/>
      <c r="J6" s="209"/>
      <c r="K6" s="209"/>
      <c r="L6" s="210"/>
    </row>
    <row r="7" spans="2:60" ht="26.25" customHeight="1">
      <c r="B7" s="208" t="s">
        <v>88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BH7" s="3"/>
    </row>
    <row r="8" spans="2:60" s="3" customFormat="1" ht="78.75">
      <c r="B8" s="21" t="s">
        <v>113</v>
      </c>
      <c r="C8" s="29" t="s">
        <v>41</v>
      </c>
      <c r="D8" s="29" t="s">
        <v>117</v>
      </c>
      <c r="E8" s="29" t="s">
        <v>57</v>
      </c>
      <c r="F8" s="29" t="s">
        <v>97</v>
      </c>
      <c r="G8" s="29" t="s">
        <v>231</v>
      </c>
      <c r="H8" s="29" t="s">
        <v>230</v>
      </c>
      <c r="I8" s="29" t="s">
        <v>56</v>
      </c>
      <c r="J8" s="29" t="s">
        <v>53</v>
      </c>
      <c r="K8" s="29" t="s">
        <v>180</v>
      </c>
      <c r="L8" s="29" t="s">
        <v>182</v>
      </c>
      <c r="BD8" s="1"/>
      <c r="BE8" s="1"/>
    </row>
    <row r="9" spans="2:60" s="3" customFormat="1" ht="25.5">
      <c r="B9" s="14"/>
      <c r="C9" s="15"/>
      <c r="D9" s="15"/>
      <c r="E9" s="15"/>
      <c r="F9" s="15"/>
      <c r="G9" s="15" t="s">
        <v>238</v>
      </c>
      <c r="H9" s="15"/>
      <c r="I9" s="15" t="s">
        <v>234</v>
      </c>
      <c r="J9" s="15" t="s">
        <v>20</v>
      </c>
      <c r="K9" s="31" t="s">
        <v>20</v>
      </c>
      <c r="L9" s="16" t="s">
        <v>20</v>
      </c>
      <c r="BC9" s="1"/>
      <c r="BD9" s="1"/>
      <c r="BE9" s="1"/>
      <c r="BG9" s="4"/>
    </row>
    <row r="10" spans="2:60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C10" s="1"/>
      <c r="BD10" s="3"/>
      <c r="BE10" s="1"/>
    </row>
    <row r="11" spans="2:60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C11" s="1"/>
      <c r="BD11" s="3"/>
      <c r="BE11" s="1"/>
      <c r="BG11" s="1"/>
    </row>
    <row r="12" spans="2:60" s="4" customFormat="1" ht="18" customHeight="1">
      <c r="B12" s="99" t="s">
        <v>246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C12" s="1"/>
      <c r="BD12" s="3"/>
      <c r="BE12" s="1"/>
      <c r="BG12" s="1"/>
    </row>
    <row r="13" spans="2:60">
      <c r="B13" s="99" t="s">
        <v>109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D13" s="3"/>
    </row>
    <row r="14" spans="2:60" ht="20.25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BD14" s="4"/>
    </row>
    <row r="15" spans="2:60">
      <c r="B15" s="99" t="s">
        <v>237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177</v>
      </c>
      <c r="C1" s="78" t="s" vm="1">
        <v>247</v>
      </c>
    </row>
    <row r="2" spans="2:61">
      <c r="B2" s="56" t="s">
        <v>176</v>
      </c>
      <c r="C2" s="78" t="s">
        <v>248</v>
      </c>
    </row>
    <row r="3" spans="2:61">
      <c r="B3" s="56" t="s">
        <v>178</v>
      </c>
      <c r="C3" s="78" t="s">
        <v>249</v>
      </c>
    </row>
    <row r="4" spans="2:61">
      <c r="B4" s="56" t="s">
        <v>179</v>
      </c>
      <c r="C4" s="78">
        <v>9454</v>
      </c>
    </row>
    <row r="6" spans="2:61" ht="26.25" customHeight="1">
      <c r="B6" s="208" t="s">
        <v>207</v>
      </c>
      <c r="C6" s="209"/>
      <c r="D6" s="209"/>
      <c r="E6" s="209"/>
      <c r="F6" s="209"/>
      <c r="G6" s="209"/>
      <c r="H6" s="209"/>
      <c r="I6" s="209"/>
      <c r="J6" s="209"/>
      <c r="K6" s="209"/>
      <c r="L6" s="210"/>
    </row>
    <row r="7" spans="2:61" ht="26.25" customHeight="1">
      <c r="B7" s="208" t="s">
        <v>89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BI7" s="3"/>
    </row>
    <row r="8" spans="2:61" s="3" customFormat="1" ht="78.75">
      <c r="B8" s="21" t="s">
        <v>113</v>
      </c>
      <c r="C8" s="29" t="s">
        <v>41</v>
      </c>
      <c r="D8" s="29" t="s">
        <v>117</v>
      </c>
      <c r="E8" s="29" t="s">
        <v>57</v>
      </c>
      <c r="F8" s="29" t="s">
        <v>97</v>
      </c>
      <c r="G8" s="29" t="s">
        <v>231</v>
      </c>
      <c r="H8" s="29" t="s">
        <v>230</v>
      </c>
      <c r="I8" s="29" t="s">
        <v>56</v>
      </c>
      <c r="J8" s="29" t="s">
        <v>53</v>
      </c>
      <c r="K8" s="29" t="s">
        <v>180</v>
      </c>
      <c r="L8" s="30" t="s">
        <v>182</v>
      </c>
      <c r="M8" s="1"/>
      <c r="BE8" s="1"/>
      <c r="BF8" s="1"/>
    </row>
    <row r="9" spans="2:61" s="3" customFormat="1" ht="20.25">
      <c r="B9" s="14"/>
      <c r="C9" s="29"/>
      <c r="D9" s="29"/>
      <c r="E9" s="29"/>
      <c r="F9" s="29"/>
      <c r="G9" s="15" t="s">
        <v>238</v>
      </c>
      <c r="H9" s="15"/>
      <c r="I9" s="15" t="s">
        <v>234</v>
      </c>
      <c r="J9" s="15" t="s">
        <v>20</v>
      </c>
      <c r="K9" s="31" t="s">
        <v>20</v>
      </c>
      <c r="L9" s="16" t="s">
        <v>20</v>
      </c>
      <c r="BD9" s="1"/>
      <c r="BE9" s="1"/>
      <c r="BF9" s="1"/>
      <c r="BH9" s="4"/>
    </row>
    <row r="10" spans="2:6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246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109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237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177</v>
      </c>
      <c r="C1" s="78" t="s" vm="1">
        <v>247</v>
      </c>
    </row>
    <row r="2" spans="1:60">
      <c r="B2" s="56" t="s">
        <v>176</v>
      </c>
      <c r="C2" s="78" t="s">
        <v>248</v>
      </c>
    </row>
    <row r="3" spans="1:60">
      <c r="B3" s="56" t="s">
        <v>178</v>
      </c>
      <c r="C3" s="78" t="s">
        <v>249</v>
      </c>
    </row>
    <row r="4" spans="1:60">
      <c r="B4" s="56" t="s">
        <v>179</v>
      </c>
      <c r="C4" s="78">
        <v>9454</v>
      </c>
    </row>
    <row r="6" spans="1:60" ht="26.25" customHeight="1">
      <c r="B6" s="208" t="s">
        <v>207</v>
      </c>
      <c r="C6" s="209"/>
      <c r="D6" s="209"/>
      <c r="E6" s="209"/>
      <c r="F6" s="209"/>
      <c r="G6" s="209"/>
      <c r="H6" s="209"/>
      <c r="I6" s="209"/>
      <c r="J6" s="209"/>
      <c r="K6" s="210"/>
      <c r="BD6" s="1" t="s">
        <v>118</v>
      </c>
      <c r="BF6" s="1" t="s">
        <v>185</v>
      </c>
      <c r="BH6" s="3" t="s">
        <v>162</v>
      </c>
    </row>
    <row r="7" spans="1:60" ht="26.25" customHeight="1">
      <c r="B7" s="208" t="s">
        <v>90</v>
      </c>
      <c r="C7" s="209"/>
      <c r="D7" s="209"/>
      <c r="E7" s="209"/>
      <c r="F7" s="209"/>
      <c r="G7" s="209"/>
      <c r="H7" s="209"/>
      <c r="I7" s="209"/>
      <c r="J7" s="209"/>
      <c r="K7" s="210"/>
      <c r="BD7" s="3" t="s">
        <v>120</v>
      </c>
      <c r="BF7" s="1" t="s">
        <v>140</v>
      </c>
      <c r="BH7" s="3" t="s">
        <v>161</v>
      </c>
    </row>
    <row r="8" spans="1:60" s="3" customFormat="1" ht="78.75">
      <c r="A8" s="2"/>
      <c r="B8" s="21" t="s">
        <v>113</v>
      </c>
      <c r="C8" s="29" t="s">
        <v>41</v>
      </c>
      <c r="D8" s="29" t="s">
        <v>117</v>
      </c>
      <c r="E8" s="29" t="s">
        <v>57</v>
      </c>
      <c r="F8" s="29" t="s">
        <v>97</v>
      </c>
      <c r="G8" s="29" t="s">
        <v>231</v>
      </c>
      <c r="H8" s="29" t="s">
        <v>230</v>
      </c>
      <c r="I8" s="29" t="s">
        <v>56</v>
      </c>
      <c r="J8" s="29" t="s">
        <v>180</v>
      </c>
      <c r="K8" s="29" t="s">
        <v>182</v>
      </c>
      <c r="BC8" s="1" t="s">
        <v>133</v>
      </c>
      <c r="BD8" s="1" t="s">
        <v>134</v>
      </c>
      <c r="BE8" s="1" t="s">
        <v>141</v>
      </c>
      <c r="BG8" s="4" t="s">
        <v>163</v>
      </c>
    </row>
    <row r="9" spans="1:60" s="3" customFormat="1" ht="18.75" customHeight="1">
      <c r="A9" s="2"/>
      <c r="B9" s="14"/>
      <c r="C9" s="15"/>
      <c r="D9" s="15"/>
      <c r="E9" s="15"/>
      <c r="F9" s="15"/>
      <c r="G9" s="15" t="s">
        <v>238</v>
      </c>
      <c r="H9" s="15"/>
      <c r="I9" s="15" t="s">
        <v>234</v>
      </c>
      <c r="J9" s="31" t="s">
        <v>20</v>
      </c>
      <c r="K9" s="57" t="s">
        <v>20</v>
      </c>
      <c r="BC9" s="1" t="s">
        <v>130</v>
      </c>
      <c r="BE9" s="1" t="s">
        <v>142</v>
      </c>
      <c r="BG9" s="4" t="s">
        <v>164</v>
      </c>
    </row>
    <row r="10" spans="1:60" s="4" customFormat="1" ht="18" customHeight="1">
      <c r="A10" s="2"/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126</v>
      </c>
      <c r="BD10" s="3"/>
      <c r="BE10" s="1" t="s">
        <v>186</v>
      </c>
      <c r="BG10" s="1" t="s">
        <v>170</v>
      </c>
    </row>
    <row r="11" spans="1:60" s="4" customFormat="1" ht="18" customHeigh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BC11" s="1" t="s">
        <v>125</v>
      </c>
      <c r="BD11" s="3"/>
      <c r="BE11" s="1" t="s">
        <v>143</v>
      </c>
      <c r="BG11" s="1" t="s">
        <v>165</v>
      </c>
    </row>
    <row r="12" spans="1:60" ht="20.25">
      <c r="B12" s="99" t="s">
        <v>246</v>
      </c>
      <c r="C12" s="101"/>
      <c r="D12" s="101"/>
      <c r="E12" s="101"/>
      <c r="F12" s="101"/>
      <c r="G12" s="101"/>
      <c r="H12" s="101"/>
      <c r="I12" s="101"/>
      <c r="J12" s="101"/>
      <c r="K12" s="101"/>
      <c r="P12" s="1"/>
      <c r="BC12" s="1" t="s">
        <v>123</v>
      </c>
      <c r="BD12" s="4"/>
      <c r="BE12" s="1" t="s">
        <v>144</v>
      </c>
      <c r="BG12" s="1" t="s">
        <v>166</v>
      </c>
    </row>
    <row r="13" spans="1:60">
      <c r="B13" s="99" t="s">
        <v>109</v>
      </c>
      <c r="C13" s="101"/>
      <c r="D13" s="101"/>
      <c r="E13" s="101"/>
      <c r="F13" s="101"/>
      <c r="G13" s="101"/>
      <c r="H13" s="101"/>
      <c r="I13" s="101"/>
      <c r="J13" s="101"/>
      <c r="K13" s="101"/>
      <c r="P13" s="1"/>
      <c r="BC13" s="1" t="s">
        <v>127</v>
      </c>
      <c r="BE13" s="1" t="s">
        <v>145</v>
      </c>
      <c r="BG13" s="1" t="s">
        <v>167</v>
      </c>
    </row>
    <row r="14" spans="1:60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P14" s="1"/>
      <c r="BC14" s="1" t="s">
        <v>124</v>
      </c>
      <c r="BE14" s="1" t="s">
        <v>146</v>
      </c>
      <c r="BG14" s="1" t="s">
        <v>169</v>
      </c>
    </row>
    <row r="15" spans="1:60">
      <c r="B15" s="99" t="s">
        <v>237</v>
      </c>
      <c r="C15" s="101"/>
      <c r="D15" s="101"/>
      <c r="E15" s="101"/>
      <c r="F15" s="101"/>
      <c r="G15" s="101"/>
      <c r="H15" s="101"/>
      <c r="I15" s="101"/>
      <c r="J15" s="101"/>
      <c r="K15" s="101"/>
      <c r="P15" s="1"/>
      <c r="BC15" s="1" t="s">
        <v>135</v>
      </c>
      <c r="BE15" s="1" t="s">
        <v>187</v>
      </c>
      <c r="BG15" s="1" t="s">
        <v>171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121</v>
      </c>
      <c r="BD16" s="1" t="s">
        <v>136</v>
      </c>
      <c r="BE16" s="1" t="s">
        <v>147</v>
      </c>
      <c r="BG16" s="1" t="s">
        <v>172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131</v>
      </c>
      <c r="BE17" s="1" t="s">
        <v>148</v>
      </c>
      <c r="BG17" s="1" t="s">
        <v>173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119</v>
      </c>
      <c r="BF18" s="1" t="s">
        <v>149</v>
      </c>
      <c r="BH18" s="1" t="s">
        <v>27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132</v>
      </c>
      <c r="BF19" s="1" t="s">
        <v>150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137</v>
      </c>
      <c r="BF20" s="1" t="s">
        <v>151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122</v>
      </c>
      <c r="BE21" s="1" t="s">
        <v>138</v>
      </c>
      <c r="BF21" s="1" t="s">
        <v>152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128</v>
      </c>
      <c r="BF22" s="1" t="s">
        <v>153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27</v>
      </c>
      <c r="BE23" s="1" t="s">
        <v>129</v>
      </c>
      <c r="BF23" s="1" t="s">
        <v>188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191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154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155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190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156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157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189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27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177</v>
      </c>
      <c r="C1" s="78" t="s" vm="1">
        <v>247</v>
      </c>
    </row>
    <row r="2" spans="2:81">
      <c r="B2" s="56" t="s">
        <v>176</v>
      </c>
      <c r="C2" s="78" t="s">
        <v>248</v>
      </c>
    </row>
    <row r="3" spans="2:81">
      <c r="B3" s="56" t="s">
        <v>178</v>
      </c>
      <c r="C3" s="78" t="s">
        <v>249</v>
      </c>
      <c r="E3" s="2"/>
    </row>
    <row r="4" spans="2:81">
      <c r="B4" s="56" t="s">
        <v>179</v>
      </c>
      <c r="C4" s="78">
        <v>9454</v>
      </c>
    </row>
    <row r="6" spans="2:81" ht="26.25" customHeight="1">
      <c r="B6" s="208" t="s">
        <v>207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10"/>
    </row>
    <row r="7" spans="2:81" ht="26.25" customHeight="1">
      <c r="B7" s="208" t="s">
        <v>91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10"/>
    </row>
    <row r="8" spans="2:81" s="3" customFormat="1" ht="47.25">
      <c r="B8" s="21" t="s">
        <v>113</v>
      </c>
      <c r="C8" s="29" t="s">
        <v>41</v>
      </c>
      <c r="D8" s="12" t="s">
        <v>45</v>
      </c>
      <c r="E8" s="29" t="s">
        <v>15</v>
      </c>
      <c r="F8" s="29" t="s">
        <v>58</v>
      </c>
      <c r="G8" s="29" t="s">
        <v>98</v>
      </c>
      <c r="H8" s="29" t="s">
        <v>18</v>
      </c>
      <c r="I8" s="29" t="s">
        <v>97</v>
      </c>
      <c r="J8" s="29" t="s">
        <v>17</v>
      </c>
      <c r="K8" s="29" t="s">
        <v>19</v>
      </c>
      <c r="L8" s="29" t="s">
        <v>231</v>
      </c>
      <c r="M8" s="29" t="s">
        <v>230</v>
      </c>
      <c r="N8" s="29" t="s">
        <v>56</v>
      </c>
      <c r="O8" s="29" t="s">
        <v>53</v>
      </c>
      <c r="P8" s="29" t="s">
        <v>180</v>
      </c>
      <c r="Q8" s="30" t="s">
        <v>182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4"/>
      <c r="C9" s="15"/>
      <c r="D9" s="15"/>
      <c r="E9" s="31"/>
      <c r="F9" s="31"/>
      <c r="G9" s="31" t="s">
        <v>22</v>
      </c>
      <c r="H9" s="31" t="s">
        <v>21</v>
      </c>
      <c r="I9" s="31"/>
      <c r="J9" s="31" t="s">
        <v>20</v>
      </c>
      <c r="K9" s="31" t="s">
        <v>20</v>
      </c>
      <c r="L9" s="31" t="s">
        <v>238</v>
      </c>
      <c r="M9" s="31"/>
      <c r="N9" s="31" t="s">
        <v>234</v>
      </c>
      <c r="O9" s="31" t="s">
        <v>20</v>
      </c>
      <c r="P9" s="31" t="s">
        <v>20</v>
      </c>
      <c r="Q9" s="32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110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246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109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237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6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177</v>
      </c>
      <c r="C1" s="78" t="s" vm="1">
        <v>247</v>
      </c>
    </row>
    <row r="2" spans="2:72">
      <c r="B2" s="56" t="s">
        <v>176</v>
      </c>
      <c r="C2" s="78" t="s">
        <v>248</v>
      </c>
    </row>
    <row r="3" spans="2:72">
      <c r="B3" s="56" t="s">
        <v>178</v>
      </c>
      <c r="C3" s="78" t="s">
        <v>249</v>
      </c>
    </row>
    <row r="4" spans="2:72">
      <c r="B4" s="56" t="s">
        <v>179</v>
      </c>
      <c r="C4" s="78">
        <v>9454</v>
      </c>
    </row>
    <row r="6" spans="2:72" ht="26.25" customHeight="1">
      <c r="B6" s="208" t="s">
        <v>208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10"/>
    </row>
    <row r="7" spans="2:72" ht="26.25" customHeight="1">
      <c r="B7" s="208" t="s">
        <v>82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10"/>
    </row>
    <row r="8" spans="2:72" s="3" customFormat="1" ht="78.75">
      <c r="B8" s="21" t="s">
        <v>113</v>
      </c>
      <c r="C8" s="29" t="s">
        <v>41</v>
      </c>
      <c r="D8" s="29" t="s">
        <v>15</v>
      </c>
      <c r="E8" s="29" t="s">
        <v>58</v>
      </c>
      <c r="F8" s="29" t="s">
        <v>98</v>
      </c>
      <c r="G8" s="29" t="s">
        <v>18</v>
      </c>
      <c r="H8" s="29" t="s">
        <v>97</v>
      </c>
      <c r="I8" s="29" t="s">
        <v>17</v>
      </c>
      <c r="J8" s="29" t="s">
        <v>19</v>
      </c>
      <c r="K8" s="29" t="s">
        <v>231</v>
      </c>
      <c r="L8" s="29" t="s">
        <v>230</v>
      </c>
      <c r="M8" s="29" t="s">
        <v>106</v>
      </c>
      <c r="N8" s="29" t="s">
        <v>53</v>
      </c>
      <c r="O8" s="29" t="s">
        <v>180</v>
      </c>
      <c r="P8" s="30" t="s">
        <v>182</v>
      </c>
    </row>
    <row r="9" spans="2:72" s="3" customFormat="1" ht="25.5" customHeight="1">
      <c r="B9" s="14"/>
      <c r="C9" s="31"/>
      <c r="D9" s="31"/>
      <c r="E9" s="31"/>
      <c r="F9" s="31" t="s">
        <v>22</v>
      </c>
      <c r="G9" s="31" t="s">
        <v>21</v>
      </c>
      <c r="H9" s="31"/>
      <c r="I9" s="31" t="s">
        <v>20</v>
      </c>
      <c r="J9" s="31" t="s">
        <v>20</v>
      </c>
      <c r="K9" s="31" t="s">
        <v>238</v>
      </c>
      <c r="L9" s="31"/>
      <c r="M9" s="31" t="s">
        <v>234</v>
      </c>
      <c r="N9" s="31" t="s">
        <v>20</v>
      </c>
      <c r="O9" s="31" t="s">
        <v>20</v>
      </c>
      <c r="P9" s="32" t="s">
        <v>20</v>
      </c>
    </row>
    <row r="10" spans="2:7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9" t="s">
        <v>13</v>
      </c>
      <c r="P10" s="19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109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72">
      <c r="B13" s="99" t="s">
        <v>229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72">
      <c r="B14" s="99" t="s">
        <v>237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72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177</v>
      </c>
      <c r="C1" s="78" t="s" vm="1">
        <v>247</v>
      </c>
    </row>
    <row r="2" spans="2:65">
      <c r="B2" s="56" t="s">
        <v>176</v>
      </c>
      <c r="C2" s="78" t="s">
        <v>248</v>
      </c>
    </row>
    <row r="3" spans="2:65">
      <c r="B3" s="56" t="s">
        <v>178</v>
      </c>
      <c r="C3" s="78" t="s">
        <v>249</v>
      </c>
    </row>
    <row r="4" spans="2:65">
      <c r="B4" s="56" t="s">
        <v>179</v>
      </c>
      <c r="C4" s="78">
        <v>9454</v>
      </c>
    </row>
    <row r="6" spans="2:65" ht="26.25" customHeight="1">
      <c r="B6" s="208" t="s">
        <v>208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10"/>
    </row>
    <row r="7" spans="2:65" ht="26.25" customHeight="1">
      <c r="B7" s="208" t="s">
        <v>83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10"/>
    </row>
    <row r="8" spans="2:65" s="3" customFormat="1" ht="78.75">
      <c r="B8" s="21" t="s">
        <v>113</v>
      </c>
      <c r="C8" s="29" t="s">
        <v>41</v>
      </c>
      <c r="D8" s="29" t="s">
        <v>115</v>
      </c>
      <c r="E8" s="29" t="s">
        <v>114</v>
      </c>
      <c r="F8" s="29" t="s">
        <v>57</v>
      </c>
      <c r="G8" s="29" t="s">
        <v>15</v>
      </c>
      <c r="H8" s="29" t="s">
        <v>58</v>
      </c>
      <c r="I8" s="29" t="s">
        <v>98</v>
      </c>
      <c r="J8" s="29" t="s">
        <v>18</v>
      </c>
      <c r="K8" s="29" t="s">
        <v>97</v>
      </c>
      <c r="L8" s="29" t="s">
        <v>17</v>
      </c>
      <c r="M8" s="71" t="s">
        <v>19</v>
      </c>
      <c r="N8" s="29" t="s">
        <v>231</v>
      </c>
      <c r="O8" s="29" t="s">
        <v>230</v>
      </c>
      <c r="P8" s="29" t="s">
        <v>106</v>
      </c>
      <c r="Q8" s="29" t="s">
        <v>53</v>
      </c>
      <c r="R8" s="29" t="s">
        <v>180</v>
      </c>
      <c r="S8" s="30" t="s">
        <v>182</v>
      </c>
      <c r="U8" s="1"/>
      <c r="BJ8" s="1"/>
    </row>
    <row r="9" spans="2:65" s="3" customFormat="1" ht="17.25" customHeight="1">
      <c r="B9" s="14"/>
      <c r="C9" s="31"/>
      <c r="D9" s="15"/>
      <c r="E9" s="15"/>
      <c r="F9" s="31"/>
      <c r="G9" s="31"/>
      <c r="H9" s="31"/>
      <c r="I9" s="31" t="s">
        <v>22</v>
      </c>
      <c r="J9" s="31" t="s">
        <v>21</v>
      </c>
      <c r="K9" s="31"/>
      <c r="L9" s="31" t="s">
        <v>20</v>
      </c>
      <c r="M9" s="31" t="s">
        <v>20</v>
      </c>
      <c r="N9" s="31" t="s">
        <v>238</v>
      </c>
      <c r="O9" s="31"/>
      <c r="P9" s="31" t="s">
        <v>234</v>
      </c>
      <c r="Q9" s="31" t="s">
        <v>20</v>
      </c>
      <c r="R9" s="31" t="s">
        <v>20</v>
      </c>
      <c r="S9" s="32" t="s">
        <v>20</v>
      </c>
      <c r="BJ9" s="1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110</v>
      </c>
      <c r="R10" s="19" t="s">
        <v>111</v>
      </c>
      <c r="S10" s="19" t="s">
        <v>183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246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109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237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26" style="2" bestFit="1" customWidth="1"/>
    <col min="3" max="3" width="46.14062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177</v>
      </c>
      <c r="C1" s="78" t="s" vm="1">
        <v>247</v>
      </c>
    </row>
    <row r="2" spans="2:81">
      <c r="B2" s="56" t="s">
        <v>176</v>
      </c>
      <c r="C2" s="78" t="s">
        <v>248</v>
      </c>
    </row>
    <row r="3" spans="2:81">
      <c r="B3" s="56" t="s">
        <v>178</v>
      </c>
      <c r="C3" s="78" t="s">
        <v>249</v>
      </c>
    </row>
    <row r="4" spans="2:81">
      <c r="B4" s="56" t="s">
        <v>179</v>
      </c>
      <c r="C4" s="78">
        <v>9454</v>
      </c>
    </row>
    <row r="6" spans="2:81" ht="26.25" customHeight="1">
      <c r="B6" s="208" t="s">
        <v>208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10"/>
    </row>
    <row r="7" spans="2:81" ht="26.25" customHeight="1">
      <c r="B7" s="208" t="s">
        <v>84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10"/>
    </row>
    <row r="8" spans="2:81" s="3" customFormat="1" ht="78.75">
      <c r="B8" s="21" t="s">
        <v>113</v>
      </c>
      <c r="C8" s="29" t="s">
        <v>41</v>
      </c>
      <c r="D8" s="29" t="s">
        <v>115</v>
      </c>
      <c r="E8" s="29" t="s">
        <v>114</v>
      </c>
      <c r="F8" s="29" t="s">
        <v>57</v>
      </c>
      <c r="G8" s="29" t="s">
        <v>15</v>
      </c>
      <c r="H8" s="29" t="s">
        <v>58</v>
      </c>
      <c r="I8" s="29" t="s">
        <v>98</v>
      </c>
      <c r="J8" s="29" t="s">
        <v>18</v>
      </c>
      <c r="K8" s="29" t="s">
        <v>97</v>
      </c>
      <c r="L8" s="29" t="s">
        <v>17</v>
      </c>
      <c r="M8" s="71" t="s">
        <v>19</v>
      </c>
      <c r="N8" s="71" t="s">
        <v>231</v>
      </c>
      <c r="O8" s="29" t="s">
        <v>230</v>
      </c>
      <c r="P8" s="29" t="s">
        <v>106</v>
      </c>
      <c r="Q8" s="29" t="s">
        <v>53</v>
      </c>
      <c r="R8" s="29" t="s">
        <v>180</v>
      </c>
      <c r="S8" s="30" t="s">
        <v>182</v>
      </c>
      <c r="U8" s="1"/>
      <c r="BZ8" s="1"/>
    </row>
    <row r="9" spans="2:81" s="3" customFormat="1" ht="27.75" customHeight="1">
      <c r="B9" s="14"/>
      <c r="C9" s="31"/>
      <c r="D9" s="15"/>
      <c r="E9" s="15"/>
      <c r="F9" s="31"/>
      <c r="G9" s="31"/>
      <c r="H9" s="31"/>
      <c r="I9" s="31" t="s">
        <v>22</v>
      </c>
      <c r="J9" s="31" t="s">
        <v>21</v>
      </c>
      <c r="K9" s="31"/>
      <c r="L9" s="31" t="s">
        <v>20</v>
      </c>
      <c r="M9" s="31" t="s">
        <v>20</v>
      </c>
      <c r="N9" s="31" t="s">
        <v>238</v>
      </c>
      <c r="O9" s="31"/>
      <c r="P9" s="31" t="s">
        <v>234</v>
      </c>
      <c r="Q9" s="31" t="s">
        <v>20</v>
      </c>
      <c r="R9" s="31" t="s">
        <v>20</v>
      </c>
      <c r="S9" s="32" t="s">
        <v>20</v>
      </c>
      <c r="BZ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110</v>
      </c>
      <c r="R10" s="19" t="s">
        <v>111</v>
      </c>
      <c r="S10" s="19" t="s">
        <v>183</v>
      </c>
      <c r="T10" s="5"/>
      <c r="BZ10" s="1"/>
    </row>
    <row r="11" spans="2:81" s="4" customFormat="1" ht="18" customHeight="1">
      <c r="B11" s="123" t="s">
        <v>46</v>
      </c>
      <c r="C11" s="82"/>
      <c r="D11" s="82"/>
      <c r="E11" s="82"/>
      <c r="F11" s="82"/>
      <c r="G11" s="82"/>
      <c r="H11" s="82"/>
      <c r="I11" s="82"/>
      <c r="J11" s="93">
        <v>5.9849113047423055</v>
      </c>
      <c r="K11" s="82"/>
      <c r="L11" s="82"/>
      <c r="M11" s="92">
        <v>1.3419037675774861E-2</v>
      </c>
      <c r="N11" s="91"/>
      <c r="O11" s="93"/>
      <c r="P11" s="91">
        <v>83.588460000000012</v>
      </c>
      <c r="Q11" s="82"/>
      <c r="R11" s="92">
        <v>1</v>
      </c>
      <c r="S11" s="92">
        <f>P11/'סכום נכסי הקרן'!$C$42</f>
        <v>3.9274286263336917E-3</v>
      </c>
      <c r="T11" s="138"/>
      <c r="BZ11" s="100"/>
      <c r="CC11" s="100"/>
    </row>
    <row r="12" spans="2:81" s="100" customFormat="1" ht="17.25" customHeight="1">
      <c r="B12" s="124" t="s">
        <v>228</v>
      </c>
      <c r="C12" s="82"/>
      <c r="D12" s="82"/>
      <c r="E12" s="82"/>
      <c r="F12" s="82"/>
      <c r="G12" s="82"/>
      <c r="H12" s="82"/>
      <c r="I12" s="82"/>
      <c r="J12" s="93">
        <v>5.9849113047423055</v>
      </c>
      <c r="K12" s="82"/>
      <c r="L12" s="82"/>
      <c r="M12" s="92">
        <v>1.3419037675774861E-2</v>
      </c>
      <c r="N12" s="91"/>
      <c r="O12" s="93"/>
      <c r="P12" s="91">
        <v>83.588460000000012</v>
      </c>
      <c r="Q12" s="82"/>
      <c r="R12" s="92">
        <v>1</v>
      </c>
      <c r="S12" s="92">
        <f>P12/'סכום נכסי הקרן'!$C$42</f>
        <v>3.9274286263336917E-3</v>
      </c>
      <c r="T12" s="136"/>
    </row>
    <row r="13" spans="2:81">
      <c r="B13" s="105" t="s">
        <v>54</v>
      </c>
      <c r="C13" s="82"/>
      <c r="D13" s="82"/>
      <c r="E13" s="82"/>
      <c r="F13" s="82"/>
      <c r="G13" s="82"/>
      <c r="H13" s="82"/>
      <c r="I13" s="82"/>
      <c r="J13" s="93">
        <v>6.2213300603426003</v>
      </c>
      <c r="K13" s="82"/>
      <c r="L13" s="82"/>
      <c r="M13" s="92">
        <v>1.0564818227417123E-2</v>
      </c>
      <c r="N13" s="91"/>
      <c r="O13" s="93"/>
      <c r="P13" s="91">
        <v>65.790999999999997</v>
      </c>
      <c r="Q13" s="82"/>
      <c r="R13" s="92">
        <v>0.78708233169985409</v>
      </c>
      <c r="S13" s="92">
        <f>P13/'סכום נכסי הקרן'!$C$42</f>
        <v>3.0912096807994773E-3</v>
      </c>
      <c r="T13" s="137"/>
    </row>
    <row r="14" spans="2:81">
      <c r="B14" s="106" t="s">
        <v>558</v>
      </c>
      <c r="C14" s="84" t="s">
        <v>559</v>
      </c>
      <c r="D14" s="97" t="s">
        <v>560</v>
      </c>
      <c r="E14" s="84" t="s">
        <v>561</v>
      </c>
      <c r="F14" s="97" t="s">
        <v>455</v>
      </c>
      <c r="G14" s="84" t="s">
        <v>304</v>
      </c>
      <c r="H14" s="84" t="s">
        <v>305</v>
      </c>
      <c r="I14" s="110">
        <v>43038</v>
      </c>
      <c r="J14" s="96">
        <v>11.67</v>
      </c>
      <c r="K14" s="97" t="s">
        <v>162</v>
      </c>
      <c r="L14" s="98">
        <v>4.0999999999999995E-2</v>
      </c>
      <c r="M14" s="95">
        <v>2.2499999999999999E-2</v>
      </c>
      <c r="N14" s="94">
        <v>18000</v>
      </c>
      <c r="O14" s="96">
        <v>128.41999999999999</v>
      </c>
      <c r="P14" s="94">
        <v>23.115590000000001</v>
      </c>
      <c r="Q14" s="95">
        <v>4.7887753442852326E-6</v>
      </c>
      <c r="R14" s="95">
        <v>0.27654044589408633</v>
      </c>
      <c r="S14" s="95">
        <f>P14/'סכום נכסי הקרן'!$C$42</f>
        <v>1.086092863543518E-3</v>
      </c>
      <c r="T14" s="137"/>
    </row>
    <row r="15" spans="2:81">
      <c r="B15" s="106" t="s">
        <v>562</v>
      </c>
      <c r="C15" s="84" t="s">
        <v>563</v>
      </c>
      <c r="D15" s="97" t="s">
        <v>560</v>
      </c>
      <c r="E15" s="84" t="s">
        <v>355</v>
      </c>
      <c r="F15" s="97" t="s">
        <v>356</v>
      </c>
      <c r="G15" s="84" t="s">
        <v>339</v>
      </c>
      <c r="H15" s="84" t="s">
        <v>158</v>
      </c>
      <c r="I15" s="110">
        <v>42935</v>
      </c>
      <c r="J15" s="96">
        <v>3.2699999999999996</v>
      </c>
      <c r="K15" s="97" t="s">
        <v>162</v>
      </c>
      <c r="L15" s="98">
        <v>0.06</v>
      </c>
      <c r="M15" s="95">
        <v>4.0999999999999995E-3</v>
      </c>
      <c r="N15" s="94">
        <v>33864</v>
      </c>
      <c r="O15" s="96">
        <v>126.02</v>
      </c>
      <c r="P15" s="94">
        <v>42.675410000000007</v>
      </c>
      <c r="Q15" s="95">
        <v>9.1505805824504938E-6</v>
      </c>
      <c r="R15" s="95">
        <v>0.51054188580576798</v>
      </c>
      <c r="S15" s="95">
        <f>P15/'סכום נכסי הקרן'!$C$42</f>
        <v>2.0051168172559599E-3</v>
      </c>
      <c r="T15" s="137"/>
    </row>
    <row r="16" spans="2:81">
      <c r="B16" s="107"/>
      <c r="C16" s="84"/>
      <c r="D16" s="84"/>
      <c r="E16" s="84"/>
      <c r="F16" s="84"/>
      <c r="G16" s="84"/>
      <c r="H16" s="84"/>
      <c r="I16" s="84"/>
      <c r="J16" s="96"/>
      <c r="K16" s="84"/>
      <c r="L16" s="84"/>
      <c r="M16" s="95"/>
      <c r="N16" s="94"/>
      <c r="O16" s="96"/>
      <c r="P16" s="84"/>
      <c r="Q16" s="84"/>
      <c r="R16" s="95"/>
      <c r="S16" s="84"/>
      <c r="T16" s="137"/>
    </row>
    <row r="17" spans="2:20">
      <c r="B17" s="105" t="s">
        <v>55</v>
      </c>
      <c r="C17" s="82"/>
      <c r="D17" s="82"/>
      <c r="E17" s="82"/>
      <c r="F17" s="82"/>
      <c r="G17" s="82"/>
      <c r="H17" s="82"/>
      <c r="I17" s="82"/>
      <c r="J17" s="93">
        <v>5.4649951083584254</v>
      </c>
      <c r="K17" s="82"/>
      <c r="L17" s="82"/>
      <c r="M17" s="92">
        <v>2.210621942724016E-2</v>
      </c>
      <c r="N17" s="91"/>
      <c r="O17" s="93"/>
      <c r="P17" s="91">
        <v>15.761580000000002</v>
      </c>
      <c r="Q17" s="82"/>
      <c r="R17" s="92">
        <v>0.18856167466178944</v>
      </c>
      <c r="S17" s="92">
        <f>P17/'סכום נכסי הקרן'!$C$42</f>
        <v>7.4056251889613217E-4</v>
      </c>
      <c r="T17" s="137"/>
    </row>
    <row r="18" spans="2:20">
      <c r="B18" s="106" t="s">
        <v>564</v>
      </c>
      <c r="C18" s="84" t="s">
        <v>565</v>
      </c>
      <c r="D18" s="97" t="s">
        <v>560</v>
      </c>
      <c r="E18" s="84" t="s">
        <v>566</v>
      </c>
      <c r="F18" s="97" t="s">
        <v>455</v>
      </c>
      <c r="G18" s="84" t="s">
        <v>304</v>
      </c>
      <c r="H18" s="84" t="s">
        <v>158</v>
      </c>
      <c r="I18" s="110">
        <v>43124</v>
      </c>
      <c r="J18" s="96">
        <v>4.68</v>
      </c>
      <c r="K18" s="97" t="s">
        <v>162</v>
      </c>
      <c r="L18" s="98">
        <v>2.5000000000000001E-2</v>
      </c>
      <c r="M18" s="95">
        <v>1.72E-2</v>
      </c>
      <c r="N18" s="94">
        <v>4541</v>
      </c>
      <c r="O18" s="96">
        <v>103.82</v>
      </c>
      <c r="P18" s="94">
        <v>4.7144700000000004</v>
      </c>
      <c r="Q18" s="95">
        <v>6.2608921047406852E-6</v>
      </c>
      <c r="R18" s="95">
        <v>5.6400967310559373E-2</v>
      </c>
      <c r="S18" s="95">
        <f>P18/'סכום נכסי הקרן'!$C$42</f>
        <v>2.2151077356840165E-4</v>
      </c>
      <c r="T18" s="137"/>
    </row>
    <row r="19" spans="2:20">
      <c r="B19" s="106" t="s">
        <v>567</v>
      </c>
      <c r="C19" s="84" t="s">
        <v>568</v>
      </c>
      <c r="D19" s="97" t="s">
        <v>560</v>
      </c>
      <c r="E19" s="84" t="s">
        <v>569</v>
      </c>
      <c r="F19" s="97" t="s">
        <v>329</v>
      </c>
      <c r="G19" s="84" t="s">
        <v>339</v>
      </c>
      <c r="H19" s="84" t="s">
        <v>158</v>
      </c>
      <c r="I19" s="110">
        <v>42936</v>
      </c>
      <c r="J19" s="96">
        <v>5.8</v>
      </c>
      <c r="K19" s="97" t="s">
        <v>162</v>
      </c>
      <c r="L19" s="98">
        <v>3.1E-2</v>
      </c>
      <c r="M19" s="95">
        <v>2.4199999999999999E-2</v>
      </c>
      <c r="N19" s="94">
        <v>10611</v>
      </c>
      <c r="O19" s="96">
        <v>104.11</v>
      </c>
      <c r="P19" s="94">
        <v>11.04711</v>
      </c>
      <c r="Q19" s="95">
        <v>2.7923684210526317E-5</v>
      </c>
      <c r="R19" s="95">
        <v>0.13216070735123003</v>
      </c>
      <c r="S19" s="95">
        <f>P19/'סכום נכסי הקרן'!$C$42</f>
        <v>5.190517453277305E-4</v>
      </c>
      <c r="T19" s="137"/>
    </row>
    <row r="20" spans="2:20">
      <c r="B20" s="107"/>
      <c r="C20" s="84"/>
      <c r="D20" s="84"/>
      <c r="E20" s="84"/>
      <c r="F20" s="84"/>
      <c r="G20" s="84"/>
      <c r="H20" s="84"/>
      <c r="I20" s="84"/>
      <c r="J20" s="96"/>
      <c r="K20" s="84"/>
      <c r="L20" s="84"/>
      <c r="M20" s="95"/>
      <c r="N20" s="94"/>
      <c r="O20" s="96"/>
      <c r="P20" s="84"/>
      <c r="Q20" s="84"/>
      <c r="R20" s="95"/>
      <c r="S20" s="84"/>
      <c r="T20" s="137"/>
    </row>
    <row r="21" spans="2:20">
      <c r="B21" s="105" t="s">
        <v>43</v>
      </c>
      <c r="C21" s="82"/>
      <c r="D21" s="82"/>
      <c r="E21" s="82"/>
      <c r="F21" s="82"/>
      <c r="G21" s="82"/>
      <c r="H21" s="82"/>
      <c r="I21" s="82"/>
      <c r="J21" s="93">
        <v>2.37</v>
      </c>
      <c r="K21" s="82"/>
      <c r="L21" s="82"/>
      <c r="M21" s="92">
        <v>3.8400000000000004E-2</v>
      </c>
      <c r="N21" s="91"/>
      <c r="O21" s="93"/>
      <c r="P21" s="91">
        <v>2.0358800000000001</v>
      </c>
      <c r="Q21" s="82"/>
      <c r="R21" s="92">
        <v>2.4355993638356298E-2</v>
      </c>
      <c r="S21" s="92">
        <f>P21/'סכום נכסי הקרן'!$C$42</f>
        <v>9.5656426638081817E-5</v>
      </c>
      <c r="T21" s="137"/>
    </row>
    <row r="22" spans="2:20">
      <c r="B22" s="106" t="s">
        <v>570</v>
      </c>
      <c r="C22" s="84" t="s">
        <v>571</v>
      </c>
      <c r="D22" s="97" t="s">
        <v>560</v>
      </c>
      <c r="E22" s="84" t="s">
        <v>572</v>
      </c>
      <c r="F22" s="97" t="s">
        <v>573</v>
      </c>
      <c r="G22" s="84" t="s">
        <v>368</v>
      </c>
      <c r="H22" s="84" t="s">
        <v>305</v>
      </c>
      <c r="I22" s="110">
        <v>42954</v>
      </c>
      <c r="J22" s="96">
        <v>2.37</v>
      </c>
      <c r="K22" s="97" t="s">
        <v>161</v>
      </c>
      <c r="L22" s="98">
        <v>3.7000000000000005E-2</v>
      </c>
      <c r="M22" s="95">
        <v>3.8400000000000004E-2</v>
      </c>
      <c r="N22" s="94">
        <v>580</v>
      </c>
      <c r="O22" s="96">
        <v>99.89</v>
      </c>
      <c r="P22" s="94">
        <v>2.0358800000000001</v>
      </c>
      <c r="Q22" s="95">
        <v>8.6304386643652169E-6</v>
      </c>
      <c r="R22" s="95">
        <v>2.4355993638356298E-2</v>
      </c>
      <c r="S22" s="95">
        <f>P22/'סכום נכסי הקרן'!$C$42</f>
        <v>9.5656426638081817E-5</v>
      </c>
      <c r="T22" s="137"/>
    </row>
    <row r="23" spans="2:20">
      <c r="B23" s="108"/>
      <c r="C23" s="109"/>
      <c r="D23" s="109"/>
      <c r="E23" s="109"/>
      <c r="F23" s="109"/>
      <c r="G23" s="109"/>
      <c r="H23" s="109"/>
      <c r="I23" s="109"/>
      <c r="J23" s="111"/>
      <c r="K23" s="109"/>
      <c r="L23" s="109"/>
      <c r="M23" s="112"/>
      <c r="N23" s="113"/>
      <c r="O23" s="111"/>
      <c r="P23" s="109"/>
      <c r="Q23" s="109"/>
      <c r="R23" s="112"/>
      <c r="S23" s="109"/>
      <c r="T23" s="137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20">
      <c r="B26" s="99" t="s">
        <v>246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20">
      <c r="B27" s="99" t="s">
        <v>109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20">
      <c r="B28" s="99" t="s">
        <v>229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20">
      <c r="B29" s="99" t="s">
        <v>237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2:19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</row>
    <row r="113" spans="2:19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</row>
    <row r="114" spans="2:19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</row>
    <row r="115" spans="2:19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</row>
    <row r="116" spans="2:19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</row>
    <row r="117" spans="2:19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</row>
    <row r="118" spans="2:19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</row>
    <row r="119" spans="2:19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</row>
    <row r="120" spans="2:19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</row>
    <row r="121" spans="2:19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</row>
    <row r="122" spans="2:19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2:B25 B30:B122">
    <cfRule type="cellIs" dxfId="22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177</v>
      </c>
      <c r="C1" s="78" t="s" vm="1">
        <v>247</v>
      </c>
    </row>
    <row r="2" spans="2:98">
      <c r="B2" s="56" t="s">
        <v>176</v>
      </c>
      <c r="C2" s="78" t="s">
        <v>248</v>
      </c>
    </row>
    <row r="3" spans="2:98">
      <c r="B3" s="56" t="s">
        <v>178</v>
      </c>
      <c r="C3" s="78" t="s">
        <v>249</v>
      </c>
    </row>
    <row r="4" spans="2:98">
      <c r="B4" s="56" t="s">
        <v>179</v>
      </c>
      <c r="C4" s="78">
        <v>9454</v>
      </c>
    </row>
    <row r="6" spans="2:98" ht="26.25" customHeight="1">
      <c r="B6" s="208" t="s">
        <v>208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10"/>
    </row>
    <row r="7" spans="2:98" ht="26.25" customHeight="1">
      <c r="B7" s="208" t="s">
        <v>85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10"/>
    </row>
    <row r="8" spans="2:98" s="3" customFormat="1" ht="78.75">
      <c r="B8" s="21" t="s">
        <v>113</v>
      </c>
      <c r="C8" s="29" t="s">
        <v>41</v>
      </c>
      <c r="D8" s="29" t="s">
        <v>115</v>
      </c>
      <c r="E8" s="29" t="s">
        <v>114</v>
      </c>
      <c r="F8" s="29" t="s">
        <v>57</v>
      </c>
      <c r="G8" s="29" t="s">
        <v>97</v>
      </c>
      <c r="H8" s="29" t="s">
        <v>231</v>
      </c>
      <c r="I8" s="29" t="s">
        <v>230</v>
      </c>
      <c r="J8" s="29" t="s">
        <v>106</v>
      </c>
      <c r="K8" s="29" t="s">
        <v>53</v>
      </c>
      <c r="L8" s="29" t="s">
        <v>180</v>
      </c>
      <c r="M8" s="30" t="s">
        <v>182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4"/>
      <c r="C9" s="31"/>
      <c r="D9" s="15"/>
      <c r="E9" s="15"/>
      <c r="F9" s="31"/>
      <c r="G9" s="31"/>
      <c r="H9" s="31" t="s">
        <v>238</v>
      </c>
      <c r="I9" s="31"/>
      <c r="J9" s="31" t="s">
        <v>234</v>
      </c>
      <c r="K9" s="31" t="s">
        <v>20</v>
      </c>
      <c r="L9" s="31" t="s">
        <v>20</v>
      </c>
      <c r="M9" s="32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 t="s">
        <v>246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2:98">
      <c r="B13" s="99" t="s">
        <v>109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2:98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2:98">
      <c r="B15" s="99" t="s">
        <v>237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9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43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177</v>
      </c>
      <c r="C1" s="78" t="s" vm="1">
        <v>247</v>
      </c>
    </row>
    <row r="2" spans="2:55">
      <c r="B2" s="56" t="s">
        <v>176</v>
      </c>
      <c r="C2" s="78" t="s">
        <v>248</v>
      </c>
    </row>
    <row r="3" spans="2:55">
      <c r="B3" s="56" t="s">
        <v>178</v>
      </c>
      <c r="C3" s="78" t="s">
        <v>249</v>
      </c>
    </row>
    <row r="4" spans="2:55">
      <c r="B4" s="56" t="s">
        <v>179</v>
      </c>
      <c r="C4" s="78">
        <v>9454</v>
      </c>
    </row>
    <row r="6" spans="2:55" ht="26.25" customHeight="1">
      <c r="B6" s="208" t="s">
        <v>208</v>
      </c>
      <c r="C6" s="209"/>
      <c r="D6" s="209"/>
      <c r="E6" s="209"/>
      <c r="F6" s="209"/>
      <c r="G6" s="209"/>
      <c r="H6" s="209"/>
      <c r="I6" s="209"/>
      <c r="J6" s="209"/>
      <c r="K6" s="210"/>
    </row>
    <row r="7" spans="2:55" ht="26.25" customHeight="1">
      <c r="B7" s="208" t="s">
        <v>92</v>
      </c>
      <c r="C7" s="209"/>
      <c r="D7" s="209"/>
      <c r="E7" s="209"/>
      <c r="F7" s="209"/>
      <c r="G7" s="209"/>
      <c r="H7" s="209"/>
      <c r="I7" s="209"/>
      <c r="J7" s="209"/>
      <c r="K7" s="210"/>
    </row>
    <row r="8" spans="2:55" s="3" customFormat="1" ht="78.75">
      <c r="B8" s="21" t="s">
        <v>113</v>
      </c>
      <c r="C8" s="29" t="s">
        <v>41</v>
      </c>
      <c r="D8" s="29" t="s">
        <v>97</v>
      </c>
      <c r="E8" s="29" t="s">
        <v>98</v>
      </c>
      <c r="F8" s="29" t="s">
        <v>231</v>
      </c>
      <c r="G8" s="29" t="s">
        <v>230</v>
      </c>
      <c r="H8" s="29" t="s">
        <v>106</v>
      </c>
      <c r="I8" s="29" t="s">
        <v>53</v>
      </c>
      <c r="J8" s="29" t="s">
        <v>180</v>
      </c>
      <c r="K8" s="30" t="s">
        <v>182</v>
      </c>
      <c r="BC8" s="1"/>
    </row>
    <row r="9" spans="2:55" s="3" customFormat="1" ht="21" customHeight="1">
      <c r="B9" s="14"/>
      <c r="C9" s="15"/>
      <c r="D9" s="15"/>
      <c r="E9" s="31" t="s">
        <v>22</v>
      </c>
      <c r="F9" s="31" t="s">
        <v>238</v>
      </c>
      <c r="G9" s="31"/>
      <c r="H9" s="31" t="s">
        <v>234</v>
      </c>
      <c r="I9" s="31" t="s">
        <v>20</v>
      </c>
      <c r="J9" s="31" t="s">
        <v>20</v>
      </c>
      <c r="K9" s="32" t="s">
        <v>20</v>
      </c>
      <c r="BC9" s="1"/>
    </row>
    <row r="10" spans="2:55" s="4" customFormat="1" ht="18" customHeight="1">
      <c r="B10" s="17"/>
      <c r="C10" s="18" t="s">
        <v>1</v>
      </c>
      <c r="D10" s="18" t="s">
        <v>3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18" t="s">
        <v>9</v>
      </c>
      <c r="K10" s="19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109</v>
      </c>
      <c r="C12" s="101"/>
      <c r="D12" s="101"/>
      <c r="E12" s="101"/>
      <c r="F12" s="101"/>
      <c r="G12" s="101"/>
      <c r="H12" s="101"/>
      <c r="I12" s="101"/>
      <c r="J12" s="101"/>
      <c r="K12" s="101"/>
      <c r="V12" s="1"/>
    </row>
    <row r="13" spans="2:55">
      <c r="B13" s="99" t="s">
        <v>229</v>
      </c>
      <c r="C13" s="101"/>
      <c r="D13" s="101"/>
      <c r="E13" s="101"/>
      <c r="F13" s="101"/>
      <c r="G13" s="101"/>
      <c r="H13" s="101"/>
      <c r="I13" s="101"/>
      <c r="J13" s="101"/>
      <c r="K13" s="101"/>
      <c r="V13" s="1"/>
    </row>
    <row r="14" spans="2:55">
      <c r="B14" s="99" t="s">
        <v>237</v>
      </c>
      <c r="C14" s="101"/>
      <c r="D14" s="101"/>
      <c r="E14" s="101"/>
      <c r="F14" s="101"/>
      <c r="G14" s="101"/>
      <c r="H14" s="101"/>
      <c r="I14" s="101"/>
      <c r="J14" s="101"/>
      <c r="K14" s="101"/>
      <c r="V14" s="1"/>
    </row>
    <row r="15" spans="2:5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177</v>
      </c>
      <c r="C1" s="78" t="s" vm="1">
        <v>247</v>
      </c>
    </row>
    <row r="2" spans="2:59">
      <c r="B2" s="56" t="s">
        <v>176</v>
      </c>
      <c r="C2" s="78" t="s">
        <v>248</v>
      </c>
    </row>
    <row r="3" spans="2:59">
      <c r="B3" s="56" t="s">
        <v>178</v>
      </c>
      <c r="C3" s="78" t="s">
        <v>249</v>
      </c>
    </row>
    <row r="4" spans="2:59">
      <c r="B4" s="56" t="s">
        <v>179</v>
      </c>
      <c r="C4" s="78">
        <v>9454</v>
      </c>
    </row>
    <row r="6" spans="2:59" ht="26.25" customHeight="1">
      <c r="B6" s="208" t="s">
        <v>208</v>
      </c>
      <c r="C6" s="209"/>
      <c r="D6" s="209"/>
      <c r="E6" s="209"/>
      <c r="F6" s="209"/>
      <c r="G6" s="209"/>
      <c r="H6" s="209"/>
      <c r="I6" s="209"/>
      <c r="J6" s="209"/>
      <c r="K6" s="209"/>
      <c r="L6" s="210"/>
    </row>
    <row r="7" spans="2:59" ht="26.25" customHeight="1">
      <c r="B7" s="208" t="s">
        <v>93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</row>
    <row r="8" spans="2:59" s="3" customFormat="1" ht="78.75">
      <c r="B8" s="21" t="s">
        <v>113</v>
      </c>
      <c r="C8" s="29" t="s">
        <v>41</v>
      </c>
      <c r="D8" s="29" t="s">
        <v>57</v>
      </c>
      <c r="E8" s="29" t="s">
        <v>97</v>
      </c>
      <c r="F8" s="29" t="s">
        <v>98</v>
      </c>
      <c r="G8" s="29" t="s">
        <v>231</v>
      </c>
      <c r="H8" s="29" t="s">
        <v>230</v>
      </c>
      <c r="I8" s="29" t="s">
        <v>106</v>
      </c>
      <c r="J8" s="29" t="s">
        <v>53</v>
      </c>
      <c r="K8" s="29" t="s">
        <v>180</v>
      </c>
      <c r="L8" s="30" t="s">
        <v>182</v>
      </c>
      <c r="M8" s="1"/>
      <c r="N8" s="1"/>
      <c r="O8" s="1"/>
      <c r="P8" s="1"/>
      <c r="BG8" s="1"/>
    </row>
    <row r="9" spans="2:59" s="3" customFormat="1" ht="24" customHeight="1">
      <c r="B9" s="14"/>
      <c r="C9" s="15"/>
      <c r="D9" s="15"/>
      <c r="E9" s="15"/>
      <c r="F9" s="15" t="s">
        <v>22</v>
      </c>
      <c r="G9" s="15" t="s">
        <v>238</v>
      </c>
      <c r="H9" s="15"/>
      <c r="I9" s="15" t="s">
        <v>234</v>
      </c>
      <c r="J9" s="31" t="s">
        <v>20</v>
      </c>
      <c r="K9" s="31" t="s">
        <v>20</v>
      </c>
      <c r="L9" s="32" t="s">
        <v>20</v>
      </c>
      <c r="M9" s="1"/>
      <c r="N9" s="1"/>
      <c r="O9" s="1"/>
      <c r="P9" s="1"/>
      <c r="BG9" s="1"/>
    </row>
    <row r="10" spans="2:59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14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14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14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80</v>
      </c>
      <c r="C6" s="12" t="s">
        <v>41</v>
      </c>
      <c r="E6" s="12" t="s">
        <v>114</v>
      </c>
      <c r="I6" s="12" t="s">
        <v>15</v>
      </c>
      <c r="J6" s="12" t="s">
        <v>58</v>
      </c>
      <c r="M6" s="12" t="s">
        <v>97</v>
      </c>
      <c r="Q6" s="12" t="s">
        <v>17</v>
      </c>
      <c r="R6" s="12" t="s">
        <v>19</v>
      </c>
      <c r="U6" s="12" t="s">
        <v>56</v>
      </c>
      <c r="W6" s="13" t="s">
        <v>52</v>
      </c>
    </row>
    <row r="7" spans="2:25" ht="18">
      <c r="B7" s="52" t="str">
        <f>'תעודות התחייבות ממשלתיות'!B6:R6</f>
        <v>1.ב. ניירות ערך סחירים</v>
      </c>
      <c r="C7" s="12"/>
      <c r="E7" s="46"/>
      <c r="I7" s="12"/>
      <c r="J7" s="12"/>
      <c r="K7" s="12"/>
      <c r="L7" s="12"/>
      <c r="M7" s="12"/>
      <c r="Q7" s="12"/>
      <c r="R7" s="51"/>
    </row>
    <row r="8" spans="2:25" ht="37.5">
      <c r="B8" s="47" t="s">
        <v>82</v>
      </c>
      <c r="C8" s="29" t="s">
        <v>41</v>
      </c>
      <c r="D8" s="29" t="s">
        <v>117</v>
      </c>
      <c r="I8" s="29" t="s">
        <v>15</v>
      </c>
      <c r="J8" s="29" t="s">
        <v>58</v>
      </c>
      <c r="K8" s="29" t="s">
        <v>98</v>
      </c>
      <c r="L8" s="29" t="s">
        <v>18</v>
      </c>
      <c r="M8" s="29" t="s">
        <v>97</v>
      </c>
      <c r="Q8" s="29" t="s">
        <v>17</v>
      </c>
      <c r="R8" s="29" t="s">
        <v>19</v>
      </c>
      <c r="S8" s="29" t="s">
        <v>0</v>
      </c>
      <c r="T8" s="29" t="s">
        <v>101</v>
      </c>
      <c r="U8" s="29" t="s">
        <v>56</v>
      </c>
      <c r="V8" s="29" t="s">
        <v>53</v>
      </c>
      <c r="W8" s="30" t="s">
        <v>108</v>
      </c>
    </row>
    <row r="9" spans="2:25" ht="31.5">
      <c r="B9" s="48" t="str">
        <f>'תעודות חוב מסחריות '!B7:T7</f>
        <v>2. תעודות חוב מסחריות</v>
      </c>
      <c r="C9" s="12" t="s">
        <v>41</v>
      </c>
      <c r="D9" s="12" t="s">
        <v>117</v>
      </c>
      <c r="E9" s="41" t="s">
        <v>114</v>
      </c>
      <c r="G9" s="12" t="s">
        <v>57</v>
      </c>
      <c r="I9" s="12" t="s">
        <v>15</v>
      </c>
      <c r="J9" s="12" t="s">
        <v>58</v>
      </c>
      <c r="K9" s="12" t="s">
        <v>98</v>
      </c>
      <c r="L9" s="12" t="s">
        <v>18</v>
      </c>
      <c r="M9" s="12" t="s">
        <v>97</v>
      </c>
      <c r="Q9" s="12" t="s">
        <v>17</v>
      </c>
      <c r="R9" s="12" t="s">
        <v>19</v>
      </c>
      <c r="S9" s="12" t="s">
        <v>0</v>
      </c>
      <c r="T9" s="12" t="s">
        <v>101</v>
      </c>
      <c r="U9" s="12" t="s">
        <v>56</v>
      </c>
      <c r="V9" s="12" t="s">
        <v>53</v>
      </c>
      <c r="W9" s="38" t="s">
        <v>108</v>
      </c>
    </row>
    <row r="10" spans="2:25" ht="31.5">
      <c r="B10" s="48" t="str">
        <f>'אג"ח קונצרני'!B7:U7</f>
        <v>3. אג"ח קונצרני</v>
      </c>
      <c r="C10" s="29" t="s">
        <v>41</v>
      </c>
      <c r="D10" s="12" t="s">
        <v>117</v>
      </c>
      <c r="E10" s="41" t="s">
        <v>114</v>
      </c>
      <c r="G10" s="29" t="s">
        <v>57</v>
      </c>
      <c r="I10" s="29" t="s">
        <v>15</v>
      </c>
      <c r="J10" s="29" t="s">
        <v>58</v>
      </c>
      <c r="K10" s="29" t="s">
        <v>98</v>
      </c>
      <c r="L10" s="29" t="s">
        <v>18</v>
      </c>
      <c r="M10" s="29" t="s">
        <v>97</v>
      </c>
      <c r="Q10" s="29" t="s">
        <v>17</v>
      </c>
      <c r="R10" s="29" t="s">
        <v>19</v>
      </c>
      <c r="S10" s="29" t="s">
        <v>0</v>
      </c>
      <c r="T10" s="29" t="s">
        <v>101</v>
      </c>
      <c r="U10" s="29" t="s">
        <v>56</v>
      </c>
      <c r="V10" s="12" t="s">
        <v>53</v>
      </c>
      <c r="W10" s="30" t="s">
        <v>108</v>
      </c>
    </row>
    <row r="11" spans="2:25" ht="31.5">
      <c r="B11" s="48" t="str">
        <f>מניות!B7</f>
        <v>4. מניות</v>
      </c>
      <c r="C11" s="29" t="s">
        <v>41</v>
      </c>
      <c r="D11" s="12" t="s">
        <v>117</v>
      </c>
      <c r="E11" s="41" t="s">
        <v>114</v>
      </c>
      <c r="H11" s="29" t="s">
        <v>97</v>
      </c>
      <c r="S11" s="29" t="s">
        <v>0</v>
      </c>
      <c r="T11" s="12" t="s">
        <v>101</v>
      </c>
      <c r="U11" s="12" t="s">
        <v>56</v>
      </c>
      <c r="V11" s="12" t="s">
        <v>53</v>
      </c>
      <c r="W11" s="13" t="s">
        <v>108</v>
      </c>
    </row>
    <row r="12" spans="2:25" ht="31.5">
      <c r="B12" s="48" t="str">
        <f>'תעודות סל'!B7:N7</f>
        <v>5. תעודות סל</v>
      </c>
      <c r="C12" s="29" t="s">
        <v>41</v>
      </c>
      <c r="D12" s="12" t="s">
        <v>117</v>
      </c>
      <c r="E12" s="41" t="s">
        <v>114</v>
      </c>
      <c r="H12" s="29" t="s">
        <v>97</v>
      </c>
      <c r="S12" s="29" t="s">
        <v>0</v>
      </c>
      <c r="T12" s="29" t="s">
        <v>101</v>
      </c>
      <c r="U12" s="29" t="s">
        <v>56</v>
      </c>
      <c r="V12" s="29" t="s">
        <v>53</v>
      </c>
      <c r="W12" s="30" t="s">
        <v>108</v>
      </c>
    </row>
    <row r="13" spans="2:25" ht="31.5">
      <c r="B13" s="48" t="str">
        <f>'קרנות נאמנות'!B7:O7</f>
        <v>6. קרנות נאמנות</v>
      </c>
      <c r="C13" s="29" t="s">
        <v>41</v>
      </c>
      <c r="D13" s="29" t="s">
        <v>117</v>
      </c>
      <c r="G13" s="29" t="s">
        <v>57</v>
      </c>
      <c r="H13" s="29" t="s">
        <v>97</v>
      </c>
      <c r="S13" s="29" t="s">
        <v>0</v>
      </c>
      <c r="T13" s="29" t="s">
        <v>101</v>
      </c>
      <c r="U13" s="29" t="s">
        <v>56</v>
      </c>
      <c r="V13" s="29" t="s">
        <v>53</v>
      </c>
      <c r="W13" s="30" t="s">
        <v>108</v>
      </c>
    </row>
    <row r="14" spans="2:25" ht="31.5">
      <c r="B14" s="48" t="str">
        <f>'כתבי אופציה'!B7:L7</f>
        <v>7. כתבי אופציה</v>
      </c>
      <c r="C14" s="29" t="s">
        <v>41</v>
      </c>
      <c r="D14" s="29" t="s">
        <v>117</v>
      </c>
      <c r="G14" s="29" t="s">
        <v>57</v>
      </c>
      <c r="H14" s="29" t="s">
        <v>97</v>
      </c>
      <c r="S14" s="29" t="s">
        <v>0</v>
      </c>
      <c r="T14" s="29" t="s">
        <v>101</v>
      </c>
      <c r="U14" s="29" t="s">
        <v>56</v>
      </c>
      <c r="V14" s="29" t="s">
        <v>53</v>
      </c>
      <c r="W14" s="30" t="s">
        <v>108</v>
      </c>
    </row>
    <row r="15" spans="2:25" ht="31.5">
      <c r="B15" s="48" t="str">
        <f>אופציות!B7</f>
        <v>8. אופציות</v>
      </c>
      <c r="C15" s="29" t="s">
        <v>41</v>
      </c>
      <c r="D15" s="29" t="s">
        <v>117</v>
      </c>
      <c r="G15" s="29" t="s">
        <v>57</v>
      </c>
      <c r="H15" s="29" t="s">
        <v>97</v>
      </c>
      <c r="S15" s="29" t="s">
        <v>0</v>
      </c>
      <c r="T15" s="29" t="s">
        <v>101</v>
      </c>
      <c r="U15" s="29" t="s">
        <v>56</v>
      </c>
      <c r="V15" s="29" t="s">
        <v>53</v>
      </c>
      <c r="W15" s="30" t="s">
        <v>108</v>
      </c>
    </row>
    <row r="16" spans="2:25" ht="31.5">
      <c r="B16" s="48" t="str">
        <f>'חוזים עתידיים'!B7:I7</f>
        <v>9. חוזים עתידיים</v>
      </c>
      <c r="C16" s="29" t="s">
        <v>41</v>
      </c>
      <c r="D16" s="29" t="s">
        <v>117</v>
      </c>
      <c r="G16" s="29" t="s">
        <v>57</v>
      </c>
      <c r="H16" s="29" t="s">
        <v>97</v>
      </c>
      <c r="S16" s="29" t="s">
        <v>0</v>
      </c>
      <c r="T16" s="30" t="s">
        <v>101</v>
      </c>
    </row>
    <row r="17" spans="2:25" ht="31.5">
      <c r="B17" s="48" t="str">
        <f>'מוצרים מובנים'!B7:Q7</f>
        <v>10. מוצרים מובנים</v>
      </c>
      <c r="C17" s="29" t="s">
        <v>41</v>
      </c>
      <c r="F17" s="12" t="s">
        <v>45</v>
      </c>
      <c r="I17" s="29" t="s">
        <v>15</v>
      </c>
      <c r="J17" s="29" t="s">
        <v>58</v>
      </c>
      <c r="K17" s="29" t="s">
        <v>98</v>
      </c>
      <c r="L17" s="29" t="s">
        <v>18</v>
      </c>
      <c r="M17" s="29" t="s">
        <v>97</v>
      </c>
      <c r="Q17" s="29" t="s">
        <v>17</v>
      </c>
      <c r="R17" s="29" t="s">
        <v>19</v>
      </c>
      <c r="S17" s="29" t="s">
        <v>0</v>
      </c>
      <c r="T17" s="29" t="s">
        <v>101</v>
      </c>
      <c r="U17" s="29" t="s">
        <v>56</v>
      </c>
      <c r="V17" s="29" t="s">
        <v>53</v>
      </c>
      <c r="W17" s="30" t="s">
        <v>108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29" t="s">
        <v>41</v>
      </c>
      <c r="I19" s="29" t="s">
        <v>15</v>
      </c>
      <c r="J19" s="29" t="s">
        <v>58</v>
      </c>
      <c r="K19" s="29" t="s">
        <v>98</v>
      </c>
      <c r="L19" s="29" t="s">
        <v>18</v>
      </c>
      <c r="M19" s="29" t="s">
        <v>97</v>
      </c>
      <c r="Q19" s="29" t="s">
        <v>17</v>
      </c>
      <c r="R19" s="29" t="s">
        <v>19</v>
      </c>
      <c r="S19" s="29" t="s">
        <v>0</v>
      </c>
      <c r="T19" s="29" t="s">
        <v>101</v>
      </c>
      <c r="U19" s="29" t="s">
        <v>106</v>
      </c>
      <c r="V19" s="29" t="s">
        <v>53</v>
      </c>
      <c r="W19" s="30" t="s">
        <v>108</v>
      </c>
    </row>
    <row r="20" spans="2:25" ht="31.5">
      <c r="B20" s="48" t="str">
        <f>'לא סחיר - תעודות חוב מסחריות'!B7:S7</f>
        <v>2. תעודות חוב מסחריות</v>
      </c>
      <c r="C20" s="29" t="s">
        <v>41</v>
      </c>
      <c r="D20" s="41" t="s">
        <v>115</v>
      </c>
      <c r="E20" s="41" t="s">
        <v>114</v>
      </c>
      <c r="G20" s="29" t="s">
        <v>57</v>
      </c>
      <c r="I20" s="29" t="s">
        <v>15</v>
      </c>
      <c r="J20" s="29" t="s">
        <v>58</v>
      </c>
      <c r="K20" s="29" t="s">
        <v>98</v>
      </c>
      <c r="L20" s="29" t="s">
        <v>18</v>
      </c>
      <c r="M20" s="29" t="s">
        <v>97</v>
      </c>
      <c r="Q20" s="29" t="s">
        <v>17</v>
      </c>
      <c r="R20" s="29" t="s">
        <v>19</v>
      </c>
      <c r="S20" s="29" t="s">
        <v>0</v>
      </c>
      <c r="T20" s="29" t="s">
        <v>101</v>
      </c>
      <c r="U20" s="29" t="s">
        <v>106</v>
      </c>
      <c r="V20" s="29" t="s">
        <v>53</v>
      </c>
      <c r="W20" s="30" t="s">
        <v>108</v>
      </c>
    </row>
    <row r="21" spans="2:25" ht="31.5">
      <c r="B21" s="48" t="str">
        <f>'לא סחיר - אג"ח קונצרני'!B7:S7</f>
        <v>3. אג"ח קונצרני</v>
      </c>
      <c r="C21" s="29" t="s">
        <v>41</v>
      </c>
      <c r="D21" s="41" t="s">
        <v>115</v>
      </c>
      <c r="E21" s="41" t="s">
        <v>114</v>
      </c>
      <c r="G21" s="29" t="s">
        <v>57</v>
      </c>
      <c r="I21" s="29" t="s">
        <v>15</v>
      </c>
      <c r="J21" s="29" t="s">
        <v>58</v>
      </c>
      <c r="K21" s="29" t="s">
        <v>98</v>
      </c>
      <c r="L21" s="29" t="s">
        <v>18</v>
      </c>
      <c r="M21" s="29" t="s">
        <v>97</v>
      </c>
      <c r="Q21" s="29" t="s">
        <v>17</v>
      </c>
      <c r="R21" s="29" t="s">
        <v>19</v>
      </c>
      <c r="S21" s="29" t="s">
        <v>0</v>
      </c>
      <c r="T21" s="29" t="s">
        <v>101</v>
      </c>
      <c r="U21" s="29" t="s">
        <v>106</v>
      </c>
      <c r="V21" s="29" t="s">
        <v>53</v>
      </c>
      <c r="W21" s="30" t="s">
        <v>108</v>
      </c>
    </row>
    <row r="22" spans="2:25" ht="31.5">
      <c r="B22" s="48" t="str">
        <f>'לא סחיר - מניות'!B7:M7</f>
        <v>4. מניות</v>
      </c>
      <c r="C22" s="29" t="s">
        <v>41</v>
      </c>
      <c r="D22" s="41" t="s">
        <v>115</v>
      </c>
      <c r="E22" s="41" t="s">
        <v>114</v>
      </c>
      <c r="G22" s="29" t="s">
        <v>57</v>
      </c>
      <c r="H22" s="29" t="s">
        <v>97</v>
      </c>
      <c r="S22" s="29" t="s">
        <v>0</v>
      </c>
      <c r="T22" s="29" t="s">
        <v>101</v>
      </c>
      <c r="U22" s="29" t="s">
        <v>106</v>
      </c>
      <c r="V22" s="29" t="s">
        <v>53</v>
      </c>
      <c r="W22" s="30" t="s">
        <v>108</v>
      </c>
    </row>
    <row r="23" spans="2:25" ht="31.5">
      <c r="B23" s="48" t="str">
        <f>'לא סחיר - קרנות השקעה'!B7:K7</f>
        <v>5. קרנות השקעה</v>
      </c>
      <c r="C23" s="29" t="s">
        <v>41</v>
      </c>
      <c r="G23" s="29" t="s">
        <v>57</v>
      </c>
      <c r="H23" s="29" t="s">
        <v>97</v>
      </c>
      <c r="K23" s="29" t="s">
        <v>98</v>
      </c>
      <c r="S23" s="29" t="s">
        <v>0</v>
      </c>
      <c r="T23" s="29" t="s">
        <v>101</v>
      </c>
      <c r="U23" s="29" t="s">
        <v>106</v>
      </c>
      <c r="V23" s="29" t="s">
        <v>53</v>
      </c>
      <c r="W23" s="30" t="s">
        <v>108</v>
      </c>
    </row>
    <row r="24" spans="2:25" ht="31.5">
      <c r="B24" s="48" t="str">
        <f>'לא סחיר - כתבי אופציה'!B7:L7</f>
        <v>6. כתבי אופציה</v>
      </c>
      <c r="C24" s="29" t="s">
        <v>41</v>
      </c>
      <c r="G24" s="29" t="s">
        <v>57</v>
      </c>
      <c r="H24" s="29" t="s">
        <v>97</v>
      </c>
      <c r="K24" s="29" t="s">
        <v>98</v>
      </c>
      <c r="S24" s="29" t="s">
        <v>0</v>
      </c>
      <c r="T24" s="29" t="s">
        <v>101</v>
      </c>
      <c r="U24" s="29" t="s">
        <v>106</v>
      </c>
      <c r="V24" s="29" t="s">
        <v>53</v>
      </c>
      <c r="W24" s="30" t="s">
        <v>108</v>
      </c>
    </row>
    <row r="25" spans="2:25" ht="31.5">
      <c r="B25" s="48" t="str">
        <f>'לא סחיר - אופציות'!B7:L7</f>
        <v>7. אופציות</v>
      </c>
      <c r="C25" s="29" t="s">
        <v>41</v>
      </c>
      <c r="G25" s="29" t="s">
        <v>57</v>
      </c>
      <c r="H25" s="29" t="s">
        <v>97</v>
      </c>
      <c r="K25" s="29" t="s">
        <v>98</v>
      </c>
      <c r="S25" s="29" t="s">
        <v>0</v>
      </c>
      <c r="T25" s="29" t="s">
        <v>101</v>
      </c>
      <c r="U25" s="29" t="s">
        <v>106</v>
      </c>
      <c r="V25" s="29" t="s">
        <v>53</v>
      </c>
      <c r="W25" s="30" t="s">
        <v>108</v>
      </c>
    </row>
    <row r="26" spans="2:25" ht="31.5">
      <c r="B26" s="48" t="str">
        <f>'לא סחיר - חוזים עתידיים'!B7:K7</f>
        <v>8. חוזים עתידיים</v>
      </c>
      <c r="C26" s="29" t="s">
        <v>41</v>
      </c>
      <c r="G26" s="29" t="s">
        <v>57</v>
      </c>
      <c r="H26" s="29" t="s">
        <v>97</v>
      </c>
      <c r="K26" s="29" t="s">
        <v>98</v>
      </c>
      <c r="S26" s="29" t="s">
        <v>0</v>
      </c>
      <c r="T26" s="29" t="s">
        <v>101</v>
      </c>
      <c r="U26" s="29" t="s">
        <v>106</v>
      </c>
      <c r="V26" s="30" t="s">
        <v>108</v>
      </c>
    </row>
    <row r="27" spans="2:25" ht="31.5">
      <c r="B27" s="48" t="str">
        <f>'לא סחיר - מוצרים מובנים'!B7:Q7</f>
        <v>9. מוצרים מובנים</v>
      </c>
      <c r="C27" s="29" t="s">
        <v>41</v>
      </c>
      <c r="F27" s="29" t="s">
        <v>45</v>
      </c>
      <c r="I27" s="29" t="s">
        <v>15</v>
      </c>
      <c r="J27" s="29" t="s">
        <v>58</v>
      </c>
      <c r="K27" s="29" t="s">
        <v>98</v>
      </c>
      <c r="L27" s="29" t="s">
        <v>18</v>
      </c>
      <c r="M27" s="29" t="s">
        <v>97</v>
      </c>
      <c r="Q27" s="29" t="s">
        <v>17</v>
      </c>
      <c r="R27" s="29" t="s">
        <v>19</v>
      </c>
      <c r="S27" s="29" t="s">
        <v>0</v>
      </c>
      <c r="T27" s="29" t="s">
        <v>101</v>
      </c>
      <c r="U27" s="29" t="s">
        <v>106</v>
      </c>
      <c r="V27" s="29" t="s">
        <v>53</v>
      </c>
      <c r="W27" s="30" t="s">
        <v>108</v>
      </c>
    </row>
    <row r="28" spans="2:25" ht="31.5">
      <c r="B28" s="52" t="str">
        <f>הלוואות!B6</f>
        <v>1.ד. הלוואות:</v>
      </c>
      <c r="C28" s="29" t="s">
        <v>41</v>
      </c>
      <c r="I28" s="29" t="s">
        <v>15</v>
      </c>
      <c r="J28" s="29" t="s">
        <v>58</v>
      </c>
      <c r="L28" s="29" t="s">
        <v>18</v>
      </c>
      <c r="M28" s="29" t="s">
        <v>97</v>
      </c>
      <c r="Q28" s="12" t="s">
        <v>33</v>
      </c>
      <c r="R28" s="29" t="s">
        <v>19</v>
      </c>
      <c r="S28" s="29" t="s">
        <v>0</v>
      </c>
      <c r="T28" s="29" t="s">
        <v>101</v>
      </c>
      <c r="U28" s="29" t="s">
        <v>106</v>
      </c>
      <c r="V28" s="30" t="s">
        <v>108</v>
      </c>
    </row>
    <row r="29" spans="2:25" ht="47.25">
      <c r="B29" s="52" t="str">
        <f>'פקדונות מעל 3 חודשים'!B6:O6</f>
        <v>1.ה. פקדונות מעל 3 חודשים:</v>
      </c>
      <c r="C29" s="29" t="s">
        <v>41</v>
      </c>
      <c r="E29" s="29" t="s">
        <v>114</v>
      </c>
      <c r="I29" s="29" t="s">
        <v>15</v>
      </c>
      <c r="J29" s="29" t="s">
        <v>58</v>
      </c>
      <c r="L29" s="29" t="s">
        <v>18</v>
      </c>
      <c r="M29" s="29" t="s">
        <v>97</v>
      </c>
      <c r="O29" s="49" t="s">
        <v>47</v>
      </c>
      <c r="P29" s="50"/>
      <c r="R29" s="29" t="s">
        <v>19</v>
      </c>
      <c r="S29" s="29" t="s">
        <v>0</v>
      </c>
      <c r="T29" s="29" t="s">
        <v>101</v>
      </c>
      <c r="U29" s="29" t="s">
        <v>106</v>
      </c>
      <c r="V29" s="30" t="s">
        <v>108</v>
      </c>
    </row>
    <row r="30" spans="2:25" ht="63">
      <c r="B30" s="52" t="str">
        <f>'זכויות מקרקעין'!B6</f>
        <v>1. ו. זכויות במקרקעין:</v>
      </c>
      <c r="C30" s="12" t="s">
        <v>49</v>
      </c>
      <c r="N30" s="49" t="s">
        <v>81</v>
      </c>
      <c r="P30" s="50" t="s">
        <v>50</v>
      </c>
      <c r="U30" s="29" t="s">
        <v>106</v>
      </c>
      <c r="V30" s="13" t="s">
        <v>52</v>
      </c>
    </row>
    <row r="31" spans="2:25" ht="31.5">
      <c r="B31" s="52" t="str">
        <f>'השקעות אחרות '!B6:K6</f>
        <v xml:space="preserve">1. ח. השקעות אחרות </v>
      </c>
      <c r="C31" s="12" t="s">
        <v>15</v>
      </c>
      <c r="J31" s="12" t="s">
        <v>16</v>
      </c>
      <c r="Q31" s="12" t="s">
        <v>51</v>
      </c>
      <c r="R31" s="12" t="s">
        <v>48</v>
      </c>
      <c r="U31" s="29" t="s">
        <v>106</v>
      </c>
      <c r="V31" s="13" t="s">
        <v>52</v>
      </c>
    </row>
    <row r="32" spans="2:25" ht="47.25">
      <c r="B32" s="52" t="str">
        <f>'יתרת התחייבות להשקעה'!B6:D6</f>
        <v>1. ט. יתרות התחייבות להשקעה:</v>
      </c>
      <c r="X32" s="12" t="s">
        <v>103</v>
      </c>
      <c r="Y32" s="13" t="s">
        <v>102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177</v>
      </c>
      <c r="C1" s="78" t="s" vm="1">
        <v>247</v>
      </c>
    </row>
    <row r="2" spans="2:54">
      <c r="B2" s="56" t="s">
        <v>176</v>
      </c>
      <c r="C2" s="78" t="s">
        <v>248</v>
      </c>
    </row>
    <row r="3" spans="2:54">
      <c r="B3" s="56" t="s">
        <v>178</v>
      </c>
      <c r="C3" s="78" t="s">
        <v>249</v>
      </c>
    </row>
    <row r="4" spans="2:54">
      <c r="B4" s="56" t="s">
        <v>179</v>
      </c>
      <c r="C4" s="78">
        <v>9454</v>
      </c>
    </row>
    <row r="6" spans="2:54" ht="26.25" customHeight="1">
      <c r="B6" s="208" t="s">
        <v>208</v>
      </c>
      <c r="C6" s="209"/>
      <c r="D6" s="209"/>
      <c r="E6" s="209"/>
      <c r="F6" s="209"/>
      <c r="G6" s="209"/>
      <c r="H6" s="209"/>
      <c r="I6" s="209"/>
      <c r="J6" s="209"/>
      <c r="K6" s="209"/>
      <c r="L6" s="210"/>
    </row>
    <row r="7" spans="2:54" ht="26.25" customHeight="1">
      <c r="B7" s="208" t="s">
        <v>94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</row>
    <row r="8" spans="2:54" s="3" customFormat="1" ht="78.75">
      <c r="B8" s="21" t="s">
        <v>113</v>
      </c>
      <c r="C8" s="29" t="s">
        <v>41</v>
      </c>
      <c r="D8" s="29" t="s">
        <v>57</v>
      </c>
      <c r="E8" s="29" t="s">
        <v>97</v>
      </c>
      <c r="F8" s="29" t="s">
        <v>98</v>
      </c>
      <c r="G8" s="29" t="s">
        <v>231</v>
      </c>
      <c r="H8" s="29" t="s">
        <v>230</v>
      </c>
      <c r="I8" s="29" t="s">
        <v>106</v>
      </c>
      <c r="J8" s="29" t="s">
        <v>53</v>
      </c>
      <c r="K8" s="29" t="s">
        <v>180</v>
      </c>
      <c r="L8" s="30" t="s">
        <v>182</v>
      </c>
      <c r="M8" s="1"/>
      <c r="AZ8" s="1"/>
    </row>
    <row r="9" spans="2:54" s="3" customFormat="1" ht="21" customHeight="1">
      <c r="B9" s="14"/>
      <c r="C9" s="15"/>
      <c r="D9" s="15"/>
      <c r="E9" s="15"/>
      <c r="F9" s="15" t="s">
        <v>22</v>
      </c>
      <c r="G9" s="15" t="s">
        <v>238</v>
      </c>
      <c r="H9" s="15"/>
      <c r="I9" s="15" t="s">
        <v>234</v>
      </c>
      <c r="J9" s="31" t="s">
        <v>20</v>
      </c>
      <c r="K9" s="31" t="s">
        <v>20</v>
      </c>
      <c r="L9" s="32" t="s">
        <v>20</v>
      </c>
      <c r="AZ9" s="1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246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109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237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Y564"/>
  <sheetViews>
    <sheetView rightToLeft="1" zoomScale="90" zoomScaleNormal="90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46.140625" style="2" bestFit="1" customWidth="1"/>
    <col min="4" max="4" width="12.710937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1:51">
      <c r="B1" s="56" t="s">
        <v>177</v>
      </c>
      <c r="C1" s="78" t="s" vm="1">
        <v>247</v>
      </c>
    </row>
    <row r="2" spans="1:51">
      <c r="B2" s="56" t="s">
        <v>176</v>
      </c>
      <c r="C2" s="78" t="s">
        <v>248</v>
      </c>
    </row>
    <row r="3" spans="1:51">
      <c r="B3" s="56" t="s">
        <v>178</v>
      </c>
      <c r="C3" s="78" t="s">
        <v>249</v>
      </c>
    </row>
    <row r="4" spans="1:51">
      <c r="B4" s="56" t="s">
        <v>179</v>
      </c>
      <c r="C4" s="78">
        <v>9454</v>
      </c>
    </row>
    <row r="6" spans="1:51" ht="26.25" customHeight="1">
      <c r="B6" s="208" t="s">
        <v>208</v>
      </c>
      <c r="C6" s="209"/>
      <c r="D6" s="209"/>
      <c r="E6" s="209"/>
      <c r="F6" s="209"/>
      <c r="G6" s="209"/>
      <c r="H6" s="209"/>
      <c r="I6" s="209"/>
      <c r="J6" s="209"/>
      <c r="K6" s="210"/>
    </row>
    <row r="7" spans="1:51" ht="26.25" customHeight="1">
      <c r="B7" s="208" t="s">
        <v>95</v>
      </c>
      <c r="C7" s="209"/>
      <c r="D7" s="209"/>
      <c r="E7" s="209"/>
      <c r="F7" s="209"/>
      <c r="G7" s="209"/>
      <c r="H7" s="209"/>
      <c r="I7" s="209"/>
      <c r="J7" s="209"/>
      <c r="K7" s="210"/>
    </row>
    <row r="8" spans="1:51" s="3" customFormat="1" ht="63">
      <c r="B8" s="21" t="s">
        <v>113</v>
      </c>
      <c r="C8" s="29" t="s">
        <v>41</v>
      </c>
      <c r="D8" s="29" t="s">
        <v>57</v>
      </c>
      <c r="E8" s="29" t="s">
        <v>97</v>
      </c>
      <c r="F8" s="29" t="s">
        <v>98</v>
      </c>
      <c r="G8" s="29" t="s">
        <v>231</v>
      </c>
      <c r="H8" s="29" t="s">
        <v>230</v>
      </c>
      <c r="I8" s="29" t="s">
        <v>106</v>
      </c>
      <c r="J8" s="29" t="s">
        <v>180</v>
      </c>
      <c r="K8" s="30" t="s">
        <v>182</v>
      </c>
      <c r="L8" s="1"/>
      <c r="AW8" s="1"/>
    </row>
    <row r="9" spans="1:51" s="3" customFormat="1" ht="22.5" customHeight="1">
      <c r="B9" s="14"/>
      <c r="C9" s="15"/>
      <c r="D9" s="15"/>
      <c r="E9" s="15"/>
      <c r="F9" s="15" t="s">
        <v>22</v>
      </c>
      <c r="G9" s="15" t="s">
        <v>238</v>
      </c>
      <c r="H9" s="15"/>
      <c r="I9" s="15" t="s">
        <v>234</v>
      </c>
      <c r="J9" s="31" t="s">
        <v>20</v>
      </c>
      <c r="K9" s="16" t="s">
        <v>20</v>
      </c>
      <c r="AW9" s="1"/>
    </row>
    <row r="10" spans="1:5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9" t="s">
        <v>8</v>
      </c>
      <c r="K10" s="19" t="s">
        <v>9</v>
      </c>
      <c r="AW10" s="1"/>
    </row>
    <row r="11" spans="1:51" s="4" customFormat="1" ht="18" customHeight="1">
      <c r="A11" s="135"/>
      <c r="B11" s="115" t="s">
        <v>44</v>
      </c>
      <c r="C11" s="116"/>
      <c r="D11" s="116"/>
      <c r="E11" s="116"/>
      <c r="F11" s="116"/>
      <c r="G11" s="117"/>
      <c r="H11" s="121"/>
      <c r="I11" s="117">
        <v>-36.107489999999999</v>
      </c>
      <c r="J11" s="118">
        <v>1</v>
      </c>
      <c r="K11" s="118">
        <f>I11/'סכום נכסי הקרן'!$C$42</f>
        <v>-1.6965211447974695E-3</v>
      </c>
      <c r="AW11" s="100"/>
    </row>
    <row r="12" spans="1:51" s="100" customFormat="1" ht="19.5" customHeight="1">
      <c r="A12" s="136"/>
      <c r="B12" s="119" t="s">
        <v>32</v>
      </c>
      <c r="C12" s="116"/>
      <c r="D12" s="116"/>
      <c r="E12" s="116"/>
      <c r="F12" s="116"/>
      <c r="G12" s="117"/>
      <c r="H12" s="121"/>
      <c r="I12" s="117">
        <v>-36.107489999999999</v>
      </c>
      <c r="J12" s="118">
        <v>1</v>
      </c>
      <c r="K12" s="118">
        <f>I12/'סכום נכסי הקרן'!$C$42</f>
        <v>-1.6965211447974695E-3</v>
      </c>
    </row>
    <row r="13" spans="1:51">
      <c r="A13" s="137"/>
      <c r="B13" s="102" t="s">
        <v>574</v>
      </c>
      <c r="C13" s="82"/>
      <c r="D13" s="82"/>
      <c r="E13" s="82"/>
      <c r="F13" s="82"/>
      <c r="G13" s="91"/>
      <c r="H13" s="93"/>
      <c r="I13" s="91">
        <v>-35.754249999999999</v>
      </c>
      <c r="J13" s="92">
        <v>0.99021698822044957</v>
      </c>
      <c r="K13" s="92">
        <f>I13/'סכום נכסי הקרן'!$C$42</f>
        <v>-1.6799240584536596E-3</v>
      </c>
    </row>
    <row r="14" spans="1:51">
      <c r="A14" s="137"/>
      <c r="B14" s="87" t="s">
        <v>575</v>
      </c>
      <c r="C14" s="84" t="s">
        <v>576</v>
      </c>
      <c r="D14" s="97" t="s">
        <v>577</v>
      </c>
      <c r="E14" s="97" t="s">
        <v>161</v>
      </c>
      <c r="F14" s="110">
        <v>43110</v>
      </c>
      <c r="G14" s="94">
        <v>67074</v>
      </c>
      <c r="H14" s="96">
        <v>-2.4234</v>
      </c>
      <c r="I14" s="94">
        <v>-1.6254600000000001</v>
      </c>
      <c r="J14" s="95">
        <v>4.5017252653119899E-2</v>
      </c>
      <c r="K14" s="95">
        <f>I14/'סכום נכסי הקרן'!$C$42</f>
        <v>-7.637272100670789E-5</v>
      </c>
    </row>
    <row r="15" spans="1:51">
      <c r="A15" s="137"/>
      <c r="B15" s="87" t="s">
        <v>578</v>
      </c>
      <c r="C15" s="84" t="s">
        <v>579</v>
      </c>
      <c r="D15" s="97" t="s">
        <v>577</v>
      </c>
      <c r="E15" s="97" t="s">
        <v>161</v>
      </c>
      <c r="F15" s="110">
        <v>43132</v>
      </c>
      <c r="G15" s="94">
        <v>335550</v>
      </c>
      <c r="H15" s="96">
        <v>-2.3685</v>
      </c>
      <c r="I15" s="94">
        <v>-7.9474900000000002</v>
      </c>
      <c r="J15" s="95">
        <v>0.2201064100550883</v>
      </c>
      <c r="K15" s="95">
        <f>I15/'סכום נכסי הקרן'!$C$42</f>
        <v>-3.7341517876391967E-4</v>
      </c>
    </row>
    <row r="16" spans="1:51" s="7" customFormat="1">
      <c r="A16" s="142"/>
      <c r="B16" s="87" t="s">
        <v>580</v>
      </c>
      <c r="C16" s="84" t="s">
        <v>581</v>
      </c>
      <c r="D16" s="97" t="s">
        <v>577</v>
      </c>
      <c r="E16" s="97" t="s">
        <v>161</v>
      </c>
      <c r="F16" s="110">
        <v>43139</v>
      </c>
      <c r="G16" s="94">
        <v>170580</v>
      </c>
      <c r="H16" s="96">
        <v>-0.68700000000000006</v>
      </c>
      <c r="I16" s="94">
        <v>-1.17187</v>
      </c>
      <c r="J16" s="95">
        <v>3.2455039106844594E-2</v>
      </c>
      <c r="K16" s="95">
        <f>I16/'סכום נכסי הקרן'!$C$42</f>
        <v>-5.506066009999063E-5</v>
      </c>
      <c r="AW16" s="1"/>
      <c r="AY16" s="1"/>
    </row>
    <row r="17" spans="1:51" s="7" customFormat="1">
      <c r="A17" s="142"/>
      <c r="B17" s="87" t="s">
        <v>582</v>
      </c>
      <c r="C17" s="84" t="s">
        <v>583</v>
      </c>
      <c r="D17" s="97" t="s">
        <v>577</v>
      </c>
      <c r="E17" s="97" t="s">
        <v>161</v>
      </c>
      <c r="F17" s="110">
        <v>43136</v>
      </c>
      <c r="G17" s="94">
        <v>171105</v>
      </c>
      <c r="H17" s="96">
        <v>-2.2084000000000001</v>
      </c>
      <c r="I17" s="94">
        <v>-3.7787600000000001</v>
      </c>
      <c r="J17" s="95">
        <v>0.10465307890412766</v>
      </c>
      <c r="K17" s="95">
        <f>I17/'סכום נכסי הקרן'!$C$42</f>
        <v>-1.7754616122901055E-4</v>
      </c>
      <c r="AW17" s="1"/>
      <c r="AY17" s="1"/>
    </row>
    <row r="18" spans="1:51" s="7" customFormat="1">
      <c r="A18" s="142"/>
      <c r="B18" s="87" t="s">
        <v>584</v>
      </c>
      <c r="C18" s="84" t="s">
        <v>585</v>
      </c>
      <c r="D18" s="97" t="s">
        <v>577</v>
      </c>
      <c r="E18" s="97" t="s">
        <v>161</v>
      </c>
      <c r="F18" s="110">
        <v>43171</v>
      </c>
      <c r="G18" s="94">
        <v>188567.5</v>
      </c>
      <c r="H18" s="96">
        <v>-2.1278000000000001</v>
      </c>
      <c r="I18" s="94">
        <v>-4.01241</v>
      </c>
      <c r="J18" s="95">
        <v>0.11112403548405055</v>
      </c>
      <c r="K18" s="95">
        <f>I18/'סכום נכסי הקרן'!$C$42</f>
        <v>-1.8852427589391606E-4</v>
      </c>
      <c r="AW18" s="1"/>
      <c r="AY18" s="1"/>
    </row>
    <row r="19" spans="1:51">
      <c r="A19" s="137"/>
      <c r="B19" s="87" t="s">
        <v>586</v>
      </c>
      <c r="C19" s="84" t="s">
        <v>587</v>
      </c>
      <c r="D19" s="97" t="s">
        <v>577</v>
      </c>
      <c r="E19" s="97" t="s">
        <v>161</v>
      </c>
      <c r="F19" s="110">
        <v>43153</v>
      </c>
      <c r="G19" s="94">
        <v>104274</v>
      </c>
      <c r="H19" s="96">
        <v>-0.73829999999999996</v>
      </c>
      <c r="I19" s="94">
        <v>-0.76985000000000003</v>
      </c>
      <c r="J19" s="95">
        <v>2.1321061087325652E-2</v>
      </c>
      <c r="K19" s="95">
        <f>I19/'סכום נכסי הקרן'!$C$42</f>
        <v>-3.6171630964166497E-5</v>
      </c>
    </row>
    <row r="20" spans="1:51">
      <c r="A20" s="137"/>
      <c r="B20" s="87" t="s">
        <v>588</v>
      </c>
      <c r="C20" s="84" t="s">
        <v>589</v>
      </c>
      <c r="D20" s="97" t="s">
        <v>577</v>
      </c>
      <c r="E20" s="97" t="s">
        <v>161</v>
      </c>
      <c r="F20" s="110">
        <v>43152</v>
      </c>
      <c r="G20" s="94">
        <v>2945542.38</v>
      </c>
      <c r="H20" s="96">
        <v>-0.59650000000000003</v>
      </c>
      <c r="I20" s="94">
        <v>-17.570180000000001</v>
      </c>
      <c r="J20" s="95">
        <v>0.48660762628474041</v>
      </c>
      <c r="K20" s="95">
        <f>I20/'סכום נכסי הקרן'!$C$42</f>
        <v>-8.2554012721176699E-4</v>
      </c>
    </row>
    <row r="21" spans="1:51">
      <c r="A21" s="137"/>
      <c r="B21" s="87" t="s">
        <v>590</v>
      </c>
      <c r="C21" s="84" t="s">
        <v>591</v>
      </c>
      <c r="D21" s="97" t="s">
        <v>577</v>
      </c>
      <c r="E21" s="97" t="s">
        <v>161</v>
      </c>
      <c r="F21" s="110">
        <v>43152</v>
      </c>
      <c r="G21" s="94">
        <v>70280</v>
      </c>
      <c r="H21" s="96">
        <v>0.67620000000000002</v>
      </c>
      <c r="I21" s="94">
        <v>0.47524</v>
      </c>
      <c r="J21" s="95">
        <v>-1.3161812133715194E-2</v>
      </c>
      <c r="K21" s="95">
        <f>I21/'סכום נכסי הקרן'!$C$42</f>
        <v>2.2329292588699724E-5</v>
      </c>
    </row>
    <row r="22" spans="1:51">
      <c r="A22" s="137"/>
      <c r="B22" s="87" t="s">
        <v>592</v>
      </c>
      <c r="C22" s="84" t="s">
        <v>593</v>
      </c>
      <c r="D22" s="97" t="s">
        <v>577</v>
      </c>
      <c r="E22" s="97" t="s">
        <v>161</v>
      </c>
      <c r="F22" s="110">
        <v>43185</v>
      </c>
      <c r="G22" s="94">
        <v>140560</v>
      </c>
      <c r="H22" s="96">
        <v>0.46</v>
      </c>
      <c r="I22" s="94">
        <v>0.64652999999999994</v>
      </c>
      <c r="J22" s="95">
        <v>-1.7905703221132236E-2</v>
      </c>
      <c r="K22" s="95">
        <f>I22/'סכום נכסי הקרן'!$C$42</f>
        <v>3.0377404127118997E-5</v>
      </c>
    </row>
    <row r="23" spans="1:51">
      <c r="A23" s="137"/>
      <c r="B23" s="83"/>
      <c r="C23" s="84"/>
      <c r="D23" s="84"/>
      <c r="E23" s="84"/>
      <c r="F23" s="84"/>
      <c r="G23" s="94"/>
      <c r="H23" s="96"/>
      <c r="I23" s="84"/>
      <c r="J23" s="95"/>
      <c r="K23" s="84"/>
    </row>
    <row r="24" spans="1:51">
      <c r="A24" s="137"/>
      <c r="B24" s="102" t="s">
        <v>226</v>
      </c>
      <c r="C24" s="82"/>
      <c r="D24" s="82"/>
      <c r="E24" s="82"/>
      <c r="F24" s="82"/>
      <c r="G24" s="91"/>
      <c r="H24" s="93"/>
      <c r="I24" s="91">
        <v>-6.2419999999999885E-2</v>
      </c>
      <c r="J24" s="92">
        <v>1.7287271975980575E-3</v>
      </c>
      <c r="K24" s="92">
        <f>I24/'סכום נכסי הקרן'!$C$42</f>
        <v>-2.932822244311578E-6</v>
      </c>
    </row>
    <row r="25" spans="1:51">
      <c r="A25" s="137"/>
      <c r="B25" s="87" t="s">
        <v>594</v>
      </c>
      <c r="C25" s="84" t="s">
        <v>595</v>
      </c>
      <c r="D25" s="97" t="s">
        <v>577</v>
      </c>
      <c r="E25" s="97" t="s">
        <v>163</v>
      </c>
      <c r="F25" s="110">
        <v>43069</v>
      </c>
      <c r="G25" s="94">
        <v>20990</v>
      </c>
      <c r="H25" s="96">
        <v>-3.1756000000000002</v>
      </c>
      <c r="I25" s="94">
        <v>-0.66654999999999998</v>
      </c>
      <c r="J25" s="95">
        <v>1.8460158820233698E-2</v>
      </c>
      <c r="K25" s="95">
        <f>I25/'סכום נכסי הקרן'!$C$42</f>
        <v>-3.1318049774845975E-5</v>
      </c>
    </row>
    <row r="26" spans="1:51">
      <c r="A26" s="137"/>
      <c r="B26" s="87" t="s">
        <v>596</v>
      </c>
      <c r="C26" s="84" t="s">
        <v>597</v>
      </c>
      <c r="D26" s="97" t="s">
        <v>577</v>
      </c>
      <c r="E26" s="97" t="s">
        <v>163</v>
      </c>
      <c r="F26" s="110">
        <v>43104</v>
      </c>
      <c r="G26" s="94">
        <v>45698.41</v>
      </c>
      <c r="H26" s="96">
        <v>-1.4157999999999999</v>
      </c>
      <c r="I26" s="94">
        <v>-0.64698</v>
      </c>
      <c r="J26" s="95">
        <v>1.7918166009323829E-2</v>
      </c>
      <c r="K26" s="95">
        <f>I26/'סכום נכסי הקרן'!$C$42</f>
        <v>-3.0398547510809167E-5</v>
      </c>
    </row>
    <row r="27" spans="1:51">
      <c r="A27" s="137"/>
      <c r="B27" s="87" t="s">
        <v>598</v>
      </c>
      <c r="C27" s="84" t="s">
        <v>599</v>
      </c>
      <c r="D27" s="97" t="s">
        <v>577</v>
      </c>
      <c r="E27" s="97" t="s">
        <v>163</v>
      </c>
      <c r="F27" s="110">
        <v>43139</v>
      </c>
      <c r="G27" s="94">
        <v>12989.33</v>
      </c>
      <c r="H27" s="96">
        <v>-3.6999999999999998E-2</v>
      </c>
      <c r="I27" s="94">
        <v>-4.7999999999999996E-3</v>
      </c>
      <c r="J27" s="95">
        <v>1.3293640737697357E-4</v>
      </c>
      <c r="K27" s="95">
        <f>I27/'סכום נכסי הקרן'!$C$42</f>
        <v>-2.25529426028446E-7</v>
      </c>
    </row>
    <row r="28" spans="1:51">
      <c r="A28" s="137"/>
      <c r="B28" s="87" t="s">
        <v>600</v>
      </c>
      <c r="C28" s="84" t="s">
        <v>601</v>
      </c>
      <c r="D28" s="97" t="s">
        <v>577</v>
      </c>
      <c r="E28" s="97" t="s">
        <v>163</v>
      </c>
      <c r="F28" s="110">
        <v>43172</v>
      </c>
      <c r="G28" s="94">
        <v>296226.51</v>
      </c>
      <c r="H28" s="96">
        <v>0.42399999999999999</v>
      </c>
      <c r="I28" s="94">
        <v>1.2559100000000001</v>
      </c>
      <c r="J28" s="95">
        <v>-3.4782534039336441E-2</v>
      </c>
      <c r="K28" s="95">
        <f>I28/'סכום נכסי הקרן'!$C$42</f>
        <v>5.9009304467372013E-5</v>
      </c>
    </row>
    <row r="29" spans="1:51">
      <c r="A29" s="137"/>
      <c r="B29" s="83"/>
      <c r="C29" s="84"/>
      <c r="D29" s="84"/>
      <c r="E29" s="84"/>
      <c r="F29" s="84"/>
      <c r="G29" s="94"/>
      <c r="H29" s="96"/>
      <c r="I29" s="84"/>
      <c r="J29" s="95"/>
      <c r="K29" s="84"/>
    </row>
    <row r="30" spans="1:51">
      <c r="A30" s="137"/>
      <c r="B30" s="102" t="s">
        <v>225</v>
      </c>
      <c r="C30" s="82"/>
      <c r="D30" s="82"/>
      <c r="E30" s="82"/>
      <c r="F30" s="82"/>
      <c r="G30" s="91"/>
      <c r="H30" s="93"/>
      <c r="I30" s="91">
        <v>-0.29081999999999997</v>
      </c>
      <c r="J30" s="92">
        <v>8.0542845819523874E-3</v>
      </c>
      <c r="K30" s="92">
        <f>I30/'סכום נכסי הקרן'!$C$42</f>
        <v>-1.3664264099498472E-5</v>
      </c>
    </row>
    <row r="31" spans="1:51">
      <c r="A31" s="137"/>
      <c r="B31" s="87" t="s">
        <v>627</v>
      </c>
      <c r="C31" s="84" t="s">
        <v>602</v>
      </c>
      <c r="D31" s="97" t="s">
        <v>577</v>
      </c>
      <c r="E31" s="97" t="s">
        <v>162</v>
      </c>
      <c r="F31" s="110">
        <v>43108</v>
      </c>
      <c r="G31" s="94">
        <v>18.239999999999998</v>
      </c>
      <c r="H31" s="96">
        <v>997.07920000000001</v>
      </c>
      <c r="I31" s="94">
        <v>-0.29081999999999997</v>
      </c>
      <c r="J31" s="95">
        <v>8.0542845819523874E-3</v>
      </c>
      <c r="K31" s="95">
        <f>I31/'סכום נכסי הקרן'!$C$42</f>
        <v>-1.3664264099498472E-5</v>
      </c>
    </row>
    <row r="32" spans="1:51">
      <c r="A32" s="137"/>
      <c r="B32" s="83"/>
      <c r="C32" s="84"/>
      <c r="D32" s="84"/>
      <c r="E32" s="84"/>
      <c r="F32" s="84"/>
      <c r="G32" s="94"/>
      <c r="H32" s="96"/>
      <c r="I32" s="84"/>
      <c r="J32" s="95"/>
      <c r="K32" s="84"/>
    </row>
    <row r="33" spans="1:11">
      <c r="A33" s="137"/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1:11">
      <c r="A34" s="137"/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1:11">
      <c r="A35" s="137"/>
      <c r="B35" s="141" t="s">
        <v>246</v>
      </c>
      <c r="C35" s="101"/>
      <c r="D35" s="101"/>
      <c r="E35" s="101"/>
      <c r="F35" s="101"/>
      <c r="G35" s="101"/>
      <c r="H35" s="101"/>
      <c r="I35" s="101"/>
      <c r="J35" s="101"/>
      <c r="K35" s="101"/>
    </row>
    <row r="36" spans="1:11">
      <c r="A36" s="137"/>
      <c r="B36" s="141" t="s">
        <v>109</v>
      </c>
      <c r="C36" s="101"/>
      <c r="D36" s="101"/>
      <c r="E36" s="101"/>
      <c r="F36" s="101"/>
      <c r="G36" s="101"/>
      <c r="H36" s="101"/>
      <c r="I36" s="101"/>
      <c r="J36" s="101"/>
      <c r="K36" s="101"/>
    </row>
    <row r="37" spans="1:11">
      <c r="A37" s="137"/>
      <c r="B37" s="141" t="s">
        <v>229</v>
      </c>
      <c r="C37" s="101"/>
      <c r="D37" s="101"/>
      <c r="E37" s="101"/>
      <c r="F37" s="101"/>
      <c r="G37" s="101"/>
      <c r="H37" s="101"/>
      <c r="I37" s="101"/>
      <c r="J37" s="101"/>
      <c r="K37" s="101"/>
    </row>
    <row r="38" spans="1:11">
      <c r="A38" s="137"/>
      <c r="B38" s="141" t="s">
        <v>237</v>
      </c>
      <c r="C38" s="101"/>
      <c r="D38" s="101"/>
      <c r="E38" s="101"/>
      <c r="F38" s="101"/>
      <c r="G38" s="101"/>
      <c r="H38" s="101"/>
      <c r="I38" s="101"/>
      <c r="J38" s="101"/>
      <c r="K38" s="101"/>
    </row>
    <row r="39" spans="1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1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1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1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1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1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1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1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1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1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</row>
    <row r="124" spans="2:11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</row>
    <row r="125" spans="2:11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</row>
    <row r="126" spans="2:11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</row>
    <row r="127" spans="2:11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</row>
    <row r="128" spans="2:11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</row>
    <row r="129" spans="2:11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</row>
    <row r="130" spans="2:11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</row>
    <row r="131" spans="2:11"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</row>
    <row r="132" spans="2:11">
      <c r="C132" s="1"/>
      <c r="D132" s="1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H41:XFD44 A1:B1048576 D45:XFD1048576 D41:AF44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177</v>
      </c>
      <c r="C1" s="78" t="s" vm="1">
        <v>247</v>
      </c>
    </row>
    <row r="2" spans="2:78">
      <c r="B2" s="56" t="s">
        <v>176</v>
      </c>
      <c r="C2" s="78" t="s">
        <v>248</v>
      </c>
    </row>
    <row r="3" spans="2:78">
      <c r="B3" s="56" t="s">
        <v>178</v>
      </c>
      <c r="C3" s="78" t="s">
        <v>249</v>
      </c>
    </row>
    <row r="4" spans="2:78">
      <c r="B4" s="56" t="s">
        <v>179</v>
      </c>
      <c r="C4" s="78">
        <v>9454</v>
      </c>
    </row>
    <row r="6" spans="2:78" ht="26.25" customHeight="1">
      <c r="B6" s="208" t="s">
        <v>208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10"/>
    </row>
    <row r="7" spans="2:78" ht="26.25" customHeight="1">
      <c r="B7" s="208" t="s">
        <v>96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10"/>
    </row>
    <row r="8" spans="2:78" s="3" customFormat="1" ht="47.25">
      <c r="B8" s="21" t="s">
        <v>113</v>
      </c>
      <c r="C8" s="29" t="s">
        <v>41</v>
      </c>
      <c r="D8" s="29" t="s">
        <v>45</v>
      </c>
      <c r="E8" s="29" t="s">
        <v>15</v>
      </c>
      <c r="F8" s="29" t="s">
        <v>58</v>
      </c>
      <c r="G8" s="29" t="s">
        <v>98</v>
      </c>
      <c r="H8" s="29" t="s">
        <v>18</v>
      </c>
      <c r="I8" s="29" t="s">
        <v>97</v>
      </c>
      <c r="J8" s="29" t="s">
        <v>17</v>
      </c>
      <c r="K8" s="29" t="s">
        <v>19</v>
      </c>
      <c r="L8" s="29" t="s">
        <v>231</v>
      </c>
      <c r="M8" s="29" t="s">
        <v>230</v>
      </c>
      <c r="N8" s="29" t="s">
        <v>106</v>
      </c>
      <c r="O8" s="29" t="s">
        <v>53</v>
      </c>
      <c r="P8" s="29" t="s">
        <v>180</v>
      </c>
      <c r="Q8" s="30" t="s">
        <v>182</v>
      </c>
      <c r="R8" s="1"/>
      <c r="S8" s="1"/>
      <c r="T8" s="1"/>
      <c r="U8" s="1"/>
      <c r="V8" s="1"/>
    </row>
    <row r="9" spans="2:78" s="3" customFormat="1" ht="18.75" customHeight="1">
      <c r="B9" s="14"/>
      <c r="C9" s="15"/>
      <c r="D9" s="15"/>
      <c r="E9" s="15"/>
      <c r="F9" s="15"/>
      <c r="G9" s="15" t="s">
        <v>22</v>
      </c>
      <c r="H9" s="15" t="s">
        <v>21</v>
      </c>
      <c r="I9" s="15"/>
      <c r="J9" s="15" t="s">
        <v>20</v>
      </c>
      <c r="K9" s="15" t="s">
        <v>20</v>
      </c>
      <c r="L9" s="15" t="s">
        <v>238</v>
      </c>
      <c r="M9" s="15"/>
      <c r="N9" s="15" t="s">
        <v>234</v>
      </c>
      <c r="O9" s="15" t="s">
        <v>20</v>
      </c>
      <c r="P9" s="31" t="s">
        <v>20</v>
      </c>
      <c r="Q9" s="16" t="s">
        <v>20</v>
      </c>
      <c r="R9" s="1"/>
      <c r="S9" s="1"/>
      <c r="T9" s="1"/>
      <c r="U9" s="1"/>
      <c r="V9" s="1"/>
    </row>
    <row r="10" spans="2:7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9" t="s">
        <v>110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246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109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237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21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22"/>
  <sheetViews>
    <sheetView rightToLeft="1" zoomScale="90" zoomScaleNormal="90" workbookViewId="0">
      <pane ySplit="9" topLeftCell="A10" activePane="bottomLeft" state="frozen"/>
      <selection pane="bottomLeft" activeCell="C13" sqref="C13"/>
    </sheetView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46.140625" style="2" bestFit="1" customWidth="1"/>
    <col min="4" max="4" width="10.140625" style="2" bestFit="1" customWidth="1"/>
    <col min="5" max="5" width="12" style="2" bestFit="1" customWidth="1"/>
    <col min="6" max="6" width="7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0.140625" style="1" bestFit="1" customWidth="1"/>
    <col min="14" max="14" width="7.285156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6" t="s">
        <v>177</v>
      </c>
      <c r="C1" s="78" t="s" vm="1">
        <v>247</v>
      </c>
    </row>
    <row r="2" spans="2:61">
      <c r="B2" s="56" t="s">
        <v>176</v>
      </c>
      <c r="C2" s="78" t="s">
        <v>248</v>
      </c>
    </row>
    <row r="3" spans="2:61">
      <c r="B3" s="56" t="s">
        <v>178</v>
      </c>
      <c r="C3" s="78" t="s">
        <v>249</v>
      </c>
    </row>
    <row r="4" spans="2:61">
      <c r="B4" s="56" t="s">
        <v>179</v>
      </c>
      <c r="C4" s="78">
        <v>9454</v>
      </c>
    </row>
    <row r="6" spans="2:61" ht="26.25" customHeight="1">
      <c r="B6" s="208" t="s">
        <v>209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10"/>
    </row>
    <row r="7" spans="2:61" s="3" customFormat="1" ht="63">
      <c r="B7" s="21" t="s">
        <v>113</v>
      </c>
      <c r="C7" s="29" t="s">
        <v>221</v>
      </c>
      <c r="D7" s="29" t="s">
        <v>41</v>
      </c>
      <c r="E7" s="29" t="s">
        <v>114</v>
      </c>
      <c r="F7" s="29" t="s">
        <v>15</v>
      </c>
      <c r="G7" s="29" t="s">
        <v>98</v>
      </c>
      <c r="H7" s="29" t="s">
        <v>58</v>
      </c>
      <c r="I7" s="29" t="s">
        <v>18</v>
      </c>
      <c r="J7" s="29" t="s">
        <v>97</v>
      </c>
      <c r="K7" s="12" t="s">
        <v>33</v>
      </c>
      <c r="L7" s="71" t="s">
        <v>19</v>
      </c>
      <c r="M7" s="29" t="s">
        <v>231</v>
      </c>
      <c r="N7" s="29" t="s">
        <v>230</v>
      </c>
      <c r="O7" s="29" t="s">
        <v>106</v>
      </c>
      <c r="P7" s="29" t="s">
        <v>180</v>
      </c>
      <c r="Q7" s="30" t="s">
        <v>182</v>
      </c>
      <c r="R7" s="1"/>
      <c r="S7" s="1"/>
      <c r="T7" s="1"/>
      <c r="U7" s="1"/>
      <c r="V7" s="1"/>
      <c r="W7" s="1"/>
      <c r="BH7" s="3" t="s">
        <v>160</v>
      </c>
      <c r="BI7" s="3" t="s">
        <v>162</v>
      </c>
    </row>
    <row r="8" spans="2:61" s="3" customFormat="1" ht="24" customHeight="1">
      <c r="B8" s="14"/>
      <c r="C8" s="70"/>
      <c r="D8" s="15"/>
      <c r="E8" s="15"/>
      <c r="F8" s="15"/>
      <c r="G8" s="15" t="s">
        <v>22</v>
      </c>
      <c r="H8" s="15"/>
      <c r="I8" s="15" t="s">
        <v>21</v>
      </c>
      <c r="J8" s="15"/>
      <c r="K8" s="15" t="s">
        <v>20</v>
      </c>
      <c r="L8" s="15" t="s">
        <v>20</v>
      </c>
      <c r="M8" s="15" t="s">
        <v>238</v>
      </c>
      <c r="N8" s="15"/>
      <c r="O8" s="15" t="s">
        <v>234</v>
      </c>
      <c r="P8" s="31" t="s">
        <v>20</v>
      </c>
      <c r="Q8" s="16" t="s">
        <v>20</v>
      </c>
      <c r="R8" s="1"/>
      <c r="S8" s="1"/>
      <c r="T8" s="1"/>
      <c r="U8" s="1"/>
      <c r="V8" s="1"/>
      <c r="W8" s="1"/>
      <c r="BH8" s="3" t="s">
        <v>158</v>
      </c>
      <c r="BI8" s="3" t="s">
        <v>161</v>
      </c>
    </row>
    <row r="9" spans="2:61" s="4" customFormat="1" ht="18" customHeight="1">
      <c r="B9" s="17"/>
      <c r="C9" s="12" t="s">
        <v>1</v>
      </c>
      <c r="D9" s="12" t="s">
        <v>2</v>
      </c>
      <c r="E9" s="12" t="s">
        <v>3</v>
      </c>
      <c r="F9" s="12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9" t="s">
        <v>11</v>
      </c>
      <c r="N9" s="19" t="s">
        <v>12</v>
      </c>
      <c r="O9" s="19" t="s">
        <v>13</v>
      </c>
      <c r="P9" s="19" t="s">
        <v>14</v>
      </c>
      <c r="Q9" s="19" t="s">
        <v>110</v>
      </c>
      <c r="R9" s="1"/>
      <c r="S9" s="1"/>
      <c r="T9" s="1"/>
      <c r="U9" s="1"/>
      <c r="V9" s="1"/>
      <c r="W9" s="1"/>
      <c r="BH9" s="4" t="s">
        <v>159</v>
      </c>
      <c r="BI9" s="4" t="s">
        <v>163</v>
      </c>
    </row>
    <row r="10" spans="2:61" s="135" customFormat="1" ht="18" customHeight="1">
      <c r="B10" s="115" t="s">
        <v>37</v>
      </c>
      <c r="C10" s="116"/>
      <c r="D10" s="116"/>
      <c r="E10" s="116"/>
      <c r="F10" s="116"/>
      <c r="G10" s="116"/>
      <c r="H10" s="116"/>
      <c r="I10" s="117">
        <v>6.4915233958248413</v>
      </c>
      <c r="J10" s="116"/>
      <c r="K10" s="116"/>
      <c r="L10" s="125">
        <v>3.5760354979741456E-2</v>
      </c>
      <c r="M10" s="117"/>
      <c r="N10" s="121"/>
      <c r="O10" s="117">
        <v>398.28131999999994</v>
      </c>
      <c r="P10" s="118">
        <f>O10/$O$10</f>
        <v>1</v>
      </c>
      <c r="Q10" s="118">
        <f>O10/'סכום נכסי הקרן'!$C$42</f>
        <v>1.8713366145302463E-2</v>
      </c>
      <c r="R10" s="136"/>
      <c r="S10" s="136"/>
      <c r="T10" s="136"/>
      <c r="U10" s="136"/>
      <c r="V10" s="136"/>
      <c r="W10" s="136"/>
      <c r="BH10" s="136" t="s">
        <v>27</v>
      </c>
      <c r="BI10" s="135" t="s">
        <v>164</v>
      </c>
    </row>
    <row r="11" spans="2:61" s="136" customFormat="1" ht="21.75" customHeight="1">
      <c r="B11" s="119" t="s">
        <v>36</v>
      </c>
      <c r="C11" s="116"/>
      <c r="D11" s="116"/>
      <c r="E11" s="116"/>
      <c r="F11" s="116"/>
      <c r="G11" s="116"/>
      <c r="H11" s="116"/>
      <c r="I11" s="117">
        <v>6.4915233958248413</v>
      </c>
      <c r="J11" s="116"/>
      <c r="K11" s="116"/>
      <c r="L11" s="125">
        <v>3.5760354979741456E-2</v>
      </c>
      <c r="M11" s="117"/>
      <c r="N11" s="121"/>
      <c r="O11" s="117">
        <f>O12+O19</f>
        <v>317.19046000000003</v>
      </c>
      <c r="P11" s="118">
        <f t="shared" ref="P11:P17" si="0">O11/$O$10</f>
        <v>0.79639803343023996</v>
      </c>
      <c r="Q11" s="118">
        <f>O11/'סכום נכסי הקרן'!$C$42</f>
        <v>1.490328799697891E-2</v>
      </c>
      <c r="BI11" s="136" t="s">
        <v>170</v>
      </c>
    </row>
    <row r="12" spans="2:61" s="137" customFormat="1">
      <c r="B12" s="102" t="s">
        <v>34</v>
      </c>
      <c r="C12" s="82"/>
      <c r="D12" s="82"/>
      <c r="E12" s="82"/>
      <c r="F12" s="82"/>
      <c r="G12" s="82"/>
      <c r="H12" s="82"/>
      <c r="I12" s="91">
        <v>9.2597772794158217</v>
      </c>
      <c r="J12" s="82"/>
      <c r="K12" s="82"/>
      <c r="L12" s="104">
        <v>3.0966934818669169E-2</v>
      </c>
      <c r="M12" s="91"/>
      <c r="N12" s="93"/>
      <c r="O12" s="91">
        <v>190.49519000000001</v>
      </c>
      <c r="P12" s="92">
        <f t="shared" si="0"/>
        <v>0.47829305677705408</v>
      </c>
      <c r="Q12" s="92">
        <f>O12/'סכום נכסי הקרן'!$C$42</f>
        <v>8.9504730962249521E-3</v>
      </c>
      <c r="BI12" s="137" t="s">
        <v>165</v>
      </c>
    </row>
    <row r="13" spans="2:61" s="137" customFormat="1">
      <c r="B13" s="87" t="s">
        <v>628</v>
      </c>
      <c r="C13" s="97" t="s">
        <v>617</v>
      </c>
      <c r="D13" s="84">
        <v>6028</v>
      </c>
      <c r="E13" s="84"/>
      <c r="F13" s="84" t="s">
        <v>616</v>
      </c>
      <c r="G13" s="110">
        <v>43100</v>
      </c>
      <c r="H13" s="84"/>
      <c r="I13" s="94">
        <v>9.8499999999999979</v>
      </c>
      <c r="J13" s="97" t="s">
        <v>162</v>
      </c>
      <c r="K13" s="98">
        <v>3.9599999999999996E-2</v>
      </c>
      <c r="L13" s="98">
        <v>3.9599999999999996E-2</v>
      </c>
      <c r="M13" s="94">
        <v>13493.12</v>
      </c>
      <c r="N13" s="96">
        <v>101.88</v>
      </c>
      <c r="O13" s="94">
        <v>13.746790000000001</v>
      </c>
      <c r="P13" s="95">
        <f t="shared" si="0"/>
        <v>3.4515276789782667E-2</v>
      </c>
      <c r="Q13" s="95">
        <f>O13/'סכום נכסי הקרן'!$C$42</f>
        <v>6.4589701217366278E-4</v>
      </c>
      <c r="BI13" s="137" t="s">
        <v>166</v>
      </c>
    </row>
    <row r="14" spans="2:61" s="137" customFormat="1">
      <c r="B14" s="87" t="s">
        <v>628</v>
      </c>
      <c r="C14" s="97" t="s">
        <v>617</v>
      </c>
      <c r="D14" s="84">
        <v>6027</v>
      </c>
      <c r="E14" s="84"/>
      <c r="F14" s="84" t="s">
        <v>616</v>
      </c>
      <c r="G14" s="110">
        <v>43100</v>
      </c>
      <c r="H14" s="84"/>
      <c r="I14" s="94">
        <v>10.280000000000001</v>
      </c>
      <c r="J14" s="97" t="s">
        <v>162</v>
      </c>
      <c r="K14" s="98">
        <v>3.0100000000000002E-2</v>
      </c>
      <c r="L14" s="98">
        <v>3.0100000000000002E-2</v>
      </c>
      <c r="M14" s="94">
        <v>50539.88</v>
      </c>
      <c r="N14" s="96">
        <v>99.12</v>
      </c>
      <c r="O14" s="94">
        <v>50.095129999999997</v>
      </c>
      <c r="P14" s="95">
        <f t="shared" si="0"/>
        <v>0.12577825643442178</v>
      </c>
      <c r="Q14" s="95">
        <f>O14/'סכום נכסי הקרן'!$C$42</f>
        <v>2.3537345657750806E-3</v>
      </c>
      <c r="BI14" s="137" t="s">
        <v>167</v>
      </c>
    </row>
    <row r="15" spans="2:61" s="137" customFormat="1">
      <c r="B15" s="87" t="s">
        <v>628</v>
      </c>
      <c r="C15" s="97" t="s">
        <v>617</v>
      </c>
      <c r="D15" s="84">
        <v>6026</v>
      </c>
      <c r="E15" s="84"/>
      <c r="F15" s="84" t="s">
        <v>616</v>
      </c>
      <c r="G15" s="110">
        <v>43100</v>
      </c>
      <c r="H15" s="84"/>
      <c r="I15" s="94">
        <v>8.0699999999999985</v>
      </c>
      <c r="J15" s="97" t="s">
        <v>162</v>
      </c>
      <c r="K15" s="98">
        <v>3.4099999999999998E-2</v>
      </c>
      <c r="L15" s="98">
        <v>3.4099999999999998E-2</v>
      </c>
      <c r="M15" s="94">
        <v>70875.62</v>
      </c>
      <c r="N15" s="96">
        <v>102.98</v>
      </c>
      <c r="O15" s="94">
        <v>72.987710000000007</v>
      </c>
      <c r="P15" s="95">
        <f t="shared" si="0"/>
        <v>0.18325667395096515</v>
      </c>
      <c r="Q15" s="95">
        <f>O15/'סכום נכסי הקרן'!$C$42</f>
        <v>3.4293492382147231E-3</v>
      </c>
      <c r="BI15" s="137" t="s">
        <v>169</v>
      </c>
    </row>
    <row r="16" spans="2:61" s="137" customFormat="1">
      <c r="B16" s="87" t="s">
        <v>628</v>
      </c>
      <c r="C16" s="97" t="s">
        <v>617</v>
      </c>
      <c r="D16" s="84">
        <v>6025</v>
      </c>
      <c r="E16" s="84"/>
      <c r="F16" s="84" t="s">
        <v>616</v>
      </c>
      <c r="G16" s="110">
        <v>43100</v>
      </c>
      <c r="H16" s="84"/>
      <c r="I16" s="94">
        <v>10.230000000000002</v>
      </c>
      <c r="J16" s="97" t="s">
        <v>162</v>
      </c>
      <c r="K16" s="98">
        <v>2.8399999999999998E-2</v>
      </c>
      <c r="L16" s="98">
        <v>2.8399999999999998E-2</v>
      </c>
      <c r="M16" s="94">
        <v>28532.2</v>
      </c>
      <c r="N16" s="96">
        <v>104.89</v>
      </c>
      <c r="O16" s="94">
        <v>29.927419999999998</v>
      </c>
      <c r="P16" s="95">
        <f t="shared" si="0"/>
        <v>7.514141009676277E-2</v>
      </c>
      <c r="Q16" s="95">
        <f>O16/'סכום נכסי הקרן'!$C$42</f>
        <v>1.406148719815049E-3</v>
      </c>
      <c r="BI16" s="137" t="s">
        <v>168</v>
      </c>
    </row>
    <row r="17" spans="2:61" s="137" customFormat="1">
      <c r="B17" s="87" t="s">
        <v>628</v>
      </c>
      <c r="C17" s="97" t="s">
        <v>617</v>
      </c>
      <c r="D17" s="84">
        <v>6024</v>
      </c>
      <c r="E17" s="84"/>
      <c r="F17" s="84" t="s">
        <v>616</v>
      </c>
      <c r="G17" s="110">
        <v>43100</v>
      </c>
      <c r="H17" s="84"/>
      <c r="I17" s="94">
        <v>9.2000000000000011</v>
      </c>
      <c r="J17" s="97" t="s">
        <v>162</v>
      </c>
      <c r="K17" s="98">
        <v>2.1400000000000002E-2</v>
      </c>
      <c r="L17" s="98">
        <v>2.1400000000000002E-2</v>
      </c>
      <c r="M17" s="94">
        <v>22663.87</v>
      </c>
      <c r="N17" s="96">
        <v>104.74</v>
      </c>
      <c r="O17" s="94">
        <v>23.738139999999998</v>
      </c>
      <c r="P17" s="95">
        <f t="shared" si="0"/>
        <v>5.9601439505121659E-2</v>
      </c>
      <c r="Q17" s="95">
        <f>O17/'סכום נכסי הקרן'!$C$42</f>
        <v>1.1153435602464365E-3</v>
      </c>
      <c r="BI17" s="137" t="s">
        <v>171</v>
      </c>
    </row>
    <row r="18" spans="2:61" s="137" customFormat="1">
      <c r="B18" s="83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94"/>
      <c r="N18" s="96"/>
      <c r="O18" s="84"/>
      <c r="P18" s="95"/>
      <c r="Q18" s="84"/>
      <c r="BI18" s="137" t="s">
        <v>172</v>
      </c>
    </row>
    <row r="19" spans="2:61" s="137" customFormat="1">
      <c r="B19" s="102" t="s">
        <v>35</v>
      </c>
      <c r="C19" s="82"/>
      <c r="D19" s="82"/>
      <c r="E19" s="82"/>
      <c r="F19" s="82"/>
      <c r="G19" s="82"/>
      <c r="H19" s="82"/>
      <c r="I19" s="91">
        <v>3.9536299881998862</v>
      </c>
      <c r="J19" s="82"/>
      <c r="K19" s="82"/>
      <c r="L19" s="104">
        <v>4.0154890285506548E-2</v>
      </c>
      <c r="M19" s="91"/>
      <c r="N19" s="93"/>
      <c r="O19" s="91">
        <f>SUM(O20:O22)</f>
        <v>126.69526999999999</v>
      </c>
      <c r="P19" s="92">
        <f t="shared" ref="P19:P22" si="1">O19/$O$10</f>
        <v>0.31810497665318577</v>
      </c>
      <c r="Q19" s="92">
        <f>O19/'סכום נכסי הקרן'!$C$42</f>
        <v>5.9528149007539574E-3</v>
      </c>
      <c r="BI19" s="137" t="s">
        <v>173</v>
      </c>
    </row>
    <row r="20" spans="2:61" s="137" customFormat="1">
      <c r="B20" s="87" t="s">
        <v>629</v>
      </c>
      <c r="C20" s="97" t="s">
        <v>617</v>
      </c>
      <c r="D20" s="84" t="s">
        <v>618</v>
      </c>
      <c r="E20" s="84"/>
      <c r="F20" s="84" t="s">
        <v>323</v>
      </c>
      <c r="G20" s="110">
        <v>43185</v>
      </c>
      <c r="H20" s="84" t="s">
        <v>158</v>
      </c>
      <c r="I20" s="94">
        <v>1.93</v>
      </c>
      <c r="J20" s="97" t="s">
        <v>161</v>
      </c>
      <c r="K20" s="98">
        <v>3.3856000000000004E-2</v>
      </c>
      <c r="L20" s="98">
        <v>3.5300000000000005E-2</v>
      </c>
      <c r="M20" s="94">
        <v>35566</v>
      </c>
      <c r="N20" s="96">
        <v>99.9</v>
      </c>
      <c r="O20" s="94">
        <v>124.85392999999999</v>
      </c>
      <c r="P20" s="95">
        <f t="shared" si="1"/>
        <v>0.31348176208715994</v>
      </c>
      <c r="Q20" s="95">
        <f>O20/'סכום נכסי הקרן'!$C$42</f>
        <v>5.8662989938116196E-3</v>
      </c>
      <c r="BI20" s="137" t="s">
        <v>174</v>
      </c>
    </row>
    <row r="21" spans="2:61" s="137" customFormat="1">
      <c r="B21" s="87" t="s">
        <v>632</v>
      </c>
      <c r="C21" s="97" t="s">
        <v>619</v>
      </c>
      <c r="D21" s="84" t="s">
        <v>620</v>
      </c>
      <c r="E21" s="84"/>
      <c r="F21" s="84" t="s">
        <v>400</v>
      </c>
      <c r="G21" s="110">
        <v>43138</v>
      </c>
      <c r="H21" s="84" t="s">
        <v>158</v>
      </c>
      <c r="I21" s="94">
        <v>0.02</v>
      </c>
      <c r="J21" s="97" t="s">
        <v>162</v>
      </c>
      <c r="K21" s="98">
        <v>2.6000000000000002E-2</v>
      </c>
      <c r="L21" s="98">
        <v>5.3600000000000002E-2</v>
      </c>
      <c r="M21" s="94">
        <v>56.28</v>
      </c>
      <c r="N21" s="96">
        <v>100.31</v>
      </c>
      <c r="O21" s="94">
        <v>5.6460000000000003E-2</v>
      </c>
      <c r="P21" s="95">
        <f t="shared" si="1"/>
        <v>1.4175909630911138E-4</v>
      </c>
      <c r="Q21" s="95">
        <f>O21/'סכום נכסי הקרן'!$C$42</f>
        <v>2.6527898736595962E-6</v>
      </c>
      <c r="BI21" s="137" t="s">
        <v>27</v>
      </c>
    </row>
    <row r="22" spans="2:61" s="137" customFormat="1">
      <c r="B22" s="87" t="s">
        <v>632</v>
      </c>
      <c r="C22" s="97" t="s">
        <v>619</v>
      </c>
      <c r="D22" s="84" t="s">
        <v>621</v>
      </c>
      <c r="E22" s="84"/>
      <c r="F22" s="84" t="s">
        <v>400</v>
      </c>
      <c r="G22" s="110">
        <v>43138</v>
      </c>
      <c r="H22" s="84" t="s">
        <v>158</v>
      </c>
      <c r="I22" s="94">
        <v>10.41</v>
      </c>
      <c r="J22" s="97" t="s">
        <v>162</v>
      </c>
      <c r="K22" s="98">
        <v>2.8239999999999998E-2</v>
      </c>
      <c r="L22" s="98">
        <v>3.2000000000000001E-2</v>
      </c>
      <c r="M22" s="94">
        <v>1874.48</v>
      </c>
      <c r="N22" s="96">
        <v>95.22</v>
      </c>
      <c r="O22" s="94">
        <v>1.78488</v>
      </c>
      <c r="P22" s="95">
        <f t="shared" si="1"/>
        <v>4.481455469716733E-3</v>
      </c>
      <c r="Q22" s="95">
        <f>O22/'סכום נכסי הקרן'!$C$42</f>
        <v>8.3863117068677648E-5</v>
      </c>
    </row>
    <row r="23" spans="2:61" s="137" customFormat="1"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94"/>
      <c r="N23" s="96"/>
      <c r="O23" s="84"/>
      <c r="P23" s="95"/>
      <c r="Q23" s="84"/>
    </row>
    <row r="24" spans="2:61" s="137" customFormat="1">
      <c r="B24" s="81" t="s">
        <v>630</v>
      </c>
      <c r="C24" s="82"/>
      <c r="D24" s="82"/>
      <c r="E24" s="82"/>
      <c r="F24" s="82"/>
      <c r="G24" s="82"/>
      <c r="H24" s="82"/>
      <c r="I24" s="117">
        <f>I25</f>
        <v>6.9300000000000006</v>
      </c>
      <c r="J24" s="101"/>
      <c r="K24" s="101"/>
      <c r="L24" s="125">
        <f>L25</f>
        <v>4.7799999999999995E-2</v>
      </c>
      <c r="M24" s="101"/>
      <c r="N24" s="101"/>
      <c r="O24" s="117">
        <f>O25</f>
        <v>81.090860000000006</v>
      </c>
      <c r="P24" s="143">
        <f t="shared" ref="P24:P26" si="2">O24/$O$10</f>
        <v>0.20360196656976035</v>
      </c>
      <c r="Q24" s="143">
        <f>O24/'סכום נכסי הקרן'!$C$42</f>
        <v>3.8100781483235567E-3</v>
      </c>
    </row>
    <row r="25" spans="2:61" s="137" customFormat="1">
      <c r="B25" s="102" t="s">
        <v>35</v>
      </c>
      <c r="C25" s="82"/>
      <c r="D25" s="82"/>
      <c r="E25" s="82"/>
      <c r="F25" s="82"/>
      <c r="G25" s="82"/>
      <c r="H25" s="82"/>
      <c r="I25" s="117">
        <f>I26</f>
        <v>6.9300000000000006</v>
      </c>
      <c r="J25" s="101"/>
      <c r="K25" s="101"/>
      <c r="L25" s="125">
        <f>L26</f>
        <v>4.7799999999999995E-2</v>
      </c>
      <c r="M25" s="101"/>
      <c r="N25" s="101"/>
      <c r="O25" s="117">
        <f>O26</f>
        <v>81.090860000000006</v>
      </c>
      <c r="P25" s="143">
        <f t="shared" si="2"/>
        <v>0.20360196656976035</v>
      </c>
      <c r="Q25" s="143">
        <f>O25/'סכום נכסי הקרן'!$C$42</f>
        <v>3.8100781483235567E-3</v>
      </c>
    </row>
    <row r="26" spans="2:61" s="137" customFormat="1">
      <c r="B26" s="87" t="s">
        <v>631</v>
      </c>
      <c r="C26" s="97" t="s">
        <v>617</v>
      </c>
      <c r="D26" s="84">
        <v>508506</v>
      </c>
      <c r="E26" s="84"/>
      <c r="F26" s="84" t="s">
        <v>400</v>
      </c>
      <c r="G26" s="110">
        <v>43186</v>
      </c>
      <c r="H26" s="84" t="s">
        <v>305</v>
      </c>
      <c r="I26" s="94">
        <v>6.9300000000000006</v>
      </c>
      <c r="J26" s="97" t="s">
        <v>161</v>
      </c>
      <c r="K26" s="98">
        <v>4.8000000000000001E-2</v>
      </c>
      <c r="L26" s="98">
        <v>4.7799999999999995E-2</v>
      </c>
      <c r="M26" s="94">
        <v>22948</v>
      </c>
      <c r="N26" s="96">
        <v>100.56</v>
      </c>
      <c r="O26" s="94">
        <v>81.090860000000006</v>
      </c>
      <c r="P26" s="95">
        <f t="shared" si="2"/>
        <v>0.20360196656976035</v>
      </c>
      <c r="Q26" s="95">
        <f>O26/'סכום נכסי הקרן'!$C$42</f>
        <v>3.8100781483235567E-3</v>
      </c>
    </row>
    <row r="27" spans="2:61"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61"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61"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61">
      <c r="B30" s="99" t="s">
        <v>246</v>
      </c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61">
      <c r="B31" s="99" t="s">
        <v>109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61">
      <c r="B32" s="99" t="s">
        <v>229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99" t="s">
        <v>237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</row>
    <row r="112" spans="2:17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</row>
    <row r="113" spans="2:17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</row>
    <row r="114" spans="2:17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</row>
    <row r="115" spans="2:17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</row>
    <row r="116" spans="2:17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</row>
    <row r="117" spans="2:17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</row>
    <row r="118" spans="2:17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</row>
    <row r="119" spans="2:17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</row>
    <row r="120" spans="2:17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</row>
    <row r="121" spans="2:17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</row>
    <row r="122" spans="2:17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</row>
  </sheetData>
  <sheetProtection sheet="1" objects="1" scenarios="1"/>
  <mergeCells count="1">
    <mergeCell ref="B6:Q6"/>
  </mergeCells>
  <phoneticPr fontId="4" type="noConversion"/>
  <conditionalFormatting sqref="B57:B122">
    <cfRule type="cellIs" dxfId="20" priority="17" operator="equal">
      <formula>2958465</formula>
    </cfRule>
    <cfRule type="cellIs" dxfId="19" priority="18" operator="equal">
      <formula>"NR3"</formula>
    </cfRule>
    <cfRule type="cellIs" dxfId="18" priority="19" operator="equal">
      <formula>"דירוג פנימי"</formula>
    </cfRule>
  </conditionalFormatting>
  <conditionalFormatting sqref="B57:B122">
    <cfRule type="cellIs" dxfId="17" priority="16" operator="equal">
      <formula>2958465</formula>
    </cfRule>
  </conditionalFormatting>
  <conditionalFormatting sqref="B11:B12 B34:B42 B18:B19 B23">
    <cfRule type="cellIs" dxfId="16" priority="15" operator="equal">
      <formula>"NR3"</formula>
    </cfRule>
  </conditionalFormatting>
  <conditionalFormatting sqref="B13:B17">
    <cfRule type="cellIs" dxfId="15" priority="14" operator="equal">
      <formula>"NR3"</formula>
    </cfRule>
  </conditionalFormatting>
  <conditionalFormatting sqref="B20">
    <cfRule type="cellIs" dxfId="14" priority="13" operator="equal">
      <formula>"NR3"</formula>
    </cfRule>
  </conditionalFormatting>
  <conditionalFormatting sqref="B24:B26">
    <cfRule type="cellIs" dxfId="13" priority="10" operator="equal">
      <formula>2958465</formula>
    </cfRule>
    <cfRule type="cellIs" dxfId="12" priority="11" operator="equal">
      <formula>"NR3"</formula>
    </cfRule>
    <cfRule type="cellIs" dxfId="11" priority="12" operator="equal">
      <formula>"דירוג פנימי"</formula>
    </cfRule>
  </conditionalFormatting>
  <conditionalFormatting sqref="B24:B26">
    <cfRule type="cellIs" dxfId="10" priority="9" operator="equal">
      <formula>2958465</formula>
    </cfRule>
  </conditionalFormatting>
  <conditionalFormatting sqref="B21">
    <cfRule type="cellIs" dxfId="9" priority="6" operator="equal">
      <formula>2958465</formula>
    </cfRule>
    <cfRule type="cellIs" dxfId="8" priority="7" operator="equal">
      <formula>"NR3"</formula>
    </cfRule>
    <cfRule type="cellIs" dxfId="7" priority="8" operator="equal">
      <formula>"דירוג פנימי"</formula>
    </cfRule>
  </conditionalFormatting>
  <conditionalFormatting sqref="B21">
    <cfRule type="cellIs" dxfId="6" priority="5" operator="equal">
      <formula>2958465</formula>
    </cfRule>
  </conditionalFormatting>
  <conditionalFormatting sqref="B22">
    <cfRule type="cellIs" dxfId="5" priority="2" operator="equal">
      <formula>2958465</formula>
    </cfRule>
    <cfRule type="cellIs" dxfId="4" priority="3" operator="equal">
      <formula>"NR3"</formula>
    </cfRule>
    <cfRule type="cellIs" dxfId="3" priority="4" operator="equal">
      <formula>"דירוג פנימי"</formula>
    </cfRule>
  </conditionalFormatting>
  <conditionalFormatting sqref="B22">
    <cfRule type="cellIs" dxfId="2" priority="1" operator="equal">
      <formula>2958465</formula>
    </cfRule>
  </conditionalFormatting>
  <dataValidations count="1">
    <dataValidation allowBlank="1" showInputMessage="1" showErrorMessage="1" sqref="D1:Q9 C5:C9 B1:B9 B123:Q1048576 B30:B33 R56:XFD1048576 R52:AF55 AH52:XFD55 R1:XFD51 A1:A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177</v>
      </c>
      <c r="C1" s="78" t="s" vm="1">
        <v>247</v>
      </c>
    </row>
    <row r="2" spans="2:64">
      <c r="B2" s="56" t="s">
        <v>176</v>
      </c>
      <c r="C2" s="78" t="s">
        <v>248</v>
      </c>
    </row>
    <row r="3" spans="2:64">
      <c r="B3" s="56" t="s">
        <v>178</v>
      </c>
      <c r="C3" s="78" t="s">
        <v>249</v>
      </c>
    </row>
    <row r="4" spans="2:64">
      <c r="B4" s="56" t="s">
        <v>179</v>
      </c>
      <c r="C4" s="78">
        <v>9454</v>
      </c>
    </row>
    <row r="6" spans="2:64" ht="26.25" customHeight="1">
      <c r="B6" s="208" t="s">
        <v>210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10"/>
    </row>
    <row r="7" spans="2:64" s="3" customFormat="1" ht="78.75">
      <c r="B7" s="59" t="s">
        <v>113</v>
      </c>
      <c r="C7" s="60" t="s">
        <v>41</v>
      </c>
      <c r="D7" s="60" t="s">
        <v>114</v>
      </c>
      <c r="E7" s="60" t="s">
        <v>15</v>
      </c>
      <c r="F7" s="60" t="s">
        <v>58</v>
      </c>
      <c r="G7" s="60" t="s">
        <v>18</v>
      </c>
      <c r="H7" s="60" t="s">
        <v>97</v>
      </c>
      <c r="I7" s="60" t="s">
        <v>47</v>
      </c>
      <c r="J7" s="60" t="s">
        <v>19</v>
      </c>
      <c r="K7" s="60" t="s">
        <v>231</v>
      </c>
      <c r="L7" s="60" t="s">
        <v>230</v>
      </c>
      <c r="M7" s="60" t="s">
        <v>106</v>
      </c>
      <c r="N7" s="60" t="s">
        <v>180</v>
      </c>
      <c r="O7" s="62" t="s">
        <v>182</v>
      </c>
      <c r="P7" s="1"/>
      <c r="Q7" s="1"/>
      <c r="R7" s="1"/>
      <c r="S7" s="1"/>
      <c r="T7" s="1"/>
      <c r="U7" s="1"/>
    </row>
    <row r="8" spans="2:64" s="3" customFormat="1" ht="24.75" customHeight="1">
      <c r="B8" s="14"/>
      <c r="C8" s="31"/>
      <c r="D8" s="31"/>
      <c r="E8" s="31"/>
      <c r="F8" s="31"/>
      <c r="G8" s="31" t="s">
        <v>21</v>
      </c>
      <c r="H8" s="31"/>
      <c r="I8" s="31" t="s">
        <v>20</v>
      </c>
      <c r="J8" s="31" t="s">
        <v>20</v>
      </c>
      <c r="K8" s="31" t="s">
        <v>238</v>
      </c>
      <c r="L8" s="31"/>
      <c r="M8" s="31" t="s">
        <v>234</v>
      </c>
      <c r="N8" s="31" t="s">
        <v>20</v>
      </c>
      <c r="O8" s="16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9" t="s">
        <v>12</v>
      </c>
      <c r="O9" s="19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246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99" t="s">
        <v>109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99" t="s">
        <v>229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99" t="s">
        <v>237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177</v>
      </c>
      <c r="C1" s="78" t="s" vm="1">
        <v>247</v>
      </c>
    </row>
    <row r="2" spans="2:56">
      <c r="B2" s="56" t="s">
        <v>176</v>
      </c>
      <c r="C2" s="78" t="s">
        <v>248</v>
      </c>
    </row>
    <row r="3" spans="2:56">
      <c r="B3" s="56" t="s">
        <v>178</v>
      </c>
      <c r="C3" s="78" t="s">
        <v>249</v>
      </c>
    </row>
    <row r="4" spans="2:56">
      <c r="B4" s="56" t="s">
        <v>179</v>
      </c>
      <c r="C4" s="78">
        <v>9454</v>
      </c>
    </row>
    <row r="6" spans="2:56" ht="26.25" customHeight="1">
      <c r="B6" s="208" t="s">
        <v>211</v>
      </c>
      <c r="C6" s="209"/>
      <c r="D6" s="209"/>
      <c r="E6" s="209"/>
      <c r="F6" s="209"/>
      <c r="G6" s="209"/>
      <c r="H6" s="209"/>
      <c r="I6" s="209"/>
      <c r="J6" s="210"/>
    </row>
    <row r="7" spans="2:56" s="3" customFormat="1" ht="78.75">
      <c r="B7" s="59" t="s">
        <v>113</v>
      </c>
      <c r="C7" s="61" t="s">
        <v>49</v>
      </c>
      <c r="D7" s="61" t="s">
        <v>81</v>
      </c>
      <c r="E7" s="61" t="s">
        <v>50</v>
      </c>
      <c r="F7" s="61" t="s">
        <v>97</v>
      </c>
      <c r="G7" s="61" t="s">
        <v>222</v>
      </c>
      <c r="H7" s="61" t="s">
        <v>180</v>
      </c>
      <c r="I7" s="63" t="s">
        <v>181</v>
      </c>
      <c r="J7" s="77" t="s">
        <v>241</v>
      </c>
    </row>
    <row r="8" spans="2:56" s="3" customFormat="1" ht="22.5" customHeight="1">
      <c r="B8" s="14"/>
      <c r="C8" s="15" t="s">
        <v>22</v>
      </c>
      <c r="D8" s="15"/>
      <c r="E8" s="15" t="s">
        <v>20</v>
      </c>
      <c r="F8" s="15"/>
      <c r="G8" s="15" t="s">
        <v>235</v>
      </c>
      <c r="H8" s="31" t="s">
        <v>20</v>
      </c>
      <c r="I8" s="16" t="s">
        <v>20</v>
      </c>
      <c r="J8" s="16"/>
    </row>
    <row r="9" spans="2:56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9" t="s">
        <v>6</v>
      </c>
      <c r="I9" s="19" t="s">
        <v>7</v>
      </c>
      <c r="J9" s="19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4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14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177</v>
      </c>
      <c r="C1" s="78" t="s" vm="1">
        <v>247</v>
      </c>
    </row>
    <row r="2" spans="2:60">
      <c r="B2" s="56" t="s">
        <v>176</v>
      </c>
      <c r="C2" s="78" t="s">
        <v>248</v>
      </c>
    </row>
    <row r="3" spans="2:60">
      <c r="B3" s="56" t="s">
        <v>178</v>
      </c>
      <c r="C3" s="78" t="s">
        <v>249</v>
      </c>
    </row>
    <row r="4" spans="2:60">
      <c r="B4" s="56" t="s">
        <v>179</v>
      </c>
      <c r="C4" s="78">
        <v>9454</v>
      </c>
    </row>
    <row r="6" spans="2:60" ht="26.25" customHeight="1">
      <c r="B6" s="208" t="s">
        <v>212</v>
      </c>
      <c r="C6" s="209"/>
      <c r="D6" s="209"/>
      <c r="E6" s="209"/>
      <c r="F6" s="209"/>
      <c r="G6" s="209"/>
      <c r="H6" s="209"/>
      <c r="I6" s="209"/>
      <c r="J6" s="209"/>
      <c r="K6" s="210"/>
    </row>
    <row r="7" spans="2:60" s="3" customFormat="1" ht="66">
      <c r="B7" s="59" t="s">
        <v>113</v>
      </c>
      <c r="C7" s="59" t="s">
        <v>114</v>
      </c>
      <c r="D7" s="59" t="s">
        <v>15</v>
      </c>
      <c r="E7" s="59" t="s">
        <v>16</v>
      </c>
      <c r="F7" s="59" t="s">
        <v>51</v>
      </c>
      <c r="G7" s="59" t="s">
        <v>97</v>
      </c>
      <c r="H7" s="59" t="s">
        <v>48</v>
      </c>
      <c r="I7" s="59" t="s">
        <v>106</v>
      </c>
      <c r="J7" s="59" t="s">
        <v>180</v>
      </c>
      <c r="K7" s="59" t="s">
        <v>181</v>
      </c>
    </row>
    <row r="8" spans="2:60" s="3" customFormat="1" ht="21.75" customHeight="1">
      <c r="B8" s="14"/>
      <c r="C8" s="70"/>
      <c r="D8" s="15"/>
      <c r="E8" s="15"/>
      <c r="F8" s="15" t="s">
        <v>20</v>
      </c>
      <c r="G8" s="15"/>
      <c r="H8" s="15" t="s">
        <v>20</v>
      </c>
      <c r="I8" s="15" t="s">
        <v>234</v>
      </c>
      <c r="J8" s="31" t="s">
        <v>20</v>
      </c>
      <c r="K8" s="16" t="s">
        <v>20</v>
      </c>
    </row>
    <row r="9" spans="2:60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9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1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  <row r="613" spans="5:7">
      <c r="E613" s="20"/>
      <c r="G613" s="20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10.8554687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177</v>
      </c>
      <c r="C1" s="78" t="s" vm="1">
        <v>247</v>
      </c>
    </row>
    <row r="2" spans="2:60">
      <c r="B2" s="56" t="s">
        <v>176</v>
      </c>
      <c r="C2" s="78" t="s">
        <v>248</v>
      </c>
    </row>
    <row r="3" spans="2:60">
      <c r="B3" s="56" t="s">
        <v>178</v>
      </c>
      <c r="C3" s="78" t="s">
        <v>249</v>
      </c>
    </row>
    <row r="4" spans="2:60">
      <c r="B4" s="56" t="s">
        <v>179</v>
      </c>
      <c r="C4" s="78">
        <v>9454</v>
      </c>
    </row>
    <row r="6" spans="2:60" ht="26.25" customHeight="1">
      <c r="B6" s="208" t="s">
        <v>213</v>
      </c>
      <c r="C6" s="209"/>
      <c r="D6" s="209"/>
      <c r="E6" s="209"/>
      <c r="F6" s="209"/>
      <c r="G6" s="209"/>
      <c r="H6" s="209"/>
      <c r="I6" s="209"/>
      <c r="J6" s="209"/>
      <c r="K6" s="210"/>
    </row>
    <row r="7" spans="2:60" s="3" customFormat="1" ht="63">
      <c r="B7" s="59" t="s">
        <v>113</v>
      </c>
      <c r="C7" s="61" t="s">
        <v>41</v>
      </c>
      <c r="D7" s="61" t="s">
        <v>15</v>
      </c>
      <c r="E7" s="61" t="s">
        <v>16</v>
      </c>
      <c r="F7" s="61" t="s">
        <v>51</v>
      </c>
      <c r="G7" s="61" t="s">
        <v>97</v>
      </c>
      <c r="H7" s="61" t="s">
        <v>48</v>
      </c>
      <c r="I7" s="61" t="s">
        <v>106</v>
      </c>
      <c r="J7" s="61" t="s">
        <v>180</v>
      </c>
      <c r="K7" s="63" t="s">
        <v>181</v>
      </c>
    </row>
    <row r="8" spans="2:60" s="3" customFormat="1" ht="21.75" customHeight="1">
      <c r="B8" s="14"/>
      <c r="C8" s="15"/>
      <c r="D8" s="15"/>
      <c r="E8" s="15"/>
      <c r="F8" s="15" t="s">
        <v>20</v>
      </c>
      <c r="G8" s="15"/>
      <c r="H8" s="15" t="s">
        <v>20</v>
      </c>
      <c r="I8" s="15" t="s">
        <v>234</v>
      </c>
      <c r="J8" s="31" t="s">
        <v>20</v>
      </c>
      <c r="K8" s="16" t="s">
        <v>20</v>
      </c>
    </row>
    <row r="9" spans="2:60" s="4" customFormat="1" ht="18" customHeight="1">
      <c r="B9" s="17"/>
      <c r="C9" s="19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9" t="s">
        <v>8</v>
      </c>
      <c r="K9" s="19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85" t="s">
        <v>633</v>
      </c>
      <c r="C10" s="186"/>
      <c r="D10" s="186"/>
      <c r="E10" s="186"/>
      <c r="F10" s="186"/>
      <c r="G10" s="186"/>
      <c r="H10" s="188"/>
      <c r="I10" s="187">
        <f>I11</f>
        <v>-92.732389999999995</v>
      </c>
      <c r="J10" s="188">
        <v>1</v>
      </c>
      <c r="K10" s="188">
        <f>I10/'סכום נכסי הקרן'!$C$42</f>
        <v>-4.3570588939470844E-3</v>
      </c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90"/>
    </row>
    <row r="11" spans="2:60" ht="21" customHeight="1">
      <c r="B11" s="189" t="s">
        <v>228</v>
      </c>
      <c r="C11" s="186"/>
      <c r="D11" s="186"/>
      <c r="E11" s="186"/>
      <c r="F11" s="186"/>
      <c r="G11" s="186"/>
      <c r="H11" s="188"/>
      <c r="I11" s="187">
        <f>I12</f>
        <v>-92.732389999999995</v>
      </c>
      <c r="J11" s="188">
        <v>1</v>
      </c>
      <c r="K11" s="188">
        <f>I11/'סכום נכסי הקרן'!$C$42</f>
        <v>-4.3570588939470844E-3</v>
      </c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  <c r="BD11" s="190"/>
      <c r="BE11" s="190"/>
      <c r="BF11" s="190"/>
      <c r="BG11" s="190"/>
      <c r="BH11" s="190"/>
    </row>
    <row r="12" spans="2:60">
      <c r="B12" s="193" t="s">
        <v>634</v>
      </c>
      <c r="C12" s="183"/>
      <c r="D12" s="183"/>
      <c r="E12" s="183"/>
      <c r="F12" s="183"/>
      <c r="G12" s="183"/>
      <c r="H12" s="184"/>
      <c r="I12" s="179">
        <v>-92.732389999999995</v>
      </c>
      <c r="J12" s="184">
        <v>1</v>
      </c>
      <c r="K12" s="191">
        <f>I12/'סכום נכסי הקרן'!$C$42</f>
        <v>-4.3570588939470844E-3</v>
      </c>
      <c r="L12" s="192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  <c r="BA12" s="181"/>
      <c r="BB12" s="181"/>
      <c r="BC12" s="181"/>
      <c r="BD12" s="181"/>
      <c r="BE12" s="180"/>
      <c r="BF12" s="180"/>
      <c r="BG12" s="180"/>
      <c r="BH12" s="180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  <row r="613" spans="5:7">
      <c r="E613" s="20"/>
      <c r="G613" s="20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K109"/>
  <sheetViews>
    <sheetView rightToLeft="1" workbookViewId="0">
      <selection activeCell="D20" sqref="D20"/>
    </sheetView>
  </sheetViews>
  <sheetFormatPr defaultColWidth="9.140625" defaultRowHeight="18"/>
  <cols>
    <col min="1" max="1" width="6.28515625" style="1" customWidth="1"/>
    <col min="2" max="2" width="29.140625" style="2" bestFit="1" customWidth="1"/>
    <col min="3" max="3" width="46.140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6.42578125" style="1" customWidth="1"/>
    <col min="9" max="9" width="6.7109375" style="1" customWidth="1"/>
    <col min="10" max="10" width="7.28515625" style="1" customWidth="1"/>
    <col min="11" max="22" width="5.7109375" style="1" customWidth="1"/>
    <col min="23" max="16384" width="9.140625" style="1"/>
  </cols>
  <sheetData>
    <row r="1" spans="2:37">
      <c r="B1" s="56" t="s">
        <v>177</v>
      </c>
      <c r="C1" s="78" t="s" vm="1">
        <v>247</v>
      </c>
    </row>
    <row r="2" spans="2:37">
      <c r="B2" s="56" t="s">
        <v>176</v>
      </c>
      <c r="C2" s="78" t="s">
        <v>248</v>
      </c>
    </row>
    <row r="3" spans="2:37">
      <c r="B3" s="56" t="s">
        <v>178</v>
      </c>
      <c r="C3" s="78" t="s">
        <v>249</v>
      </c>
    </row>
    <row r="4" spans="2:37">
      <c r="B4" s="56" t="s">
        <v>179</v>
      </c>
      <c r="C4" s="78">
        <v>9454</v>
      </c>
    </row>
    <row r="6" spans="2:37" ht="26.25" customHeight="1">
      <c r="B6" s="208" t="s">
        <v>214</v>
      </c>
      <c r="C6" s="209"/>
      <c r="D6" s="210"/>
    </row>
    <row r="7" spans="2:37" s="3" customFormat="1" ht="31.5">
      <c r="B7" s="59" t="s">
        <v>113</v>
      </c>
      <c r="C7" s="64" t="s">
        <v>103</v>
      </c>
      <c r="D7" s="65" t="s">
        <v>102</v>
      </c>
    </row>
    <row r="8" spans="2:37" s="3" customFormat="1">
      <c r="B8" s="14"/>
      <c r="C8" s="31" t="s">
        <v>234</v>
      </c>
      <c r="D8" s="16" t="s">
        <v>22</v>
      </c>
    </row>
    <row r="9" spans="2:37" s="4" customFormat="1" ht="18" customHeight="1">
      <c r="B9" s="17"/>
      <c r="C9" s="18" t="s">
        <v>1</v>
      </c>
      <c r="D9" s="19" t="s">
        <v>2</v>
      </c>
      <c r="E9" s="3"/>
      <c r="F9" s="3"/>
      <c r="G9" s="3"/>
    </row>
    <row r="10" spans="2:37" s="4" customFormat="1" ht="18" customHeight="1">
      <c r="B10" s="126" t="s">
        <v>625</v>
      </c>
      <c r="C10" s="130">
        <f>C11</f>
        <v>86.481759999999994</v>
      </c>
      <c r="D10" s="101"/>
      <c r="E10" s="3"/>
      <c r="F10" s="3"/>
      <c r="G10" s="3"/>
    </row>
    <row r="11" spans="2:37">
      <c r="B11" s="126" t="s">
        <v>626</v>
      </c>
      <c r="C11" s="130">
        <f>SUM(C12:C14)</f>
        <v>86.481759999999994</v>
      </c>
      <c r="D11" s="101"/>
    </row>
    <row r="12" spans="2:37">
      <c r="B12" s="127" t="s">
        <v>622</v>
      </c>
      <c r="C12" s="128">
        <v>18.481000000000002</v>
      </c>
      <c r="D12" s="129">
        <v>43800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2:37">
      <c r="B13" s="127" t="s">
        <v>623</v>
      </c>
      <c r="C13" s="128">
        <v>15.471579999999999</v>
      </c>
      <c r="D13" s="129">
        <v>44739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2:37">
      <c r="B14" s="127" t="s">
        <v>624</v>
      </c>
      <c r="C14" s="128">
        <v>52.529179999999997</v>
      </c>
      <c r="D14" s="129">
        <v>44255</v>
      </c>
    </row>
    <row r="15" spans="2:37">
      <c r="B15" s="101"/>
      <c r="C15" s="101"/>
      <c r="D15" s="10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2:37">
      <c r="B16" s="101"/>
      <c r="C16" s="101"/>
      <c r="D16" s="10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2:4">
      <c r="B17" s="101"/>
      <c r="C17" s="101"/>
      <c r="D17" s="101"/>
    </row>
    <row r="18" spans="2:4">
      <c r="B18" s="101"/>
      <c r="C18" s="101"/>
      <c r="D18" s="101"/>
    </row>
    <row r="19" spans="2:4">
      <c r="B19" s="101"/>
      <c r="C19" s="101"/>
      <c r="D19" s="101"/>
    </row>
    <row r="20" spans="2:4">
      <c r="B20" s="101"/>
      <c r="C20" s="101"/>
      <c r="D20" s="101"/>
    </row>
    <row r="21" spans="2:4">
      <c r="B21" s="101"/>
      <c r="C21" s="101"/>
      <c r="D21" s="101"/>
    </row>
    <row r="22" spans="2:4">
      <c r="B22" s="101"/>
      <c r="C22" s="101"/>
      <c r="D22" s="101"/>
    </row>
    <row r="23" spans="2:4">
      <c r="B23" s="101"/>
      <c r="C23" s="101"/>
      <c r="D23" s="101"/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sheetProtection sheet="1" objects="1" scenarios="1"/>
  <mergeCells count="1">
    <mergeCell ref="B6:D6"/>
  </mergeCells>
  <phoneticPr fontId="4" type="noConversion"/>
  <conditionalFormatting sqref="B10:B11">
    <cfRule type="cellIs" dxfId="1" priority="2" operator="equal">
      <formula>"NR3"</formula>
    </cfRule>
  </conditionalFormatting>
  <conditionalFormatting sqref="B12:B14">
    <cfRule type="cellIs" dxfId="0" priority="1" operator="equal">
      <formula>"NR3"</formula>
    </cfRule>
  </conditionalFormatting>
  <dataValidations count="1">
    <dataValidation allowBlank="1" showInputMessage="1" showErrorMessage="1" sqref="C5:C1048576 X28:XFD29 A1:B1048576 D1:XFD27 D28:V29 D30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177</v>
      </c>
      <c r="C1" s="78" t="s" vm="1">
        <v>247</v>
      </c>
    </row>
    <row r="2" spans="2:18">
      <c r="B2" s="56" t="s">
        <v>176</v>
      </c>
      <c r="C2" s="78" t="s">
        <v>248</v>
      </c>
    </row>
    <row r="3" spans="2:18">
      <c r="B3" s="56" t="s">
        <v>178</v>
      </c>
      <c r="C3" s="78" t="s">
        <v>249</v>
      </c>
    </row>
    <row r="4" spans="2:18">
      <c r="B4" s="56" t="s">
        <v>179</v>
      </c>
      <c r="C4" s="78">
        <v>9454</v>
      </c>
    </row>
    <row r="6" spans="2:18" ht="26.25" customHeight="1">
      <c r="B6" s="208" t="s">
        <v>217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10"/>
    </row>
    <row r="7" spans="2:18" s="3" customFormat="1" ht="78.75">
      <c r="B7" s="21" t="s">
        <v>113</v>
      </c>
      <c r="C7" s="29" t="s">
        <v>41</v>
      </c>
      <c r="D7" s="29" t="s">
        <v>57</v>
      </c>
      <c r="E7" s="29" t="s">
        <v>15</v>
      </c>
      <c r="F7" s="29" t="s">
        <v>58</v>
      </c>
      <c r="G7" s="29" t="s">
        <v>98</v>
      </c>
      <c r="H7" s="29" t="s">
        <v>18</v>
      </c>
      <c r="I7" s="29" t="s">
        <v>97</v>
      </c>
      <c r="J7" s="29" t="s">
        <v>17</v>
      </c>
      <c r="K7" s="29" t="s">
        <v>215</v>
      </c>
      <c r="L7" s="29" t="s">
        <v>236</v>
      </c>
      <c r="M7" s="29" t="s">
        <v>216</v>
      </c>
      <c r="N7" s="29" t="s">
        <v>53</v>
      </c>
      <c r="O7" s="29" t="s">
        <v>180</v>
      </c>
      <c r="P7" s="30" t="s">
        <v>182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238</v>
      </c>
      <c r="M8" s="31" t="s">
        <v>234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9" t="s">
        <v>13</v>
      </c>
      <c r="P9" s="19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246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237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pane ySplit="9" topLeftCell="A10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6.140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5">
      <c r="B1" s="145" t="s">
        <v>177</v>
      </c>
      <c r="C1" s="146" t="s" vm="1">
        <v>247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2:15">
      <c r="B2" s="145" t="s">
        <v>176</v>
      </c>
      <c r="C2" s="146" t="s">
        <v>248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</row>
    <row r="3" spans="2:15">
      <c r="B3" s="145" t="s">
        <v>178</v>
      </c>
      <c r="C3" s="146" t="s">
        <v>249</v>
      </c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</row>
    <row r="4" spans="2:15">
      <c r="B4" s="145" t="s">
        <v>179</v>
      </c>
      <c r="C4" s="146">
        <v>9454</v>
      </c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</row>
    <row r="6" spans="2:15" ht="26.25" customHeight="1">
      <c r="B6" s="197" t="s">
        <v>206</v>
      </c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44"/>
      <c r="N6" s="144"/>
      <c r="O6" s="144"/>
    </row>
    <row r="7" spans="2:15" s="3" customFormat="1" ht="63">
      <c r="B7" s="156" t="s">
        <v>112</v>
      </c>
      <c r="C7" s="150" t="s">
        <v>41</v>
      </c>
      <c r="D7" s="150" t="s">
        <v>114</v>
      </c>
      <c r="E7" s="150" t="s">
        <v>15</v>
      </c>
      <c r="F7" s="150" t="s">
        <v>58</v>
      </c>
      <c r="G7" s="150" t="s">
        <v>97</v>
      </c>
      <c r="H7" s="150" t="s">
        <v>17</v>
      </c>
      <c r="I7" s="150" t="s">
        <v>19</v>
      </c>
      <c r="J7" s="150" t="s">
        <v>56</v>
      </c>
      <c r="K7" s="150" t="s">
        <v>180</v>
      </c>
      <c r="L7" s="150" t="s">
        <v>181</v>
      </c>
      <c r="M7" s="151"/>
      <c r="N7" s="148"/>
      <c r="O7" s="148"/>
    </row>
    <row r="8" spans="2:15" s="3" customFormat="1" ht="28.5" customHeight="1">
      <c r="B8" s="158"/>
      <c r="C8" s="155"/>
      <c r="D8" s="155"/>
      <c r="E8" s="155"/>
      <c r="F8" s="155"/>
      <c r="G8" s="155"/>
      <c r="H8" s="155" t="s">
        <v>20</v>
      </c>
      <c r="I8" s="155" t="s">
        <v>20</v>
      </c>
      <c r="J8" s="155" t="s">
        <v>234</v>
      </c>
      <c r="K8" s="155" t="s">
        <v>20</v>
      </c>
      <c r="L8" s="155" t="s">
        <v>20</v>
      </c>
      <c r="M8" s="148"/>
      <c r="N8" s="148"/>
      <c r="O8" s="148"/>
    </row>
    <row r="9" spans="2:15" s="4" customFormat="1" ht="18" customHeight="1">
      <c r="B9" s="147"/>
      <c r="C9" s="153" t="s">
        <v>1</v>
      </c>
      <c r="D9" s="153" t="s">
        <v>2</v>
      </c>
      <c r="E9" s="153" t="s">
        <v>3</v>
      </c>
      <c r="F9" s="153" t="s">
        <v>4</v>
      </c>
      <c r="G9" s="153" t="s">
        <v>5</v>
      </c>
      <c r="H9" s="153" t="s">
        <v>6</v>
      </c>
      <c r="I9" s="153" t="s">
        <v>7</v>
      </c>
      <c r="J9" s="153" t="s">
        <v>8</v>
      </c>
      <c r="K9" s="153" t="s">
        <v>9</v>
      </c>
      <c r="L9" s="153" t="s">
        <v>10</v>
      </c>
      <c r="M9" s="157"/>
      <c r="N9" s="157"/>
      <c r="O9" s="157"/>
    </row>
    <row r="10" spans="2:15" s="4" customFormat="1" ht="18" customHeight="1">
      <c r="B10" s="159" t="s">
        <v>40</v>
      </c>
      <c r="C10" s="160"/>
      <c r="D10" s="160"/>
      <c r="E10" s="160"/>
      <c r="F10" s="160"/>
      <c r="G10" s="160"/>
      <c r="H10" s="160"/>
      <c r="I10" s="160"/>
      <c r="J10" s="154">
        <v>950.49922000000004</v>
      </c>
      <c r="K10" s="149">
        <v>1</v>
      </c>
      <c r="L10" s="149">
        <v>4.4659488234809509E-2</v>
      </c>
      <c r="M10" s="161"/>
      <c r="N10" s="161"/>
      <c r="O10" s="161"/>
    </row>
    <row r="11" spans="2:15" s="100" customFormat="1">
      <c r="B11" s="162" t="s">
        <v>228</v>
      </c>
      <c r="C11" s="160"/>
      <c r="D11" s="160"/>
      <c r="E11" s="160"/>
      <c r="F11" s="160"/>
      <c r="G11" s="160"/>
      <c r="H11" s="160"/>
      <c r="I11" s="160"/>
      <c r="J11" s="154">
        <v>950.49922000000004</v>
      </c>
      <c r="K11" s="149">
        <v>1</v>
      </c>
      <c r="L11" s="149">
        <v>4.4659488234809509E-2</v>
      </c>
      <c r="M11" s="163"/>
      <c r="N11" s="163"/>
      <c r="O11" s="163"/>
    </row>
    <row r="12" spans="2:15">
      <c r="B12" s="164" t="s">
        <v>38</v>
      </c>
      <c r="C12" s="165"/>
      <c r="D12" s="165"/>
      <c r="E12" s="165"/>
      <c r="F12" s="165"/>
      <c r="G12" s="165"/>
      <c r="H12" s="165"/>
      <c r="I12" s="165"/>
      <c r="J12" s="166">
        <v>925.64</v>
      </c>
      <c r="K12" s="167">
        <v>1.0810530608421884</v>
      </c>
      <c r="L12" s="167">
        <v>4.3491470397702243E-2</v>
      </c>
      <c r="M12" s="168"/>
      <c r="N12" s="168"/>
      <c r="O12" s="168"/>
    </row>
    <row r="13" spans="2:15">
      <c r="B13" s="169" t="s">
        <v>608</v>
      </c>
      <c r="C13" s="170" t="s">
        <v>609</v>
      </c>
      <c r="D13" s="170">
        <v>10</v>
      </c>
      <c r="E13" s="170" t="s">
        <v>304</v>
      </c>
      <c r="F13" s="170" t="s">
        <v>305</v>
      </c>
      <c r="G13" s="171" t="s">
        <v>162</v>
      </c>
      <c r="H13" s="172">
        <v>0</v>
      </c>
      <c r="I13" s="172">
        <v>0</v>
      </c>
      <c r="J13" s="173">
        <v>925.64</v>
      </c>
      <c r="K13" s="174">
        <v>1.0810530608421884</v>
      </c>
      <c r="L13" s="174">
        <v>4.3491470397702243E-2</v>
      </c>
      <c r="M13" s="168"/>
      <c r="N13" s="168"/>
      <c r="O13" s="168"/>
    </row>
    <row r="14" spans="2:15">
      <c r="B14" s="175"/>
      <c r="C14" s="170"/>
      <c r="D14" s="170"/>
      <c r="E14" s="170"/>
      <c r="F14" s="170"/>
      <c r="G14" s="170"/>
      <c r="H14" s="170"/>
      <c r="I14" s="170"/>
      <c r="J14" s="170"/>
      <c r="K14" s="174"/>
      <c r="L14" s="170"/>
      <c r="M14" s="168"/>
      <c r="N14" s="168"/>
      <c r="O14" s="168"/>
    </row>
    <row r="15" spans="2:15">
      <c r="B15" s="164" t="s">
        <v>39</v>
      </c>
      <c r="C15" s="165"/>
      <c r="D15" s="165"/>
      <c r="E15" s="165"/>
      <c r="F15" s="165"/>
      <c r="G15" s="165"/>
      <c r="H15" s="165"/>
      <c r="I15" s="165"/>
      <c r="J15" s="166">
        <v>24.859220000000004</v>
      </c>
      <c r="K15" s="167">
        <v>-8.1053060842188607E-2</v>
      </c>
      <c r="L15" s="167">
        <v>1.1680178371072639E-3</v>
      </c>
      <c r="M15" s="168"/>
      <c r="N15" s="168"/>
      <c r="O15" s="168"/>
    </row>
    <row r="16" spans="2:15">
      <c r="B16" s="169" t="s">
        <v>608</v>
      </c>
      <c r="C16" s="170" t="s">
        <v>610</v>
      </c>
      <c r="D16" s="170">
        <v>10</v>
      </c>
      <c r="E16" s="170" t="s">
        <v>304</v>
      </c>
      <c r="F16" s="170" t="s">
        <v>305</v>
      </c>
      <c r="G16" s="171" t="s">
        <v>163</v>
      </c>
      <c r="H16" s="172">
        <v>0</v>
      </c>
      <c r="I16" s="172">
        <v>0</v>
      </c>
      <c r="J16" s="173">
        <v>18.404240000000001</v>
      </c>
      <c r="K16" s="174">
        <v>2.1456446808146252E-2</v>
      </c>
      <c r="L16" s="174">
        <v>8.6472868410203494E-4</v>
      </c>
      <c r="M16" s="168"/>
      <c r="N16" s="168"/>
      <c r="O16" s="168"/>
    </row>
    <row r="17" spans="2:15">
      <c r="B17" s="169" t="s">
        <v>608</v>
      </c>
      <c r="C17" s="170" t="s">
        <v>611</v>
      </c>
      <c r="D17" s="170">
        <v>10</v>
      </c>
      <c r="E17" s="170" t="s">
        <v>304</v>
      </c>
      <c r="F17" s="170" t="s">
        <v>305</v>
      </c>
      <c r="G17" s="171" t="s">
        <v>161</v>
      </c>
      <c r="H17" s="172">
        <v>0</v>
      </c>
      <c r="I17" s="172">
        <v>0</v>
      </c>
      <c r="J17" s="173">
        <v>5.24</v>
      </c>
      <c r="K17" s="174">
        <v>-0.10390750447395009</v>
      </c>
      <c r="L17" s="174">
        <v>2.4620295674772022E-4</v>
      </c>
      <c r="M17" s="168"/>
      <c r="N17" s="168"/>
      <c r="O17" s="168"/>
    </row>
    <row r="18" spans="2:15">
      <c r="B18" s="169" t="s">
        <v>608</v>
      </c>
      <c r="C18" s="170" t="s">
        <v>612</v>
      </c>
      <c r="D18" s="170">
        <v>10</v>
      </c>
      <c r="E18" s="170" t="s">
        <v>304</v>
      </c>
      <c r="F18" s="170" t="s">
        <v>305</v>
      </c>
      <c r="G18" s="171" t="s">
        <v>164</v>
      </c>
      <c r="H18" s="172">
        <v>0</v>
      </c>
      <c r="I18" s="172">
        <v>0</v>
      </c>
      <c r="J18" s="173">
        <v>6.8280000000000007E-2</v>
      </c>
      <c r="K18" s="174">
        <v>7.9603731969384562E-5</v>
      </c>
      <c r="L18" s="174">
        <v>3.2081560852546451E-6</v>
      </c>
      <c r="M18" s="168"/>
      <c r="N18" s="168"/>
      <c r="O18" s="168"/>
    </row>
    <row r="19" spans="2:15">
      <c r="B19" s="169" t="s">
        <v>608</v>
      </c>
      <c r="C19" s="170" t="s">
        <v>613</v>
      </c>
      <c r="D19" s="170">
        <v>10</v>
      </c>
      <c r="E19" s="170" t="s">
        <v>304</v>
      </c>
      <c r="F19" s="170" t="s">
        <v>305</v>
      </c>
      <c r="G19" s="171" t="s">
        <v>170</v>
      </c>
      <c r="H19" s="172">
        <v>0</v>
      </c>
      <c r="I19" s="172">
        <v>0</v>
      </c>
      <c r="J19" s="173">
        <v>0.45697000000000004</v>
      </c>
      <c r="K19" s="174">
        <v>5.3275508784489834E-4</v>
      </c>
      <c r="L19" s="174">
        <v>2.1470871210878954E-5</v>
      </c>
      <c r="M19" s="168"/>
      <c r="N19" s="168"/>
      <c r="O19" s="168"/>
    </row>
    <row r="20" spans="2:15">
      <c r="B20" s="169" t="s">
        <v>608</v>
      </c>
      <c r="C20" s="170" t="s">
        <v>614</v>
      </c>
      <c r="D20" s="170">
        <v>10</v>
      </c>
      <c r="E20" s="170" t="s">
        <v>304</v>
      </c>
      <c r="F20" s="170" t="s">
        <v>305</v>
      </c>
      <c r="G20" s="171" t="s">
        <v>165</v>
      </c>
      <c r="H20" s="172">
        <v>0</v>
      </c>
      <c r="I20" s="172">
        <v>0</v>
      </c>
      <c r="J20" s="173">
        <v>0.52061999999999997</v>
      </c>
      <c r="K20" s="174">
        <v>6.0696096862772385E-4</v>
      </c>
      <c r="L20" s="174">
        <v>2.4461485370610323E-5</v>
      </c>
      <c r="M20" s="168"/>
      <c r="N20" s="168"/>
      <c r="O20" s="168"/>
    </row>
    <row r="21" spans="2:15">
      <c r="B21" s="169" t="s">
        <v>608</v>
      </c>
      <c r="C21" s="170" t="s">
        <v>615</v>
      </c>
      <c r="D21" s="170">
        <v>10</v>
      </c>
      <c r="E21" s="170" t="s">
        <v>304</v>
      </c>
      <c r="F21" s="170" t="s">
        <v>305</v>
      </c>
      <c r="G21" s="171" t="s">
        <v>171</v>
      </c>
      <c r="H21" s="172">
        <v>0</v>
      </c>
      <c r="I21" s="172">
        <v>0</v>
      </c>
      <c r="J21" s="173">
        <v>0.16911000000000001</v>
      </c>
      <c r="K21" s="174">
        <v>1.9715564020712686E-4</v>
      </c>
      <c r="L21" s="174">
        <v>7.9456835907646886E-6</v>
      </c>
      <c r="M21" s="168"/>
      <c r="N21" s="168"/>
      <c r="O21" s="168"/>
    </row>
    <row r="22" spans="2:15">
      <c r="B22" s="175"/>
      <c r="C22" s="170"/>
      <c r="D22" s="170"/>
      <c r="E22" s="170"/>
      <c r="F22" s="170"/>
      <c r="G22" s="170"/>
      <c r="H22" s="170"/>
      <c r="I22" s="170"/>
      <c r="J22" s="170"/>
      <c r="K22" s="174"/>
      <c r="L22" s="170"/>
      <c r="M22" s="168"/>
      <c r="N22" s="168"/>
      <c r="O22" s="168"/>
    </row>
    <row r="23" spans="2:15"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68"/>
      <c r="N23" s="168"/>
      <c r="O23" s="168"/>
    </row>
    <row r="24" spans="2:15"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68"/>
      <c r="N24" s="168"/>
      <c r="O24" s="168"/>
    </row>
    <row r="25" spans="2:15">
      <c r="B25" s="177" t="s">
        <v>246</v>
      </c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44"/>
      <c r="N25" s="144"/>
      <c r="O25" s="144"/>
    </row>
    <row r="26" spans="2:15">
      <c r="B26" s="178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44"/>
      <c r="N26" s="144"/>
      <c r="O26" s="144"/>
    </row>
    <row r="27" spans="2:15"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44"/>
      <c r="N27" s="144"/>
      <c r="O27" s="144"/>
    </row>
    <row r="28" spans="2:15"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44"/>
      <c r="N28" s="144"/>
      <c r="O28" s="144"/>
    </row>
    <row r="29" spans="2:15"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44"/>
      <c r="N29" s="144"/>
      <c r="O29" s="144"/>
    </row>
    <row r="30" spans="2:15"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44"/>
      <c r="N30" s="144"/>
      <c r="O30" s="144"/>
    </row>
    <row r="31" spans="2:15">
      <c r="B31" s="176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44"/>
      <c r="N31" s="144"/>
      <c r="O31" s="144"/>
    </row>
    <row r="32" spans="2:15"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44"/>
      <c r="N32" s="144"/>
      <c r="O32" s="144"/>
    </row>
    <row r="33" spans="2:12"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</row>
    <row r="34" spans="2:12"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</row>
    <row r="35" spans="2:12">
      <c r="B35" s="176"/>
      <c r="C35" s="176"/>
      <c r="D35" s="176"/>
      <c r="E35" s="176"/>
      <c r="F35" s="176"/>
      <c r="G35" s="176"/>
      <c r="H35" s="176"/>
      <c r="I35" s="176"/>
      <c r="J35" s="176"/>
      <c r="K35" s="176"/>
      <c r="L35" s="176"/>
    </row>
    <row r="36" spans="2:12"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</row>
    <row r="37" spans="2:12"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</row>
    <row r="38" spans="2:12"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</row>
    <row r="39" spans="2:12"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6"/>
    </row>
    <row r="40" spans="2:12"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</row>
    <row r="41" spans="2:12"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</row>
    <row r="42" spans="2:12"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</row>
    <row r="43" spans="2:12"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</row>
    <row r="44" spans="2:12"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</row>
    <row r="45" spans="2:12"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</row>
    <row r="46" spans="2:12"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</row>
    <row r="47" spans="2:12"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</row>
    <row r="48" spans="2:12"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</row>
    <row r="49" spans="2:12"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</row>
    <row r="50" spans="2:12">
      <c r="B50" s="176"/>
      <c r="C50" s="176"/>
      <c r="D50" s="176"/>
      <c r="E50" s="176"/>
      <c r="F50" s="176"/>
      <c r="G50" s="176"/>
      <c r="H50" s="176"/>
      <c r="I50" s="176"/>
      <c r="J50" s="176"/>
      <c r="K50" s="176"/>
      <c r="L50" s="176"/>
    </row>
    <row r="51" spans="2:12">
      <c r="B51" s="176"/>
      <c r="C51" s="176"/>
      <c r="D51" s="176"/>
      <c r="E51" s="176"/>
      <c r="F51" s="176"/>
      <c r="G51" s="176"/>
      <c r="H51" s="176"/>
      <c r="I51" s="176"/>
      <c r="J51" s="176"/>
      <c r="K51" s="176"/>
      <c r="L51" s="176"/>
    </row>
    <row r="52" spans="2:12">
      <c r="B52" s="176"/>
      <c r="C52" s="176"/>
      <c r="D52" s="176"/>
      <c r="E52" s="176"/>
      <c r="F52" s="176"/>
      <c r="G52" s="176"/>
      <c r="H52" s="176"/>
      <c r="I52" s="176"/>
      <c r="J52" s="176"/>
      <c r="K52" s="176"/>
      <c r="L52" s="176"/>
    </row>
    <row r="53" spans="2:12">
      <c r="B53" s="176"/>
      <c r="C53" s="176"/>
      <c r="D53" s="176"/>
      <c r="E53" s="176"/>
      <c r="F53" s="176"/>
      <c r="G53" s="176"/>
      <c r="H53" s="176"/>
      <c r="I53" s="176"/>
      <c r="J53" s="176"/>
      <c r="K53" s="176"/>
      <c r="L53" s="176"/>
    </row>
    <row r="54" spans="2:12">
      <c r="B54" s="176"/>
      <c r="C54" s="176"/>
      <c r="D54" s="176"/>
      <c r="E54" s="176"/>
      <c r="F54" s="176"/>
      <c r="G54" s="176"/>
      <c r="H54" s="176"/>
      <c r="I54" s="176"/>
      <c r="J54" s="176"/>
      <c r="K54" s="176"/>
      <c r="L54" s="176"/>
    </row>
    <row r="55" spans="2:12"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</row>
    <row r="56" spans="2:12"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</row>
    <row r="57" spans="2:12"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</row>
    <row r="58" spans="2:12"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</row>
    <row r="59" spans="2:12">
      <c r="B59" s="176"/>
      <c r="C59" s="176"/>
      <c r="D59" s="176"/>
      <c r="E59" s="176"/>
      <c r="F59" s="176"/>
      <c r="G59" s="176"/>
      <c r="H59" s="176"/>
      <c r="I59" s="176"/>
      <c r="J59" s="176"/>
      <c r="K59" s="176"/>
      <c r="L59" s="176"/>
    </row>
    <row r="60" spans="2:12">
      <c r="B60" s="176"/>
      <c r="C60" s="176"/>
      <c r="D60" s="176"/>
      <c r="E60" s="176"/>
      <c r="F60" s="176"/>
      <c r="G60" s="176"/>
      <c r="H60" s="176"/>
      <c r="I60" s="176"/>
      <c r="J60" s="176"/>
      <c r="K60" s="176"/>
      <c r="L60" s="176"/>
    </row>
    <row r="61" spans="2:12"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6"/>
    </row>
    <row r="62" spans="2:12"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</row>
    <row r="63" spans="2:12"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</row>
    <row r="64" spans="2:12">
      <c r="B64" s="176"/>
      <c r="C64" s="176"/>
      <c r="D64" s="176"/>
      <c r="E64" s="176"/>
      <c r="F64" s="176"/>
      <c r="G64" s="176"/>
      <c r="H64" s="176"/>
      <c r="I64" s="176"/>
      <c r="J64" s="176"/>
      <c r="K64" s="176"/>
      <c r="L64" s="176"/>
    </row>
    <row r="65" spans="2:12">
      <c r="B65" s="176"/>
      <c r="C65" s="176"/>
      <c r="D65" s="176"/>
      <c r="E65" s="176"/>
      <c r="F65" s="176"/>
      <c r="G65" s="176"/>
      <c r="H65" s="176"/>
      <c r="I65" s="176"/>
      <c r="J65" s="176"/>
      <c r="K65" s="176"/>
      <c r="L65" s="176"/>
    </row>
    <row r="66" spans="2:12">
      <c r="B66" s="176"/>
      <c r="C66" s="176"/>
      <c r="D66" s="176"/>
      <c r="E66" s="176"/>
      <c r="F66" s="176"/>
      <c r="G66" s="176"/>
      <c r="H66" s="176"/>
      <c r="I66" s="176"/>
      <c r="J66" s="176"/>
      <c r="K66" s="176"/>
      <c r="L66" s="176"/>
    </row>
    <row r="67" spans="2:12">
      <c r="B67" s="176"/>
      <c r="C67" s="176"/>
      <c r="D67" s="176"/>
      <c r="E67" s="176"/>
      <c r="F67" s="176"/>
      <c r="G67" s="176"/>
      <c r="H67" s="176"/>
      <c r="I67" s="176"/>
      <c r="J67" s="176"/>
      <c r="K67" s="176"/>
      <c r="L67" s="176"/>
    </row>
    <row r="68" spans="2:12">
      <c r="B68" s="176"/>
      <c r="C68" s="176"/>
      <c r="D68" s="176"/>
      <c r="E68" s="176"/>
      <c r="F68" s="176"/>
      <c r="G68" s="176"/>
      <c r="H68" s="176"/>
      <c r="I68" s="176"/>
      <c r="J68" s="176"/>
      <c r="K68" s="176"/>
      <c r="L68" s="176"/>
    </row>
    <row r="69" spans="2:12"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</row>
    <row r="70" spans="2:12">
      <c r="B70" s="176"/>
      <c r="C70" s="176"/>
      <c r="D70" s="176"/>
      <c r="E70" s="176"/>
      <c r="F70" s="176"/>
      <c r="G70" s="176"/>
      <c r="H70" s="176"/>
      <c r="I70" s="176"/>
      <c r="J70" s="176"/>
      <c r="K70" s="176"/>
      <c r="L70" s="176"/>
    </row>
    <row r="71" spans="2:12">
      <c r="B71" s="176"/>
      <c r="C71" s="176"/>
      <c r="D71" s="176"/>
      <c r="E71" s="176"/>
      <c r="F71" s="176"/>
      <c r="G71" s="176"/>
      <c r="H71" s="176"/>
      <c r="I71" s="176"/>
      <c r="J71" s="176"/>
      <c r="K71" s="176"/>
      <c r="L71" s="176"/>
    </row>
    <row r="72" spans="2:12">
      <c r="B72" s="176"/>
      <c r="C72" s="176"/>
      <c r="D72" s="176"/>
      <c r="E72" s="176"/>
      <c r="F72" s="176"/>
      <c r="G72" s="176"/>
      <c r="H72" s="176"/>
      <c r="I72" s="176"/>
      <c r="J72" s="176"/>
      <c r="K72" s="176"/>
      <c r="L72" s="176"/>
    </row>
    <row r="73" spans="2:12">
      <c r="B73" s="176"/>
      <c r="C73" s="176"/>
      <c r="D73" s="176"/>
      <c r="E73" s="176"/>
      <c r="F73" s="176"/>
      <c r="G73" s="176"/>
      <c r="H73" s="176"/>
      <c r="I73" s="176"/>
      <c r="J73" s="176"/>
      <c r="K73" s="176"/>
      <c r="L73" s="176"/>
    </row>
    <row r="74" spans="2:12">
      <c r="B74" s="176"/>
      <c r="C74" s="176"/>
      <c r="D74" s="176"/>
      <c r="E74" s="176"/>
      <c r="F74" s="176"/>
      <c r="G74" s="176"/>
      <c r="H74" s="176"/>
      <c r="I74" s="176"/>
      <c r="J74" s="176"/>
      <c r="K74" s="176"/>
      <c r="L74" s="176"/>
    </row>
    <row r="75" spans="2:12">
      <c r="B75" s="176"/>
      <c r="C75" s="176"/>
      <c r="D75" s="176"/>
      <c r="E75" s="176"/>
      <c r="F75" s="176"/>
      <c r="G75" s="176"/>
      <c r="H75" s="176"/>
      <c r="I75" s="176"/>
      <c r="J75" s="176"/>
      <c r="K75" s="176"/>
      <c r="L75" s="176"/>
    </row>
    <row r="76" spans="2:12">
      <c r="B76" s="176"/>
      <c r="C76" s="176"/>
      <c r="D76" s="176"/>
      <c r="E76" s="176"/>
      <c r="F76" s="176"/>
      <c r="G76" s="176"/>
      <c r="H76" s="176"/>
      <c r="I76" s="176"/>
      <c r="J76" s="176"/>
      <c r="K76" s="176"/>
      <c r="L76" s="176"/>
    </row>
    <row r="77" spans="2:12">
      <c r="B77" s="176"/>
      <c r="C77" s="176"/>
      <c r="D77" s="176"/>
      <c r="E77" s="176"/>
      <c r="F77" s="176"/>
      <c r="G77" s="176"/>
      <c r="H77" s="176"/>
      <c r="I77" s="176"/>
      <c r="J77" s="176"/>
      <c r="K77" s="176"/>
      <c r="L77" s="176"/>
    </row>
    <row r="78" spans="2:12">
      <c r="B78" s="176"/>
      <c r="C78" s="176"/>
      <c r="D78" s="176"/>
      <c r="E78" s="176"/>
      <c r="F78" s="176"/>
      <c r="G78" s="176"/>
      <c r="H78" s="176"/>
      <c r="I78" s="176"/>
      <c r="J78" s="176"/>
      <c r="K78" s="176"/>
      <c r="L78" s="176"/>
    </row>
    <row r="79" spans="2:12">
      <c r="B79" s="176"/>
      <c r="C79" s="176"/>
      <c r="D79" s="176"/>
      <c r="E79" s="176"/>
      <c r="F79" s="176"/>
      <c r="G79" s="176"/>
      <c r="H79" s="176"/>
      <c r="I79" s="176"/>
      <c r="J79" s="176"/>
      <c r="K79" s="176"/>
      <c r="L79" s="176"/>
    </row>
    <row r="80" spans="2:12">
      <c r="B80" s="176"/>
      <c r="C80" s="176"/>
      <c r="D80" s="176"/>
      <c r="E80" s="176"/>
      <c r="F80" s="176"/>
      <c r="G80" s="176"/>
      <c r="H80" s="176"/>
      <c r="I80" s="176"/>
      <c r="J80" s="176"/>
      <c r="K80" s="176"/>
      <c r="L80" s="176"/>
    </row>
    <row r="81" spans="2:12">
      <c r="B81" s="176"/>
      <c r="C81" s="176"/>
      <c r="D81" s="176"/>
      <c r="E81" s="176"/>
      <c r="F81" s="176"/>
      <c r="G81" s="176"/>
      <c r="H81" s="176"/>
      <c r="I81" s="176"/>
      <c r="J81" s="176"/>
      <c r="K81" s="176"/>
      <c r="L81" s="176"/>
    </row>
    <row r="82" spans="2:12">
      <c r="B82" s="176"/>
      <c r="C82" s="176"/>
      <c r="D82" s="176"/>
      <c r="E82" s="176"/>
      <c r="F82" s="176"/>
      <c r="G82" s="176"/>
      <c r="H82" s="176"/>
      <c r="I82" s="176"/>
      <c r="J82" s="176"/>
      <c r="K82" s="176"/>
      <c r="L82" s="176"/>
    </row>
    <row r="83" spans="2:12">
      <c r="B83" s="176"/>
      <c r="C83" s="176"/>
      <c r="D83" s="176"/>
      <c r="E83" s="176"/>
      <c r="F83" s="176"/>
      <c r="G83" s="176"/>
      <c r="H83" s="176"/>
      <c r="I83" s="176"/>
      <c r="J83" s="176"/>
      <c r="K83" s="176"/>
      <c r="L83" s="176"/>
    </row>
    <row r="84" spans="2:12"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</row>
    <row r="85" spans="2:12">
      <c r="B85" s="176"/>
      <c r="C85" s="176"/>
      <c r="D85" s="176"/>
      <c r="E85" s="176"/>
      <c r="F85" s="176"/>
      <c r="G85" s="176"/>
      <c r="H85" s="176"/>
      <c r="I85" s="176"/>
      <c r="J85" s="176"/>
      <c r="K85" s="176"/>
      <c r="L85" s="176"/>
    </row>
    <row r="86" spans="2:12">
      <c r="B86" s="176"/>
      <c r="C86" s="176"/>
      <c r="D86" s="176"/>
      <c r="E86" s="176"/>
      <c r="F86" s="176"/>
      <c r="G86" s="176"/>
      <c r="H86" s="176"/>
      <c r="I86" s="176"/>
      <c r="J86" s="176"/>
      <c r="K86" s="176"/>
      <c r="L86" s="176"/>
    </row>
    <row r="87" spans="2:12">
      <c r="B87" s="176"/>
      <c r="C87" s="176"/>
      <c r="D87" s="176"/>
      <c r="E87" s="176"/>
      <c r="F87" s="176"/>
      <c r="G87" s="176"/>
      <c r="H87" s="176"/>
      <c r="I87" s="176"/>
      <c r="J87" s="176"/>
      <c r="K87" s="176"/>
      <c r="L87" s="176"/>
    </row>
    <row r="88" spans="2:12">
      <c r="B88" s="176"/>
      <c r="C88" s="176"/>
      <c r="D88" s="176"/>
      <c r="E88" s="176"/>
      <c r="F88" s="176"/>
      <c r="G88" s="176"/>
      <c r="H88" s="176"/>
      <c r="I88" s="176"/>
      <c r="J88" s="176"/>
      <c r="K88" s="176"/>
      <c r="L88" s="176"/>
    </row>
    <row r="89" spans="2:12">
      <c r="B89" s="176"/>
      <c r="C89" s="176"/>
      <c r="D89" s="176"/>
      <c r="E89" s="176"/>
      <c r="F89" s="176"/>
      <c r="G89" s="176"/>
      <c r="H89" s="176"/>
      <c r="I89" s="176"/>
      <c r="J89" s="176"/>
      <c r="K89" s="176"/>
      <c r="L89" s="176"/>
    </row>
    <row r="90" spans="2:12">
      <c r="B90" s="176"/>
      <c r="C90" s="176"/>
      <c r="D90" s="176"/>
      <c r="E90" s="176"/>
      <c r="F90" s="176"/>
      <c r="G90" s="176"/>
      <c r="H90" s="176"/>
      <c r="I90" s="176"/>
      <c r="J90" s="176"/>
      <c r="K90" s="176"/>
      <c r="L90" s="176"/>
    </row>
    <row r="91" spans="2:12"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</row>
    <row r="92" spans="2:12">
      <c r="B92" s="176"/>
      <c r="C92" s="176"/>
      <c r="D92" s="176"/>
      <c r="E92" s="176"/>
      <c r="F92" s="176"/>
      <c r="G92" s="176"/>
      <c r="H92" s="176"/>
      <c r="I92" s="176"/>
      <c r="J92" s="176"/>
      <c r="K92" s="176"/>
      <c r="L92" s="176"/>
    </row>
    <row r="93" spans="2:12">
      <c r="B93" s="176"/>
      <c r="C93" s="176"/>
      <c r="D93" s="176"/>
      <c r="E93" s="176"/>
      <c r="F93" s="176"/>
      <c r="G93" s="176"/>
      <c r="H93" s="176"/>
      <c r="I93" s="176"/>
      <c r="J93" s="176"/>
      <c r="K93" s="176"/>
      <c r="L93" s="176"/>
    </row>
    <row r="94" spans="2:12">
      <c r="B94" s="176"/>
      <c r="C94" s="176"/>
      <c r="D94" s="176"/>
      <c r="E94" s="176"/>
      <c r="F94" s="176"/>
      <c r="G94" s="176"/>
      <c r="H94" s="176"/>
      <c r="I94" s="176"/>
      <c r="J94" s="176"/>
      <c r="K94" s="176"/>
      <c r="L94" s="176"/>
    </row>
    <row r="95" spans="2:12">
      <c r="B95" s="176"/>
      <c r="C95" s="176"/>
      <c r="D95" s="176"/>
      <c r="E95" s="176"/>
      <c r="F95" s="176"/>
      <c r="G95" s="176"/>
      <c r="H95" s="176"/>
      <c r="I95" s="176"/>
      <c r="J95" s="176"/>
      <c r="K95" s="176"/>
      <c r="L95" s="176"/>
    </row>
    <row r="96" spans="2:12">
      <c r="B96" s="176"/>
      <c r="C96" s="176"/>
      <c r="D96" s="176"/>
      <c r="E96" s="176"/>
      <c r="F96" s="176"/>
      <c r="G96" s="176"/>
      <c r="H96" s="176"/>
      <c r="I96" s="176"/>
      <c r="J96" s="176"/>
      <c r="K96" s="176"/>
      <c r="L96" s="176"/>
    </row>
    <row r="97" spans="2:12">
      <c r="B97" s="176"/>
      <c r="C97" s="176"/>
      <c r="D97" s="176"/>
      <c r="E97" s="176"/>
      <c r="F97" s="176"/>
      <c r="G97" s="176"/>
      <c r="H97" s="176"/>
      <c r="I97" s="176"/>
      <c r="J97" s="176"/>
      <c r="K97" s="176"/>
      <c r="L97" s="176"/>
    </row>
    <row r="98" spans="2:12">
      <c r="B98" s="176"/>
      <c r="C98" s="176"/>
      <c r="D98" s="176"/>
      <c r="E98" s="176"/>
      <c r="F98" s="176"/>
      <c r="G98" s="176"/>
      <c r="H98" s="176"/>
      <c r="I98" s="176"/>
      <c r="J98" s="176"/>
      <c r="K98" s="176"/>
      <c r="L98" s="176"/>
    </row>
    <row r="99" spans="2:12">
      <c r="B99" s="176"/>
      <c r="C99" s="176"/>
      <c r="D99" s="176"/>
      <c r="E99" s="176"/>
      <c r="F99" s="176"/>
      <c r="G99" s="176"/>
      <c r="H99" s="176"/>
      <c r="I99" s="176"/>
      <c r="J99" s="176"/>
      <c r="K99" s="176"/>
      <c r="L99" s="176"/>
    </row>
    <row r="100" spans="2:12">
      <c r="B100" s="176"/>
      <c r="C100" s="176"/>
      <c r="D100" s="176"/>
      <c r="E100" s="176"/>
      <c r="F100" s="176"/>
      <c r="G100" s="176"/>
      <c r="H100" s="176"/>
      <c r="I100" s="176"/>
      <c r="J100" s="176"/>
      <c r="K100" s="176"/>
      <c r="L100" s="176"/>
    </row>
    <row r="101" spans="2:12">
      <c r="B101" s="176"/>
      <c r="C101" s="176"/>
      <c r="D101" s="176"/>
      <c r="E101" s="176"/>
      <c r="F101" s="176"/>
      <c r="G101" s="176"/>
      <c r="H101" s="176"/>
      <c r="I101" s="176"/>
      <c r="J101" s="176"/>
      <c r="K101" s="176"/>
      <c r="L101" s="176"/>
    </row>
    <row r="102" spans="2:12">
      <c r="B102" s="176"/>
      <c r="C102" s="176"/>
      <c r="D102" s="176"/>
      <c r="E102" s="176"/>
      <c r="F102" s="176"/>
      <c r="G102" s="176"/>
      <c r="H102" s="176"/>
      <c r="I102" s="176"/>
      <c r="J102" s="176"/>
      <c r="K102" s="176"/>
      <c r="L102" s="176"/>
    </row>
    <row r="103" spans="2:12">
      <c r="B103" s="176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</row>
    <row r="104" spans="2:12">
      <c r="B104" s="176"/>
      <c r="C104" s="176"/>
      <c r="D104" s="176"/>
      <c r="E104" s="176"/>
      <c r="F104" s="176"/>
      <c r="G104" s="176"/>
      <c r="H104" s="176"/>
      <c r="I104" s="176"/>
      <c r="J104" s="176"/>
      <c r="K104" s="176"/>
      <c r="L104" s="176"/>
    </row>
    <row r="105" spans="2:12">
      <c r="B105" s="176"/>
      <c r="C105" s="176"/>
      <c r="D105" s="176"/>
      <c r="E105" s="176"/>
      <c r="F105" s="176"/>
      <c r="G105" s="176"/>
      <c r="H105" s="176"/>
      <c r="I105" s="176"/>
      <c r="J105" s="176"/>
      <c r="K105" s="176"/>
      <c r="L105" s="176"/>
    </row>
    <row r="106" spans="2:12">
      <c r="B106" s="176"/>
      <c r="C106" s="176"/>
      <c r="D106" s="176"/>
      <c r="E106" s="176"/>
      <c r="F106" s="176"/>
      <c r="G106" s="176"/>
      <c r="H106" s="176"/>
      <c r="I106" s="176"/>
      <c r="J106" s="176"/>
      <c r="K106" s="176"/>
      <c r="L106" s="176"/>
    </row>
    <row r="107" spans="2:12">
      <c r="B107" s="176"/>
      <c r="C107" s="176"/>
      <c r="D107" s="176"/>
      <c r="E107" s="176"/>
      <c r="F107" s="176"/>
      <c r="G107" s="176"/>
      <c r="H107" s="176"/>
      <c r="I107" s="176"/>
      <c r="J107" s="176"/>
      <c r="K107" s="176"/>
      <c r="L107" s="176"/>
    </row>
    <row r="108" spans="2:12">
      <c r="B108" s="176"/>
      <c r="C108" s="176"/>
      <c r="D108" s="176"/>
      <c r="E108" s="176"/>
      <c r="F108" s="176"/>
      <c r="G108" s="176"/>
      <c r="H108" s="176"/>
      <c r="I108" s="176"/>
      <c r="J108" s="176"/>
      <c r="K108" s="176"/>
      <c r="L108" s="176"/>
    </row>
    <row r="109" spans="2:12">
      <c r="B109" s="176"/>
      <c r="C109" s="176"/>
      <c r="D109" s="176"/>
      <c r="E109" s="176"/>
      <c r="F109" s="176"/>
      <c r="G109" s="176"/>
      <c r="H109" s="176"/>
      <c r="I109" s="176"/>
      <c r="J109" s="176"/>
      <c r="K109" s="176"/>
      <c r="L109" s="176"/>
    </row>
    <row r="110" spans="2:12">
      <c r="B110" s="176"/>
      <c r="C110" s="176"/>
      <c r="D110" s="176"/>
      <c r="E110" s="176"/>
      <c r="F110" s="176"/>
      <c r="G110" s="176"/>
      <c r="H110" s="176"/>
      <c r="I110" s="176"/>
      <c r="J110" s="176"/>
      <c r="K110" s="176"/>
      <c r="L110" s="176"/>
    </row>
    <row r="111" spans="2:12"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</row>
    <row r="112" spans="2:12">
      <c r="B112" s="176"/>
      <c r="C112" s="176"/>
      <c r="D112" s="176"/>
      <c r="E112" s="176"/>
      <c r="F112" s="176"/>
      <c r="G112" s="176"/>
      <c r="H112" s="176"/>
      <c r="I112" s="176"/>
      <c r="J112" s="176"/>
      <c r="K112" s="176"/>
      <c r="L112" s="176"/>
    </row>
    <row r="113" spans="2:12">
      <c r="B113" s="176"/>
      <c r="C113" s="176"/>
      <c r="D113" s="176"/>
      <c r="E113" s="176"/>
      <c r="F113" s="176"/>
      <c r="G113" s="176"/>
      <c r="H113" s="176"/>
      <c r="I113" s="176"/>
      <c r="J113" s="176"/>
      <c r="K113" s="176"/>
      <c r="L113" s="176"/>
    </row>
    <row r="114" spans="2:12">
      <c r="B114" s="176"/>
      <c r="C114" s="176"/>
      <c r="D114" s="176"/>
      <c r="E114" s="176"/>
      <c r="F114" s="176"/>
      <c r="G114" s="176"/>
      <c r="H114" s="176"/>
      <c r="I114" s="176"/>
      <c r="J114" s="176"/>
      <c r="K114" s="176"/>
      <c r="L114" s="176"/>
    </row>
    <row r="115" spans="2:12">
      <c r="B115" s="176"/>
      <c r="C115" s="176"/>
      <c r="D115" s="176"/>
      <c r="E115" s="176"/>
      <c r="F115" s="176"/>
      <c r="G115" s="176"/>
      <c r="H115" s="176"/>
      <c r="I115" s="176"/>
      <c r="J115" s="176"/>
      <c r="K115" s="176"/>
      <c r="L115" s="176"/>
    </row>
    <row r="116" spans="2:12">
      <c r="B116" s="176"/>
      <c r="C116" s="176"/>
      <c r="D116" s="176"/>
      <c r="E116" s="176"/>
      <c r="F116" s="176"/>
      <c r="G116" s="176"/>
      <c r="H116" s="176"/>
      <c r="I116" s="176"/>
      <c r="J116" s="176"/>
      <c r="K116" s="176"/>
      <c r="L116" s="176"/>
    </row>
    <row r="117" spans="2:12">
      <c r="B117" s="176"/>
      <c r="C117" s="176"/>
      <c r="D117" s="176"/>
      <c r="E117" s="176"/>
      <c r="F117" s="176"/>
      <c r="G117" s="176"/>
      <c r="H117" s="176"/>
      <c r="I117" s="176"/>
      <c r="J117" s="176"/>
      <c r="K117" s="176"/>
      <c r="L117" s="176"/>
    </row>
    <row r="118" spans="2:12">
      <c r="B118" s="176"/>
      <c r="C118" s="176"/>
      <c r="D118" s="176"/>
      <c r="E118" s="176"/>
      <c r="F118" s="176"/>
      <c r="G118" s="176"/>
      <c r="H118" s="176"/>
      <c r="I118" s="176"/>
      <c r="J118" s="176"/>
      <c r="K118" s="176"/>
      <c r="L118" s="176"/>
    </row>
    <row r="119" spans="2:12">
      <c r="B119" s="176"/>
      <c r="C119" s="176"/>
      <c r="D119" s="176"/>
      <c r="E119" s="176"/>
      <c r="F119" s="176"/>
      <c r="G119" s="176"/>
      <c r="H119" s="176"/>
      <c r="I119" s="176"/>
      <c r="J119" s="176"/>
      <c r="K119" s="176"/>
      <c r="L119" s="176"/>
    </row>
    <row r="120" spans="2:12">
      <c r="B120" s="176"/>
      <c r="C120" s="176"/>
      <c r="D120" s="176"/>
      <c r="E120" s="176"/>
      <c r="F120" s="176"/>
      <c r="G120" s="176"/>
      <c r="H120" s="176"/>
      <c r="I120" s="176"/>
      <c r="J120" s="176"/>
      <c r="K120" s="176"/>
      <c r="L120" s="176"/>
    </row>
    <row r="121" spans="2:12">
      <c r="B121" s="176"/>
      <c r="C121" s="176"/>
      <c r="D121" s="176"/>
      <c r="E121" s="176"/>
      <c r="F121" s="176"/>
      <c r="G121" s="176"/>
      <c r="H121" s="176"/>
      <c r="I121" s="176"/>
      <c r="J121" s="176"/>
      <c r="K121" s="176"/>
      <c r="L121" s="176"/>
    </row>
    <row r="122" spans="2:12">
      <c r="B122" s="144"/>
      <c r="C122" s="144"/>
      <c r="D122" s="151"/>
      <c r="E122" s="144"/>
      <c r="F122" s="144"/>
      <c r="G122" s="144"/>
      <c r="H122" s="144"/>
      <c r="I122" s="144"/>
      <c r="J122" s="144"/>
      <c r="K122" s="144"/>
      <c r="L122" s="144"/>
    </row>
    <row r="123" spans="2:12">
      <c r="B123" s="144"/>
      <c r="C123" s="144"/>
      <c r="D123" s="151"/>
      <c r="E123" s="144"/>
      <c r="F123" s="144"/>
      <c r="G123" s="144"/>
      <c r="H123" s="144"/>
      <c r="I123" s="144"/>
      <c r="J123" s="144"/>
      <c r="K123" s="144"/>
      <c r="L123" s="144"/>
    </row>
    <row r="124" spans="2:12">
      <c r="B124" s="144"/>
      <c r="C124" s="144"/>
      <c r="D124" s="151"/>
      <c r="E124" s="144"/>
      <c r="F124" s="144"/>
      <c r="G124" s="144"/>
      <c r="H124" s="144"/>
      <c r="I124" s="144"/>
      <c r="J124" s="144"/>
      <c r="K124" s="144"/>
      <c r="L124" s="144"/>
    </row>
    <row r="125" spans="2:12">
      <c r="B125" s="144"/>
      <c r="C125" s="144"/>
      <c r="D125" s="151"/>
      <c r="E125" s="144"/>
      <c r="F125" s="144"/>
      <c r="G125" s="144"/>
      <c r="H125" s="144"/>
      <c r="I125" s="144"/>
      <c r="J125" s="144"/>
      <c r="K125" s="144"/>
      <c r="L125" s="144"/>
    </row>
    <row r="126" spans="2:12">
      <c r="B126" s="144"/>
      <c r="C126" s="144"/>
      <c r="D126" s="151"/>
      <c r="E126" s="144"/>
      <c r="F126" s="144"/>
      <c r="G126" s="144"/>
      <c r="H126" s="144"/>
      <c r="I126" s="144"/>
      <c r="J126" s="144"/>
      <c r="K126" s="144"/>
      <c r="L126" s="144"/>
    </row>
    <row r="127" spans="2:12">
      <c r="B127" s="144"/>
      <c r="C127" s="144"/>
      <c r="D127" s="151"/>
      <c r="E127" s="144"/>
      <c r="F127" s="144"/>
      <c r="G127" s="144"/>
      <c r="H127" s="144"/>
      <c r="I127" s="144"/>
      <c r="J127" s="144"/>
      <c r="K127" s="144"/>
      <c r="L127" s="144"/>
    </row>
    <row r="128" spans="2:12">
      <c r="B128" s="144"/>
      <c r="C128" s="144"/>
      <c r="D128" s="151"/>
      <c r="E128" s="144"/>
      <c r="F128" s="144"/>
      <c r="G128" s="144"/>
      <c r="H128" s="144"/>
      <c r="I128" s="144"/>
      <c r="J128" s="144"/>
      <c r="K128" s="144"/>
      <c r="L128" s="144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51"/>
      <c r="E513" s="151"/>
    </row>
    <row r="514" spans="4:5">
      <c r="D514" s="151"/>
      <c r="E514" s="151"/>
    </row>
    <row r="515" spans="4:5">
      <c r="D515" s="151"/>
      <c r="E515" s="151"/>
    </row>
    <row r="516" spans="4:5">
      <c r="D516" s="152"/>
      <c r="E516" s="15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177</v>
      </c>
      <c r="C1" s="78" t="s" vm="1">
        <v>247</v>
      </c>
    </row>
    <row r="2" spans="2:18">
      <c r="B2" s="56" t="s">
        <v>176</v>
      </c>
      <c r="C2" s="78" t="s">
        <v>248</v>
      </c>
    </row>
    <row r="3" spans="2:18">
      <c r="B3" s="56" t="s">
        <v>178</v>
      </c>
      <c r="C3" s="78" t="s">
        <v>249</v>
      </c>
    </row>
    <row r="4" spans="2:18">
      <c r="B4" s="56" t="s">
        <v>179</v>
      </c>
      <c r="C4" s="78">
        <v>9454</v>
      </c>
    </row>
    <row r="6" spans="2:18" ht="26.25" customHeight="1">
      <c r="B6" s="208" t="s">
        <v>218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10"/>
    </row>
    <row r="7" spans="2:18" s="3" customFormat="1" ht="78.75">
      <c r="B7" s="21" t="s">
        <v>113</v>
      </c>
      <c r="C7" s="29" t="s">
        <v>41</v>
      </c>
      <c r="D7" s="29" t="s">
        <v>57</v>
      </c>
      <c r="E7" s="29" t="s">
        <v>15</v>
      </c>
      <c r="F7" s="29" t="s">
        <v>58</v>
      </c>
      <c r="G7" s="29" t="s">
        <v>98</v>
      </c>
      <c r="H7" s="29" t="s">
        <v>18</v>
      </c>
      <c r="I7" s="29" t="s">
        <v>97</v>
      </c>
      <c r="J7" s="29" t="s">
        <v>17</v>
      </c>
      <c r="K7" s="29" t="s">
        <v>215</v>
      </c>
      <c r="L7" s="29" t="s">
        <v>231</v>
      </c>
      <c r="M7" s="29" t="s">
        <v>216</v>
      </c>
      <c r="N7" s="29" t="s">
        <v>53</v>
      </c>
      <c r="O7" s="29" t="s">
        <v>180</v>
      </c>
      <c r="P7" s="30" t="s">
        <v>182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238</v>
      </c>
      <c r="M8" s="31" t="s">
        <v>234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246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237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177</v>
      </c>
      <c r="C1" s="78" t="s" vm="1">
        <v>247</v>
      </c>
    </row>
    <row r="2" spans="2:18">
      <c r="B2" s="56" t="s">
        <v>176</v>
      </c>
      <c r="C2" s="78" t="s">
        <v>248</v>
      </c>
    </row>
    <row r="3" spans="2:18">
      <c r="B3" s="56" t="s">
        <v>178</v>
      </c>
      <c r="C3" s="78" t="s">
        <v>249</v>
      </c>
    </row>
    <row r="4" spans="2:18">
      <c r="B4" s="56" t="s">
        <v>179</v>
      </c>
      <c r="C4" s="78">
        <v>9454</v>
      </c>
    </row>
    <row r="6" spans="2:18" ht="26.25" customHeight="1">
      <c r="B6" s="208" t="s">
        <v>220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10"/>
    </row>
    <row r="7" spans="2:18" s="3" customFormat="1" ht="78.75">
      <c r="B7" s="21" t="s">
        <v>113</v>
      </c>
      <c r="C7" s="29" t="s">
        <v>41</v>
      </c>
      <c r="D7" s="29" t="s">
        <v>57</v>
      </c>
      <c r="E7" s="29" t="s">
        <v>15</v>
      </c>
      <c r="F7" s="29" t="s">
        <v>58</v>
      </c>
      <c r="G7" s="29" t="s">
        <v>98</v>
      </c>
      <c r="H7" s="29" t="s">
        <v>18</v>
      </c>
      <c r="I7" s="29" t="s">
        <v>97</v>
      </c>
      <c r="J7" s="29" t="s">
        <v>17</v>
      </c>
      <c r="K7" s="29" t="s">
        <v>215</v>
      </c>
      <c r="L7" s="29" t="s">
        <v>231</v>
      </c>
      <c r="M7" s="29" t="s">
        <v>216</v>
      </c>
      <c r="N7" s="29" t="s">
        <v>53</v>
      </c>
      <c r="O7" s="29" t="s">
        <v>180</v>
      </c>
      <c r="P7" s="30" t="s">
        <v>182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238</v>
      </c>
      <c r="M8" s="31" t="s">
        <v>234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246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237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pane ySplit="10" topLeftCell="A11" activePane="bottomLeft" state="frozen"/>
      <selection pane="bottomLeft" activeCell="C18" sqref="C18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6.140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6" t="s">
        <v>177</v>
      </c>
      <c r="C1" s="78" t="s" vm="1">
        <v>247</v>
      </c>
    </row>
    <row r="2" spans="2:53">
      <c r="B2" s="56" t="s">
        <v>176</v>
      </c>
      <c r="C2" s="78" t="s">
        <v>248</v>
      </c>
    </row>
    <row r="3" spans="2:53">
      <c r="B3" s="56" t="s">
        <v>178</v>
      </c>
      <c r="C3" s="78" t="s">
        <v>249</v>
      </c>
    </row>
    <row r="4" spans="2:53">
      <c r="B4" s="56" t="s">
        <v>179</v>
      </c>
      <c r="C4" s="78">
        <v>9454</v>
      </c>
    </row>
    <row r="6" spans="2:53" ht="21.75" customHeight="1">
      <c r="B6" s="199" t="s">
        <v>207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1"/>
    </row>
    <row r="7" spans="2:53" ht="27.75" customHeight="1">
      <c r="B7" s="202" t="s">
        <v>82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4"/>
      <c r="AU7" s="3"/>
      <c r="AV7" s="3"/>
    </row>
    <row r="8" spans="2:53" s="3" customFormat="1" ht="66" customHeight="1">
      <c r="B8" s="21" t="s">
        <v>112</v>
      </c>
      <c r="C8" s="29" t="s">
        <v>41</v>
      </c>
      <c r="D8" s="29" t="s">
        <v>117</v>
      </c>
      <c r="E8" s="29" t="s">
        <v>15</v>
      </c>
      <c r="F8" s="29" t="s">
        <v>58</v>
      </c>
      <c r="G8" s="29" t="s">
        <v>98</v>
      </c>
      <c r="H8" s="29" t="s">
        <v>18</v>
      </c>
      <c r="I8" s="29" t="s">
        <v>97</v>
      </c>
      <c r="J8" s="29" t="s">
        <v>17</v>
      </c>
      <c r="K8" s="29" t="s">
        <v>19</v>
      </c>
      <c r="L8" s="29" t="s">
        <v>231</v>
      </c>
      <c r="M8" s="29" t="s">
        <v>230</v>
      </c>
      <c r="N8" s="29" t="s">
        <v>245</v>
      </c>
      <c r="O8" s="29" t="s">
        <v>56</v>
      </c>
      <c r="P8" s="29" t="s">
        <v>233</v>
      </c>
      <c r="Q8" s="29" t="s">
        <v>180</v>
      </c>
      <c r="R8" s="72" t="s">
        <v>182</v>
      </c>
      <c r="AM8" s="1"/>
      <c r="AU8" s="1"/>
      <c r="AV8" s="1"/>
      <c r="AW8" s="1"/>
    </row>
    <row r="9" spans="2:53" s="3" customFormat="1" ht="21.75" customHeight="1">
      <c r="B9" s="14"/>
      <c r="C9" s="31"/>
      <c r="D9" s="31"/>
      <c r="E9" s="31"/>
      <c r="F9" s="31"/>
      <c r="G9" s="31" t="s">
        <v>22</v>
      </c>
      <c r="H9" s="31" t="s">
        <v>21</v>
      </c>
      <c r="I9" s="31"/>
      <c r="J9" s="31" t="s">
        <v>20</v>
      </c>
      <c r="K9" s="31" t="s">
        <v>20</v>
      </c>
      <c r="L9" s="31" t="s">
        <v>238</v>
      </c>
      <c r="M9" s="31"/>
      <c r="N9" s="15" t="s">
        <v>234</v>
      </c>
      <c r="O9" s="31" t="s">
        <v>239</v>
      </c>
      <c r="P9" s="31" t="s">
        <v>20</v>
      </c>
      <c r="Q9" s="31" t="s">
        <v>20</v>
      </c>
      <c r="R9" s="32" t="s">
        <v>20</v>
      </c>
      <c r="AU9" s="1"/>
      <c r="AV9" s="1"/>
    </row>
    <row r="10" spans="2:53" s="4" customFormat="1" ht="18" customHeight="1">
      <c r="B10" s="17"/>
      <c r="C10" s="33" t="s">
        <v>1</v>
      </c>
      <c r="D10" s="33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110</v>
      </c>
      <c r="R10" s="19" t="s">
        <v>111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5" customFormat="1" ht="18" customHeight="1">
      <c r="B11" s="79" t="s">
        <v>26</v>
      </c>
      <c r="C11" s="80"/>
      <c r="D11" s="80"/>
      <c r="E11" s="80"/>
      <c r="F11" s="80"/>
      <c r="G11" s="80"/>
      <c r="H11" s="88">
        <v>5.127879895950989</v>
      </c>
      <c r="I11" s="80"/>
      <c r="J11" s="80"/>
      <c r="K11" s="89">
        <v>2.4853217440234934E-3</v>
      </c>
      <c r="L11" s="88"/>
      <c r="M11" s="90"/>
      <c r="N11" s="80"/>
      <c r="O11" s="88">
        <v>4624.4743999999992</v>
      </c>
      <c r="P11" s="80"/>
      <c r="Q11" s="89">
        <v>1</v>
      </c>
      <c r="R11" s="89">
        <f>O11/'סכום נכסי הקרן'!$C$42</f>
        <v>0.21728230356567543</v>
      </c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U11" s="137"/>
      <c r="AV11" s="137"/>
      <c r="AW11" s="139"/>
      <c r="BA11" s="137"/>
    </row>
    <row r="12" spans="2:53" s="137" customFormat="1" ht="22.5" customHeight="1">
      <c r="B12" s="81" t="s">
        <v>228</v>
      </c>
      <c r="C12" s="82"/>
      <c r="D12" s="82"/>
      <c r="E12" s="82"/>
      <c r="F12" s="82"/>
      <c r="G12" s="82"/>
      <c r="H12" s="91">
        <v>5.127879895950989</v>
      </c>
      <c r="I12" s="82"/>
      <c r="J12" s="82"/>
      <c r="K12" s="92">
        <v>2.4853217440234934E-3</v>
      </c>
      <c r="L12" s="91"/>
      <c r="M12" s="93"/>
      <c r="N12" s="82"/>
      <c r="O12" s="91">
        <v>4624.4743999999992</v>
      </c>
      <c r="P12" s="82"/>
      <c r="Q12" s="92">
        <v>1</v>
      </c>
      <c r="R12" s="92">
        <f>O12/'סכום נכסי הקרן'!$C$42</f>
        <v>0.21728230356567543</v>
      </c>
      <c r="AW12" s="135"/>
    </row>
    <row r="13" spans="2:53" s="136" customFormat="1">
      <c r="B13" s="120" t="s">
        <v>25</v>
      </c>
      <c r="C13" s="116"/>
      <c r="D13" s="116"/>
      <c r="E13" s="116"/>
      <c r="F13" s="116"/>
      <c r="G13" s="116"/>
      <c r="H13" s="117">
        <v>5.2382827120298456</v>
      </c>
      <c r="I13" s="116"/>
      <c r="J13" s="116"/>
      <c r="K13" s="118">
        <v>-3.8238870617799624E-3</v>
      </c>
      <c r="L13" s="117"/>
      <c r="M13" s="121"/>
      <c r="N13" s="116"/>
      <c r="O13" s="117">
        <v>2294.7515900000003</v>
      </c>
      <c r="P13" s="116"/>
      <c r="Q13" s="118">
        <v>0.49621889787085871</v>
      </c>
      <c r="R13" s="118">
        <f>O13/'סכום נכסי הקרן'!$C$42</f>
        <v>0.10781958520220082</v>
      </c>
    </row>
    <row r="14" spans="2:53" s="137" customFormat="1">
      <c r="B14" s="85" t="s">
        <v>24</v>
      </c>
      <c r="C14" s="82"/>
      <c r="D14" s="82"/>
      <c r="E14" s="82"/>
      <c r="F14" s="82"/>
      <c r="G14" s="82"/>
      <c r="H14" s="91">
        <v>5.2382827120298456</v>
      </c>
      <c r="I14" s="82"/>
      <c r="J14" s="82"/>
      <c r="K14" s="92">
        <v>-3.8238870617799624E-3</v>
      </c>
      <c r="L14" s="91"/>
      <c r="M14" s="93"/>
      <c r="N14" s="82"/>
      <c r="O14" s="91">
        <v>2294.7515900000003</v>
      </c>
      <c r="P14" s="82"/>
      <c r="Q14" s="92">
        <v>0.49621889787085871</v>
      </c>
      <c r="R14" s="92">
        <f>O14/'סכום נכסי הקרן'!$C$42</f>
        <v>0.10781958520220082</v>
      </c>
    </row>
    <row r="15" spans="2:53" s="137" customFormat="1">
      <c r="B15" s="86" t="s">
        <v>250</v>
      </c>
      <c r="C15" s="84" t="s">
        <v>251</v>
      </c>
      <c r="D15" s="97" t="s">
        <v>118</v>
      </c>
      <c r="E15" s="84" t="s">
        <v>252</v>
      </c>
      <c r="F15" s="84"/>
      <c r="G15" s="84"/>
      <c r="H15" s="94">
        <v>3.13</v>
      </c>
      <c r="I15" s="97" t="s">
        <v>162</v>
      </c>
      <c r="J15" s="98">
        <v>0.04</v>
      </c>
      <c r="K15" s="95">
        <v>-6.7000000000000002E-3</v>
      </c>
      <c r="L15" s="94">
        <v>166166</v>
      </c>
      <c r="M15" s="96">
        <v>152.84</v>
      </c>
      <c r="N15" s="84"/>
      <c r="O15" s="94">
        <v>253.96812</v>
      </c>
      <c r="P15" s="95">
        <v>1.0687423634728679E-5</v>
      </c>
      <c r="Q15" s="95">
        <v>5.4918267035925214E-2</v>
      </c>
      <c r="R15" s="95">
        <f>O15/'סכום נכסי הקרן'!$C$42</f>
        <v>1.193276756940073E-2</v>
      </c>
    </row>
    <row r="16" spans="2:53" s="137" customFormat="1" ht="20.25">
      <c r="B16" s="86" t="s">
        <v>253</v>
      </c>
      <c r="C16" s="84" t="s">
        <v>254</v>
      </c>
      <c r="D16" s="97" t="s">
        <v>118</v>
      </c>
      <c r="E16" s="84" t="s">
        <v>252</v>
      </c>
      <c r="F16" s="84"/>
      <c r="G16" s="84"/>
      <c r="H16" s="94">
        <v>5.69</v>
      </c>
      <c r="I16" s="97" t="s">
        <v>162</v>
      </c>
      <c r="J16" s="98">
        <v>0.04</v>
      </c>
      <c r="K16" s="95">
        <v>-1.3999999999999998E-3</v>
      </c>
      <c r="L16" s="94">
        <v>35542</v>
      </c>
      <c r="M16" s="96">
        <v>157.58000000000001</v>
      </c>
      <c r="N16" s="84"/>
      <c r="O16" s="94">
        <v>56.007069999999999</v>
      </c>
      <c r="P16" s="95">
        <v>3.3618058672980526E-6</v>
      </c>
      <c r="Q16" s="95">
        <v>1.2111013091563445E-2</v>
      </c>
      <c r="R16" s="95">
        <f>O16/'סכום נכסי הקרן'!$C$42</f>
        <v>2.6315088230489578E-3</v>
      </c>
      <c r="AU16" s="135"/>
    </row>
    <row r="17" spans="2:48" s="137" customFormat="1" ht="20.25">
      <c r="B17" s="86" t="s">
        <v>255</v>
      </c>
      <c r="C17" s="84" t="s">
        <v>256</v>
      </c>
      <c r="D17" s="97" t="s">
        <v>118</v>
      </c>
      <c r="E17" s="84" t="s">
        <v>252</v>
      </c>
      <c r="F17" s="84"/>
      <c r="G17" s="84"/>
      <c r="H17" s="94">
        <v>8.86</v>
      </c>
      <c r="I17" s="97" t="s">
        <v>162</v>
      </c>
      <c r="J17" s="98">
        <v>7.4999999999999997E-3</v>
      </c>
      <c r="K17" s="95">
        <v>2E-3</v>
      </c>
      <c r="L17" s="94">
        <v>77500</v>
      </c>
      <c r="M17" s="96">
        <v>105.55</v>
      </c>
      <c r="N17" s="84"/>
      <c r="O17" s="94">
        <v>81.801240000000007</v>
      </c>
      <c r="P17" s="95">
        <v>1.1885848616617582E-5</v>
      </c>
      <c r="Q17" s="95">
        <v>1.7688764803195801E-2</v>
      </c>
      <c r="R17" s="95">
        <f>O17/'סכום נכסי הקרן'!$C$42</f>
        <v>3.8434555636698252E-3</v>
      </c>
      <c r="AV17" s="135"/>
    </row>
    <row r="18" spans="2:48" s="137" customFormat="1">
      <c r="B18" s="86" t="s">
        <v>257</v>
      </c>
      <c r="C18" s="84" t="s">
        <v>258</v>
      </c>
      <c r="D18" s="97" t="s">
        <v>118</v>
      </c>
      <c r="E18" s="84" t="s">
        <v>252</v>
      </c>
      <c r="F18" s="84"/>
      <c r="G18" s="84"/>
      <c r="H18" s="94">
        <v>14</v>
      </c>
      <c r="I18" s="97" t="s">
        <v>162</v>
      </c>
      <c r="J18" s="98">
        <v>0.04</v>
      </c>
      <c r="K18" s="95">
        <v>8.6E-3</v>
      </c>
      <c r="L18" s="94">
        <v>171960</v>
      </c>
      <c r="M18" s="96">
        <v>183.45</v>
      </c>
      <c r="N18" s="84"/>
      <c r="O18" s="94">
        <v>315.46060999999997</v>
      </c>
      <c r="P18" s="95">
        <v>1.0600678613574749E-5</v>
      </c>
      <c r="Q18" s="95">
        <v>6.8215451684628212E-2</v>
      </c>
      <c r="R18" s="95">
        <f>O18/'סכום נכסי הקרן'!$C$42</f>
        <v>1.4822010480809052E-2</v>
      </c>
      <c r="AU18" s="139"/>
    </row>
    <row r="19" spans="2:48" s="137" customFormat="1">
      <c r="B19" s="86" t="s">
        <v>259</v>
      </c>
      <c r="C19" s="84" t="s">
        <v>260</v>
      </c>
      <c r="D19" s="97" t="s">
        <v>118</v>
      </c>
      <c r="E19" s="84" t="s">
        <v>252</v>
      </c>
      <c r="F19" s="84"/>
      <c r="G19" s="84"/>
      <c r="H19" s="94">
        <v>18.280000000000005</v>
      </c>
      <c r="I19" s="97" t="s">
        <v>162</v>
      </c>
      <c r="J19" s="98">
        <v>2.75E-2</v>
      </c>
      <c r="K19" s="95">
        <v>1.09E-2</v>
      </c>
      <c r="L19" s="94">
        <v>51850</v>
      </c>
      <c r="M19" s="96">
        <v>143.71</v>
      </c>
      <c r="N19" s="84"/>
      <c r="O19" s="94">
        <v>74.513639999999995</v>
      </c>
      <c r="P19" s="95">
        <v>2.9335108036648462E-6</v>
      </c>
      <c r="Q19" s="95">
        <v>1.6112888418195158E-2</v>
      </c>
      <c r="R19" s="95">
        <f>O19/'סכום נכסי הקרן'!$C$42</f>
        <v>3.5010455126021365E-3</v>
      </c>
      <c r="AV19" s="139"/>
    </row>
    <row r="20" spans="2:48" s="137" customFormat="1">
      <c r="B20" s="86" t="s">
        <v>261</v>
      </c>
      <c r="C20" s="84" t="s">
        <v>262</v>
      </c>
      <c r="D20" s="97" t="s">
        <v>118</v>
      </c>
      <c r="E20" s="84" t="s">
        <v>252</v>
      </c>
      <c r="F20" s="84"/>
      <c r="G20" s="84"/>
      <c r="H20" s="94">
        <v>5.2700000000000005</v>
      </c>
      <c r="I20" s="97" t="s">
        <v>162</v>
      </c>
      <c r="J20" s="98">
        <v>1.7500000000000002E-2</v>
      </c>
      <c r="K20" s="95">
        <v>-2.5999999999999999E-3</v>
      </c>
      <c r="L20" s="94">
        <v>92287</v>
      </c>
      <c r="M20" s="96">
        <v>112.7</v>
      </c>
      <c r="N20" s="84"/>
      <c r="O20" s="94">
        <v>104.00744999999999</v>
      </c>
      <c r="P20" s="95">
        <v>6.5820179329980285E-6</v>
      </c>
      <c r="Q20" s="95">
        <v>2.2490653208070525E-2</v>
      </c>
      <c r="R20" s="95">
        <f>O20/'סכום נכסי הקרן'!$C$42</f>
        <v>4.8868209377463112E-3</v>
      </c>
    </row>
    <row r="21" spans="2:48" s="137" customFormat="1">
      <c r="B21" s="86" t="s">
        <v>263</v>
      </c>
      <c r="C21" s="84" t="s">
        <v>264</v>
      </c>
      <c r="D21" s="97" t="s">
        <v>118</v>
      </c>
      <c r="E21" s="84" t="s">
        <v>252</v>
      </c>
      <c r="F21" s="84"/>
      <c r="G21" s="84"/>
      <c r="H21" s="94">
        <v>1.56</v>
      </c>
      <c r="I21" s="97" t="s">
        <v>162</v>
      </c>
      <c r="J21" s="98">
        <v>0.03</v>
      </c>
      <c r="K21" s="95">
        <v>-9.2999999999999975E-3</v>
      </c>
      <c r="L21" s="94">
        <v>404683</v>
      </c>
      <c r="M21" s="96">
        <v>117.13</v>
      </c>
      <c r="N21" s="84"/>
      <c r="O21" s="94">
        <v>474.00519000000003</v>
      </c>
      <c r="P21" s="95">
        <v>2.639766229650784E-5</v>
      </c>
      <c r="Q21" s="95">
        <v>0.10249925699664379</v>
      </c>
      <c r="R21" s="95">
        <f>O21/'סכום נכסי הקרן'!$C$42</f>
        <v>2.2271274674000939E-2</v>
      </c>
    </row>
    <row r="22" spans="2:48" s="137" customFormat="1">
      <c r="B22" s="86" t="s">
        <v>265</v>
      </c>
      <c r="C22" s="84" t="s">
        <v>266</v>
      </c>
      <c r="D22" s="97" t="s">
        <v>118</v>
      </c>
      <c r="E22" s="84" t="s">
        <v>252</v>
      </c>
      <c r="F22" s="84"/>
      <c r="G22" s="84"/>
      <c r="H22" s="94">
        <v>2.5900000000000003</v>
      </c>
      <c r="I22" s="97" t="s">
        <v>162</v>
      </c>
      <c r="J22" s="98">
        <v>1E-3</v>
      </c>
      <c r="K22" s="95">
        <v>-7.6E-3</v>
      </c>
      <c r="L22" s="94">
        <v>606866</v>
      </c>
      <c r="M22" s="96">
        <v>102</v>
      </c>
      <c r="N22" s="84"/>
      <c r="O22" s="94">
        <v>619.00331999999992</v>
      </c>
      <c r="P22" s="95">
        <v>4.2734225405987327E-5</v>
      </c>
      <c r="Q22" s="95">
        <v>0.13385376725190651</v>
      </c>
      <c r="R22" s="95">
        <f>O22/'סכום נכסי הקרן'!$C$42</f>
        <v>2.9084054889438018E-2</v>
      </c>
    </row>
    <row r="23" spans="2:48" s="137" customFormat="1">
      <c r="B23" s="86" t="s">
        <v>267</v>
      </c>
      <c r="C23" s="84" t="s">
        <v>268</v>
      </c>
      <c r="D23" s="97" t="s">
        <v>118</v>
      </c>
      <c r="E23" s="84" t="s">
        <v>252</v>
      </c>
      <c r="F23" s="84"/>
      <c r="G23" s="84"/>
      <c r="H23" s="94">
        <v>7.4000000000000012</v>
      </c>
      <c r="I23" s="97" t="s">
        <v>162</v>
      </c>
      <c r="J23" s="98">
        <v>7.4999999999999997E-3</v>
      </c>
      <c r="K23" s="95">
        <v>-9.9999999999999991E-5</v>
      </c>
      <c r="L23" s="94">
        <v>50000</v>
      </c>
      <c r="M23" s="96">
        <v>105.3</v>
      </c>
      <c r="N23" s="84"/>
      <c r="O23" s="94">
        <v>52.650010000000002</v>
      </c>
      <c r="P23" s="95">
        <v>3.5875118997769715E-6</v>
      </c>
      <c r="Q23" s="95">
        <v>1.138507978333711E-2</v>
      </c>
      <c r="R23" s="95">
        <f>O23/'סכום נכסי הקרן'!$C$42</f>
        <v>2.4737763616024884E-3</v>
      </c>
    </row>
    <row r="24" spans="2:48" s="137" customFormat="1">
      <c r="B24" s="86" t="s">
        <v>269</v>
      </c>
      <c r="C24" s="84" t="s">
        <v>270</v>
      </c>
      <c r="D24" s="97" t="s">
        <v>118</v>
      </c>
      <c r="E24" s="84" t="s">
        <v>252</v>
      </c>
      <c r="F24" s="84"/>
      <c r="G24" s="84"/>
      <c r="H24" s="94">
        <v>0.08</v>
      </c>
      <c r="I24" s="97" t="s">
        <v>162</v>
      </c>
      <c r="J24" s="98">
        <v>3.5000000000000003E-2</v>
      </c>
      <c r="K24" s="95">
        <v>-2.2199999999999998E-2</v>
      </c>
      <c r="L24" s="94">
        <v>237</v>
      </c>
      <c r="M24" s="96">
        <v>120.43</v>
      </c>
      <c r="N24" s="84"/>
      <c r="O24" s="94">
        <v>0.28543000000000002</v>
      </c>
      <c r="P24" s="95">
        <v>2.4255467085335924E-8</v>
      </c>
      <c r="Q24" s="95">
        <v>6.1721608838401191E-5</v>
      </c>
      <c r="R24" s="95">
        <f>O24/'סכום נכסי הקרן'!$C$42</f>
        <v>1.3411013348187365E-5</v>
      </c>
    </row>
    <row r="25" spans="2:48" s="137" customFormat="1">
      <c r="B25" s="86" t="s">
        <v>271</v>
      </c>
      <c r="C25" s="84" t="s">
        <v>272</v>
      </c>
      <c r="D25" s="97" t="s">
        <v>118</v>
      </c>
      <c r="E25" s="84" t="s">
        <v>252</v>
      </c>
      <c r="F25" s="84"/>
      <c r="G25" s="84"/>
      <c r="H25" s="94">
        <v>4.2700000000000005</v>
      </c>
      <c r="I25" s="97" t="s">
        <v>162</v>
      </c>
      <c r="J25" s="98">
        <v>2.75E-2</v>
      </c>
      <c r="K25" s="95">
        <v>-4.8999999999999998E-3</v>
      </c>
      <c r="L25" s="94">
        <v>221050</v>
      </c>
      <c r="M25" s="96">
        <v>119</v>
      </c>
      <c r="N25" s="84"/>
      <c r="O25" s="94">
        <v>263.04951</v>
      </c>
      <c r="P25" s="95">
        <v>1.3475910765512203E-5</v>
      </c>
      <c r="Q25" s="95">
        <v>5.6882033988554473E-2</v>
      </c>
      <c r="R25" s="95">
        <f>O25/'סכום נכסי הקרן'!$C$42</f>
        <v>1.2359459376534161E-2</v>
      </c>
    </row>
    <row r="26" spans="2:48" s="137" customFormat="1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84"/>
    </row>
    <row r="27" spans="2:48" s="136" customFormat="1">
      <c r="B27" s="120" t="s">
        <v>42</v>
      </c>
      <c r="C27" s="116"/>
      <c r="D27" s="116"/>
      <c r="E27" s="116"/>
      <c r="F27" s="116"/>
      <c r="G27" s="116"/>
      <c r="H27" s="117">
        <v>5.0191343247396878</v>
      </c>
      <c r="I27" s="116"/>
      <c r="J27" s="116"/>
      <c r="K27" s="118">
        <v>8.6998236910424531E-3</v>
      </c>
      <c r="L27" s="117"/>
      <c r="M27" s="121"/>
      <c r="N27" s="116"/>
      <c r="O27" s="117">
        <v>2329.7228100000007</v>
      </c>
      <c r="P27" s="116"/>
      <c r="Q27" s="118">
        <v>0.50378110212914162</v>
      </c>
      <c r="R27" s="118">
        <f>O27/'סכום נכסי הקרן'!$C$42</f>
        <v>0.1094627183634747</v>
      </c>
    </row>
    <row r="28" spans="2:48" s="137" customFormat="1">
      <c r="B28" s="85" t="s">
        <v>23</v>
      </c>
      <c r="C28" s="82"/>
      <c r="D28" s="82"/>
      <c r="E28" s="82"/>
      <c r="F28" s="82"/>
      <c r="G28" s="82"/>
      <c r="H28" s="91">
        <v>5.0191343247396878</v>
      </c>
      <c r="I28" s="82"/>
      <c r="J28" s="82"/>
      <c r="K28" s="92">
        <v>8.6998236910424531E-3</v>
      </c>
      <c r="L28" s="91"/>
      <c r="M28" s="93"/>
      <c r="N28" s="82"/>
      <c r="O28" s="91">
        <v>2329.7228100000007</v>
      </c>
      <c r="P28" s="82"/>
      <c r="Q28" s="92">
        <v>0.50378110212914162</v>
      </c>
      <c r="R28" s="92">
        <f>O28/'סכום נכסי הקרן'!$C$42</f>
        <v>0.1094627183634747</v>
      </c>
    </row>
    <row r="29" spans="2:48" s="137" customFormat="1">
      <c r="B29" s="86" t="s">
        <v>273</v>
      </c>
      <c r="C29" s="84" t="s">
        <v>274</v>
      </c>
      <c r="D29" s="97" t="s">
        <v>118</v>
      </c>
      <c r="E29" s="84" t="s">
        <v>252</v>
      </c>
      <c r="F29" s="84"/>
      <c r="G29" s="84"/>
      <c r="H29" s="94">
        <v>0.92000000000000015</v>
      </c>
      <c r="I29" s="97" t="s">
        <v>162</v>
      </c>
      <c r="J29" s="98">
        <v>0.06</v>
      </c>
      <c r="K29" s="95">
        <v>1.5E-3</v>
      </c>
      <c r="L29" s="94">
        <v>304083</v>
      </c>
      <c r="M29" s="96">
        <v>105.85</v>
      </c>
      <c r="N29" s="84"/>
      <c r="O29" s="94">
        <v>321.87184999999999</v>
      </c>
      <c r="P29" s="95">
        <v>1.6590903127365894E-5</v>
      </c>
      <c r="Q29" s="95">
        <v>6.9601823290447895E-2</v>
      </c>
      <c r="R29" s="95">
        <f>O29/'סכום נכסי הקרן'!$C$42</f>
        <v>1.5123244496919598E-2</v>
      </c>
    </row>
    <row r="30" spans="2:48" s="137" customFormat="1">
      <c r="B30" s="86" t="s">
        <v>275</v>
      </c>
      <c r="C30" s="84" t="s">
        <v>276</v>
      </c>
      <c r="D30" s="97" t="s">
        <v>118</v>
      </c>
      <c r="E30" s="84" t="s">
        <v>252</v>
      </c>
      <c r="F30" s="84"/>
      <c r="G30" s="84"/>
      <c r="H30" s="94">
        <v>7.0600000000000005</v>
      </c>
      <c r="I30" s="97" t="s">
        <v>162</v>
      </c>
      <c r="J30" s="98">
        <v>6.25E-2</v>
      </c>
      <c r="K30" s="95">
        <v>1.4900000000000002E-2</v>
      </c>
      <c r="L30" s="94">
        <v>84289</v>
      </c>
      <c r="M30" s="96">
        <v>140.68</v>
      </c>
      <c r="N30" s="84"/>
      <c r="O30" s="94">
        <v>118.57776</v>
      </c>
      <c r="P30" s="95">
        <v>4.9120451430987392E-6</v>
      </c>
      <c r="Q30" s="95">
        <v>2.5641348560606157E-2</v>
      </c>
      <c r="R30" s="95">
        <f>O30/'סכום נכסי הקרן'!$C$42</f>
        <v>5.5714112817789214E-3</v>
      </c>
    </row>
    <row r="31" spans="2:48" s="137" customFormat="1">
      <c r="B31" s="86" t="s">
        <v>277</v>
      </c>
      <c r="C31" s="84" t="s">
        <v>278</v>
      </c>
      <c r="D31" s="97" t="s">
        <v>118</v>
      </c>
      <c r="E31" s="84" t="s">
        <v>252</v>
      </c>
      <c r="F31" s="84"/>
      <c r="G31" s="84"/>
      <c r="H31" s="94">
        <v>5.53</v>
      </c>
      <c r="I31" s="97" t="s">
        <v>162</v>
      </c>
      <c r="J31" s="98">
        <v>3.7499999999999999E-2</v>
      </c>
      <c r="K31" s="95">
        <v>1.0800000000000002E-2</v>
      </c>
      <c r="L31" s="94">
        <v>84801</v>
      </c>
      <c r="M31" s="96">
        <v>115.48</v>
      </c>
      <c r="N31" s="84"/>
      <c r="O31" s="94">
        <v>97.928200000000004</v>
      </c>
      <c r="P31" s="95">
        <v>5.5098564842254282E-6</v>
      </c>
      <c r="Q31" s="95">
        <v>2.1176071382295904E-2</v>
      </c>
      <c r="R31" s="95">
        <f>O31/'סכום נכסי הקרן'!$C$42</f>
        <v>4.6011855704164309E-3</v>
      </c>
    </row>
    <row r="32" spans="2:48" s="137" customFormat="1">
      <c r="B32" s="86" t="s">
        <v>279</v>
      </c>
      <c r="C32" s="84" t="s">
        <v>280</v>
      </c>
      <c r="D32" s="97" t="s">
        <v>118</v>
      </c>
      <c r="E32" s="84" t="s">
        <v>252</v>
      </c>
      <c r="F32" s="84"/>
      <c r="G32" s="84"/>
      <c r="H32" s="94">
        <v>1.1499999999999999</v>
      </c>
      <c r="I32" s="97" t="s">
        <v>162</v>
      </c>
      <c r="J32" s="98">
        <v>2.2499999999999999E-2</v>
      </c>
      <c r="K32" s="95">
        <v>1.7000000000000001E-3</v>
      </c>
      <c r="L32" s="94">
        <v>224745</v>
      </c>
      <c r="M32" s="96">
        <v>104.3</v>
      </c>
      <c r="N32" s="84"/>
      <c r="O32" s="94">
        <v>234.40903</v>
      </c>
      <c r="P32" s="95">
        <v>1.169103154385912E-5</v>
      </c>
      <c r="Q32" s="95">
        <v>5.0688793952454368E-2</v>
      </c>
      <c r="R32" s="95">
        <f>O32/'סכום נכסי הקרן'!$C$42</f>
        <v>1.1013777914955163E-2</v>
      </c>
    </row>
    <row r="33" spans="2:18" s="137" customFormat="1">
      <c r="B33" s="86" t="s">
        <v>281</v>
      </c>
      <c r="C33" s="84" t="s">
        <v>282</v>
      </c>
      <c r="D33" s="97" t="s">
        <v>118</v>
      </c>
      <c r="E33" s="84" t="s">
        <v>252</v>
      </c>
      <c r="F33" s="84"/>
      <c r="G33" s="84"/>
      <c r="H33" s="94">
        <v>0.59</v>
      </c>
      <c r="I33" s="97" t="s">
        <v>162</v>
      </c>
      <c r="J33" s="98">
        <v>5.0000000000000001E-3</v>
      </c>
      <c r="K33" s="95">
        <v>7.9999999999999993E-4</v>
      </c>
      <c r="L33" s="94">
        <v>312052</v>
      </c>
      <c r="M33" s="96">
        <v>100.45</v>
      </c>
      <c r="N33" s="84"/>
      <c r="O33" s="94">
        <v>313.45623000000001</v>
      </c>
      <c r="P33" s="95">
        <v>2.0442051201425463E-5</v>
      </c>
      <c r="Q33" s="95">
        <v>6.7782022968923786E-2</v>
      </c>
      <c r="R33" s="95">
        <f>O33/'סכום נכסי הקרן'!$C$42</f>
        <v>1.4727834091029283E-2</v>
      </c>
    </row>
    <row r="34" spans="2:18" s="137" customFormat="1">
      <c r="B34" s="86" t="s">
        <v>283</v>
      </c>
      <c r="C34" s="84" t="s">
        <v>284</v>
      </c>
      <c r="D34" s="97" t="s">
        <v>118</v>
      </c>
      <c r="E34" s="84" t="s">
        <v>252</v>
      </c>
      <c r="F34" s="84"/>
      <c r="G34" s="84"/>
      <c r="H34" s="94">
        <v>4.5499999999999989</v>
      </c>
      <c r="I34" s="97" t="s">
        <v>162</v>
      </c>
      <c r="J34" s="98">
        <v>1.2500000000000001E-2</v>
      </c>
      <c r="K34" s="95">
        <v>8.0000000000000002E-3</v>
      </c>
      <c r="L34" s="94">
        <v>18200</v>
      </c>
      <c r="M34" s="96">
        <v>102.46</v>
      </c>
      <c r="N34" s="84"/>
      <c r="O34" s="94">
        <v>18.64772</v>
      </c>
      <c r="P34" s="95">
        <v>2.4844971473331381E-6</v>
      </c>
      <c r="Q34" s="95">
        <v>4.0323977142137498E-3</v>
      </c>
      <c r="R34" s="95">
        <f>O34/'סכום נכסי הקרן'!$C$42</f>
        <v>8.7616866423732777E-4</v>
      </c>
    </row>
    <row r="35" spans="2:18" s="137" customFormat="1">
      <c r="B35" s="86" t="s">
        <v>285</v>
      </c>
      <c r="C35" s="84" t="s">
        <v>286</v>
      </c>
      <c r="D35" s="97" t="s">
        <v>118</v>
      </c>
      <c r="E35" s="84" t="s">
        <v>252</v>
      </c>
      <c r="F35" s="84"/>
      <c r="G35" s="84"/>
      <c r="H35" s="94">
        <v>2.83</v>
      </c>
      <c r="I35" s="97" t="s">
        <v>162</v>
      </c>
      <c r="J35" s="98">
        <v>5.0000000000000001E-3</v>
      </c>
      <c r="K35" s="95">
        <v>4.4999999999999997E-3</v>
      </c>
      <c r="L35" s="94">
        <v>21257</v>
      </c>
      <c r="M35" s="96">
        <v>100.21</v>
      </c>
      <c r="N35" s="84"/>
      <c r="O35" s="94">
        <v>21.301639999999999</v>
      </c>
      <c r="P35" s="95">
        <v>5.5814185525649007E-6</v>
      </c>
      <c r="Q35" s="95">
        <v>4.606283472993169E-3</v>
      </c>
      <c r="R35" s="95">
        <f>O35/'סכום נכסי הקרן'!$C$42</f>
        <v>1.0008638838884555E-3</v>
      </c>
    </row>
    <row r="36" spans="2:18" s="137" customFormat="1">
      <c r="B36" s="86" t="s">
        <v>287</v>
      </c>
      <c r="C36" s="84" t="s">
        <v>288</v>
      </c>
      <c r="D36" s="97" t="s">
        <v>118</v>
      </c>
      <c r="E36" s="84" t="s">
        <v>252</v>
      </c>
      <c r="F36" s="84"/>
      <c r="G36" s="84"/>
      <c r="H36" s="94">
        <v>3.57</v>
      </c>
      <c r="I36" s="97" t="s">
        <v>162</v>
      </c>
      <c r="J36" s="98">
        <v>5.5E-2</v>
      </c>
      <c r="K36" s="95">
        <v>6.0999999999999995E-3</v>
      </c>
      <c r="L36" s="94">
        <v>225711</v>
      </c>
      <c r="M36" s="96">
        <v>119.41</v>
      </c>
      <c r="N36" s="84"/>
      <c r="O36" s="94">
        <v>269.5215</v>
      </c>
      <c r="P36" s="95">
        <v>1.2569314414489464E-5</v>
      </c>
      <c r="Q36" s="95">
        <v>5.82815422223983E-2</v>
      </c>
      <c r="R36" s="95">
        <f>O36/'סכום נכסי הקרן'!$C$42</f>
        <v>1.2663547749442878E-2</v>
      </c>
    </row>
    <row r="37" spans="2:18" s="137" customFormat="1">
      <c r="B37" s="86" t="s">
        <v>289</v>
      </c>
      <c r="C37" s="84" t="s">
        <v>290</v>
      </c>
      <c r="D37" s="97" t="s">
        <v>118</v>
      </c>
      <c r="E37" s="84" t="s">
        <v>252</v>
      </c>
      <c r="F37" s="84"/>
      <c r="G37" s="84"/>
      <c r="H37" s="94">
        <v>15.64</v>
      </c>
      <c r="I37" s="97" t="s">
        <v>162</v>
      </c>
      <c r="J37" s="98">
        <v>5.5E-2</v>
      </c>
      <c r="K37" s="95">
        <v>2.6399999999999996E-2</v>
      </c>
      <c r="L37" s="94">
        <v>264533</v>
      </c>
      <c r="M37" s="96">
        <v>151</v>
      </c>
      <c r="N37" s="84"/>
      <c r="O37" s="94">
        <v>399.44483000000002</v>
      </c>
      <c r="P37" s="95">
        <v>1.4468300762660536E-5</v>
      </c>
      <c r="Q37" s="95">
        <v>8.6376265808715491E-2</v>
      </c>
      <c r="R37" s="95">
        <f>O37/'סכום נכסי הקרן'!$C$42</f>
        <v>1.8768034008318793E-2</v>
      </c>
    </row>
    <row r="38" spans="2:18" s="137" customFormat="1">
      <c r="B38" s="86" t="s">
        <v>291</v>
      </c>
      <c r="C38" s="84" t="s">
        <v>292</v>
      </c>
      <c r="D38" s="97" t="s">
        <v>118</v>
      </c>
      <c r="E38" s="84" t="s">
        <v>252</v>
      </c>
      <c r="F38" s="84"/>
      <c r="G38" s="84"/>
      <c r="H38" s="94">
        <v>4.6499999999999995</v>
      </c>
      <c r="I38" s="97" t="s">
        <v>162</v>
      </c>
      <c r="J38" s="98">
        <v>4.2500000000000003E-2</v>
      </c>
      <c r="K38" s="95">
        <v>8.199999999999999E-3</v>
      </c>
      <c r="L38" s="94">
        <v>206156</v>
      </c>
      <c r="M38" s="96">
        <v>116.75</v>
      </c>
      <c r="N38" s="84"/>
      <c r="O38" s="94">
        <v>240.68714000000003</v>
      </c>
      <c r="P38" s="95">
        <v>1.1173441121943081E-5</v>
      </c>
      <c r="Q38" s="95">
        <v>5.2046377421831998E-2</v>
      </c>
      <c r="R38" s="95">
        <f>O38/'סכום נכסי הקרן'!$C$42</f>
        <v>1.1308756778464216E-2</v>
      </c>
    </row>
    <row r="39" spans="2:18" s="137" customFormat="1">
      <c r="B39" s="86" t="s">
        <v>293</v>
      </c>
      <c r="C39" s="84" t="s">
        <v>294</v>
      </c>
      <c r="D39" s="97" t="s">
        <v>118</v>
      </c>
      <c r="E39" s="84" t="s">
        <v>252</v>
      </c>
      <c r="F39" s="84"/>
      <c r="G39" s="84"/>
      <c r="H39" s="94">
        <v>3.03</v>
      </c>
      <c r="I39" s="97" t="s">
        <v>162</v>
      </c>
      <c r="J39" s="98">
        <v>0.01</v>
      </c>
      <c r="K39" s="95">
        <v>4.8999999999999998E-3</v>
      </c>
      <c r="L39" s="94">
        <v>145784</v>
      </c>
      <c r="M39" s="96">
        <v>102.46</v>
      </c>
      <c r="N39" s="84"/>
      <c r="O39" s="94">
        <v>149.37029000000001</v>
      </c>
      <c r="P39" s="95">
        <v>1.0010160260479497E-5</v>
      </c>
      <c r="Q39" s="95">
        <v>3.2299949589946919E-2</v>
      </c>
      <c r="R39" s="95">
        <f>O39/'סכום נכסי הקרן'!$C$42</f>
        <v>7.0182074519588612E-3</v>
      </c>
    </row>
    <row r="40" spans="2:18" s="137" customFormat="1">
      <c r="B40" s="86" t="s">
        <v>295</v>
      </c>
      <c r="C40" s="84" t="s">
        <v>296</v>
      </c>
      <c r="D40" s="97" t="s">
        <v>118</v>
      </c>
      <c r="E40" s="84" t="s">
        <v>252</v>
      </c>
      <c r="F40" s="84"/>
      <c r="G40" s="84"/>
      <c r="H40" s="94">
        <v>6.97</v>
      </c>
      <c r="I40" s="97" t="s">
        <v>162</v>
      </c>
      <c r="J40" s="98">
        <v>1.7500000000000002E-2</v>
      </c>
      <c r="K40" s="95">
        <v>1.3800000000000003E-2</v>
      </c>
      <c r="L40" s="94">
        <v>70460</v>
      </c>
      <c r="M40" s="96">
        <v>103.58</v>
      </c>
      <c r="N40" s="84"/>
      <c r="O40" s="94">
        <v>72.982470000000006</v>
      </c>
      <c r="P40" s="95">
        <v>4.3771680058464952E-6</v>
      </c>
      <c r="Q40" s="95">
        <v>1.5781787006973164E-2</v>
      </c>
      <c r="R40" s="95">
        <f>O40/'סכום נכסי הקרן'!$C$42</f>
        <v>3.4291030352579755E-3</v>
      </c>
    </row>
    <row r="41" spans="2:18" s="137" customFormat="1">
      <c r="B41" s="86" t="s">
        <v>297</v>
      </c>
      <c r="C41" s="84" t="s">
        <v>298</v>
      </c>
      <c r="D41" s="97" t="s">
        <v>118</v>
      </c>
      <c r="E41" s="84" t="s">
        <v>252</v>
      </c>
      <c r="F41" s="84"/>
      <c r="G41" s="84"/>
      <c r="H41" s="94">
        <v>1.8000000000000003</v>
      </c>
      <c r="I41" s="97" t="s">
        <v>162</v>
      </c>
      <c r="J41" s="98">
        <v>0.05</v>
      </c>
      <c r="K41" s="95">
        <v>2.3E-3</v>
      </c>
      <c r="L41" s="94">
        <v>65295</v>
      </c>
      <c r="M41" s="96">
        <v>109.54</v>
      </c>
      <c r="N41" s="84"/>
      <c r="O41" s="94">
        <v>71.524149999999992</v>
      </c>
      <c r="P41" s="95">
        <v>3.5277108589958383E-6</v>
      </c>
      <c r="Q41" s="95">
        <v>1.5466438737340616E-2</v>
      </c>
      <c r="R41" s="95">
        <f>O41/'סכום נכסי הקרן'!$C$42</f>
        <v>3.3605834368067656E-3</v>
      </c>
    </row>
    <row r="42" spans="2:18" s="137" customFormat="1">
      <c r="B42" s="140"/>
    </row>
    <row r="43" spans="2:18" s="137" customFormat="1">
      <c r="B43" s="140"/>
    </row>
    <row r="44" spans="2:18" s="137" customFormat="1">
      <c r="B44" s="140"/>
    </row>
    <row r="45" spans="2:18" s="137" customFormat="1">
      <c r="B45" s="141" t="s">
        <v>109</v>
      </c>
      <c r="C45" s="136"/>
      <c r="D45" s="136"/>
    </row>
    <row r="46" spans="2:18" s="137" customFormat="1">
      <c r="B46" s="141" t="s">
        <v>229</v>
      </c>
      <c r="C46" s="136"/>
      <c r="D46" s="136"/>
    </row>
    <row r="47" spans="2:18" s="137" customFormat="1">
      <c r="B47" s="205" t="s">
        <v>237</v>
      </c>
      <c r="C47" s="205"/>
      <c r="D47" s="205"/>
    </row>
    <row r="48" spans="2:18" s="137" customFormat="1">
      <c r="B48" s="140"/>
    </row>
    <row r="49" spans="2:2" s="137" customFormat="1">
      <c r="B49" s="140"/>
    </row>
    <row r="50" spans="2:2" s="137" customFormat="1">
      <c r="B50" s="140"/>
    </row>
    <row r="51" spans="2:2" s="137" customFormat="1">
      <c r="B51" s="140"/>
    </row>
    <row r="52" spans="2:2" s="137" customFormat="1">
      <c r="B52" s="140"/>
    </row>
    <row r="53" spans="2:2" s="137" customFormat="1">
      <c r="B53" s="140"/>
    </row>
    <row r="54" spans="2:2" s="137" customFormat="1">
      <c r="B54" s="140"/>
    </row>
    <row r="55" spans="2:2" s="137" customFormat="1">
      <c r="B55" s="140"/>
    </row>
    <row r="56" spans="2:2" s="137" customFormat="1">
      <c r="B56" s="140"/>
    </row>
    <row r="57" spans="2:2" s="137" customFormat="1">
      <c r="B57" s="140"/>
    </row>
    <row r="58" spans="2:2" s="137" customFormat="1">
      <c r="B58" s="140"/>
    </row>
    <row r="59" spans="2:2" s="137" customFormat="1">
      <c r="B59" s="140"/>
    </row>
    <row r="60" spans="2:2" s="137" customFormat="1">
      <c r="B60" s="140"/>
    </row>
    <row r="61" spans="2:2" s="137" customFormat="1">
      <c r="B61" s="140"/>
    </row>
    <row r="62" spans="2:2" s="137" customFormat="1">
      <c r="B62" s="140"/>
    </row>
    <row r="63" spans="2:2" s="137" customFormat="1">
      <c r="B63" s="140"/>
    </row>
    <row r="64" spans="2:2" s="137" customFormat="1">
      <c r="B64" s="140"/>
    </row>
    <row r="65" spans="2:4" s="137" customFormat="1">
      <c r="B65" s="140"/>
    </row>
    <row r="66" spans="2:4" s="137" customFormat="1">
      <c r="B66" s="140"/>
    </row>
    <row r="67" spans="2:4" s="137" customFormat="1">
      <c r="B67" s="140"/>
    </row>
    <row r="68" spans="2:4" s="137" customFormat="1">
      <c r="B68" s="140"/>
    </row>
    <row r="69" spans="2:4" s="137" customFormat="1">
      <c r="B69" s="140"/>
    </row>
    <row r="70" spans="2:4" s="137" customFormat="1">
      <c r="B70" s="140"/>
    </row>
    <row r="71" spans="2:4" s="137" customFormat="1">
      <c r="B71" s="140"/>
    </row>
    <row r="72" spans="2:4" s="137" customFormat="1">
      <c r="B72" s="140"/>
    </row>
    <row r="73" spans="2:4" s="137" customFormat="1">
      <c r="B73" s="140"/>
    </row>
    <row r="74" spans="2:4" s="137" customFormat="1">
      <c r="B74" s="140"/>
    </row>
    <row r="75" spans="2:4" s="137" customFormat="1">
      <c r="B75" s="140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7:D47"/>
  </mergeCells>
  <phoneticPr fontId="4" type="noConversion"/>
  <dataValidations count="1">
    <dataValidation allowBlank="1" showInputMessage="1" showErrorMessage="1" sqref="N10:Q10 N9 N1:N7 N32:N1048576 C5:C29 O1:Q9 O11:Q1048576 B48:B1048576 J1:M1048576 E1:I30 B45:B47 D1:D29 R1:AF1048576 AJ1:XFD1048576 AG1:AI27 AG31:AI1048576 C45:D46 A1:A1048576 B1:B44 E32:I1048576 C32:D44 C48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177</v>
      </c>
      <c r="C1" s="78" t="s" vm="1">
        <v>247</v>
      </c>
    </row>
    <row r="2" spans="2:67">
      <c r="B2" s="56" t="s">
        <v>176</v>
      </c>
      <c r="C2" s="78" t="s">
        <v>248</v>
      </c>
    </row>
    <row r="3" spans="2:67">
      <c r="B3" s="56" t="s">
        <v>178</v>
      </c>
      <c r="C3" s="78" t="s">
        <v>249</v>
      </c>
    </row>
    <row r="4" spans="2:67">
      <c r="B4" s="56" t="s">
        <v>179</v>
      </c>
      <c r="C4" s="78">
        <v>9454</v>
      </c>
    </row>
    <row r="6" spans="2:67" ht="26.25" customHeight="1">
      <c r="B6" s="202" t="s">
        <v>207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7"/>
      <c r="BO6" s="3"/>
    </row>
    <row r="7" spans="2:67" ht="26.25" customHeight="1">
      <c r="B7" s="202" t="s">
        <v>83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7"/>
      <c r="AZ7" s="43"/>
      <c r="BJ7" s="3"/>
      <c r="BO7" s="3"/>
    </row>
    <row r="8" spans="2:67" s="3" customFormat="1" ht="78.75">
      <c r="B8" s="37" t="s">
        <v>112</v>
      </c>
      <c r="C8" s="12" t="s">
        <v>41</v>
      </c>
      <c r="D8" s="12" t="s">
        <v>117</v>
      </c>
      <c r="E8" s="12" t="s">
        <v>223</v>
      </c>
      <c r="F8" s="12" t="s">
        <v>114</v>
      </c>
      <c r="G8" s="12" t="s">
        <v>57</v>
      </c>
      <c r="H8" s="12" t="s">
        <v>15</v>
      </c>
      <c r="I8" s="12" t="s">
        <v>58</v>
      </c>
      <c r="J8" s="12" t="s">
        <v>98</v>
      </c>
      <c r="K8" s="12" t="s">
        <v>18</v>
      </c>
      <c r="L8" s="12" t="s">
        <v>97</v>
      </c>
      <c r="M8" s="12" t="s">
        <v>17</v>
      </c>
      <c r="N8" s="12" t="s">
        <v>19</v>
      </c>
      <c r="O8" s="12" t="s">
        <v>231</v>
      </c>
      <c r="P8" s="12" t="s">
        <v>230</v>
      </c>
      <c r="Q8" s="12" t="s">
        <v>56</v>
      </c>
      <c r="R8" s="12" t="s">
        <v>53</v>
      </c>
      <c r="S8" s="12" t="s">
        <v>180</v>
      </c>
      <c r="T8" s="38" t="s">
        <v>182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5"/>
      <c r="D9" s="15"/>
      <c r="E9" s="15"/>
      <c r="F9" s="15"/>
      <c r="G9" s="15"/>
      <c r="H9" s="15"/>
      <c r="I9" s="15"/>
      <c r="J9" s="15" t="s">
        <v>22</v>
      </c>
      <c r="K9" s="15" t="s">
        <v>21</v>
      </c>
      <c r="L9" s="15"/>
      <c r="M9" s="15" t="s">
        <v>20</v>
      </c>
      <c r="N9" s="15" t="s">
        <v>20</v>
      </c>
      <c r="O9" s="15" t="s">
        <v>238</v>
      </c>
      <c r="P9" s="15"/>
      <c r="Q9" s="15" t="s">
        <v>234</v>
      </c>
      <c r="R9" s="15" t="s">
        <v>20</v>
      </c>
      <c r="S9" s="15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0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110</v>
      </c>
      <c r="R10" s="18" t="s">
        <v>111</v>
      </c>
      <c r="S10" s="45" t="s">
        <v>183</v>
      </c>
      <c r="T10" s="73" t="s">
        <v>224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246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109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237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J830"/>
  <sheetViews>
    <sheetView rightToLeft="1" zoomScale="90" zoomScaleNormal="90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6.140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7.28515625" style="1" bestFit="1" customWidth="1"/>
    <col min="17" max="17" width="8.28515625" style="1" bestFit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2">
      <c r="B1" s="56" t="s">
        <v>177</v>
      </c>
      <c r="C1" s="78" t="s" vm="1">
        <v>247</v>
      </c>
    </row>
    <row r="2" spans="2:62">
      <c r="B2" s="56" t="s">
        <v>176</v>
      </c>
      <c r="C2" s="78" t="s">
        <v>248</v>
      </c>
    </row>
    <row r="3" spans="2:62">
      <c r="B3" s="56" t="s">
        <v>178</v>
      </c>
      <c r="C3" s="78" t="s">
        <v>249</v>
      </c>
    </row>
    <row r="4" spans="2:62">
      <c r="B4" s="56" t="s">
        <v>179</v>
      </c>
      <c r="C4" s="78">
        <v>9454</v>
      </c>
    </row>
    <row r="6" spans="2:62" ht="26.25" customHeight="1">
      <c r="B6" s="208" t="s">
        <v>207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10"/>
    </row>
    <row r="7" spans="2:62" ht="26.25" customHeight="1">
      <c r="B7" s="208" t="s">
        <v>84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10"/>
      <c r="BJ7" s="3"/>
    </row>
    <row r="8" spans="2:62" s="3" customFormat="1" ht="78.75">
      <c r="B8" s="21" t="s">
        <v>112</v>
      </c>
      <c r="C8" s="29" t="s">
        <v>41</v>
      </c>
      <c r="D8" s="29" t="s">
        <v>117</v>
      </c>
      <c r="E8" s="29" t="s">
        <v>223</v>
      </c>
      <c r="F8" s="29" t="s">
        <v>114</v>
      </c>
      <c r="G8" s="29" t="s">
        <v>57</v>
      </c>
      <c r="H8" s="29" t="s">
        <v>15</v>
      </c>
      <c r="I8" s="29" t="s">
        <v>58</v>
      </c>
      <c r="J8" s="29" t="s">
        <v>98</v>
      </c>
      <c r="K8" s="29" t="s">
        <v>18</v>
      </c>
      <c r="L8" s="29" t="s">
        <v>97</v>
      </c>
      <c r="M8" s="29" t="s">
        <v>17</v>
      </c>
      <c r="N8" s="29" t="s">
        <v>19</v>
      </c>
      <c r="O8" s="12" t="s">
        <v>231</v>
      </c>
      <c r="P8" s="29" t="s">
        <v>230</v>
      </c>
      <c r="Q8" s="29" t="s">
        <v>245</v>
      </c>
      <c r="R8" s="29" t="s">
        <v>56</v>
      </c>
      <c r="S8" s="12" t="s">
        <v>53</v>
      </c>
      <c r="T8" s="29" t="s">
        <v>180</v>
      </c>
      <c r="U8" s="13" t="s">
        <v>182</v>
      </c>
      <c r="V8" s="1"/>
      <c r="BF8" s="1"/>
      <c r="BG8" s="1"/>
    </row>
    <row r="9" spans="2:62" s="3" customFormat="1" ht="20.25">
      <c r="B9" s="14"/>
      <c r="C9" s="15"/>
      <c r="D9" s="15"/>
      <c r="E9" s="15"/>
      <c r="F9" s="15"/>
      <c r="G9" s="15"/>
      <c r="H9" s="31"/>
      <c r="I9" s="31"/>
      <c r="J9" s="31" t="s">
        <v>22</v>
      </c>
      <c r="K9" s="31" t="s">
        <v>21</v>
      </c>
      <c r="L9" s="31"/>
      <c r="M9" s="31" t="s">
        <v>20</v>
      </c>
      <c r="N9" s="31" t="s">
        <v>20</v>
      </c>
      <c r="O9" s="31" t="s">
        <v>238</v>
      </c>
      <c r="P9" s="31"/>
      <c r="Q9" s="15" t="s">
        <v>234</v>
      </c>
      <c r="R9" s="31" t="s">
        <v>234</v>
      </c>
      <c r="S9" s="15" t="s">
        <v>20</v>
      </c>
      <c r="T9" s="31" t="s">
        <v>234</v>
      </c>
      <c r="U9" s="16" t="s">
        <v>20</v>
      </c>
      <c r="BE9" s="1"/>
      <c r="BF9" s="1"/>
      <c r="BG9" s="1"/>
      <c r="BJ9" s="4"/>
    </row>
    <row r="10" spans="2:6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33" t="s">
        <v>14</v>
      </c>
      <c r="Q10" s="42" t="s">
        <v>110</v>
      </c>
      <c r="R10" s="18" t="s">
        <v>111</v>
      </c>
      <c r="S10" s="18" t="s">
        <v>183</v>
      </c>
      <c r="T10" s="19" t="s">
        <v>224</v>
      </c>
      <c r="U10" s="19" t="s">
        <v>240</v>
      </c>
      <c r="V10" s="5"/>
      <c r="BE10" s="1"/>
      <c r="BF10" s="3"/>
      <c r="BG10" s="1"/>
    </row>
    <row r="11" spans="2:62" s="135" customFormat="1" ht="18" customHeight="1">
      <c r="B11" s="79" t="s">
        <v>31</v>
      </c>
      <c r="C11" s="80"/>
      <c r="D11" s="80"/>
      <c r="E11" s="80"/>
      <c r="F11" s="80"/>
      <c r="G11" s="80"/>
      <c r="H11" s="80"/>
      <c r="I11" s="80"/>
      <c r="J11" s="80"/>
      <c r="K11" s="88">
        <v>4.61581024719138</v>
      </c>
      <c r="L11" s="80"/>
      <c r="M11" s="80"/>
      <c r="N11" s="103">
        <v>9.5325933666396759E-3</v>
      </c>
      <c r="O11" s="88"/>
      <c r="P11" s="90"/>
      <c r="Q11" s="88">
        <v>15.88476</v>
      </c>
      <c r="R11" s="88">
        <v>2720.9274199999995</v>
      </c>
      <c r="S11" s="80"/>
      <c r="T11" s="89">
        <v>1</v>
      </c>
      <c r="U11" s="89">
        <f>R11/'סכום נכסי הקרן'!$C$42</f>
        <v>0.12784358318701258</v>
      </c>
      <c r="V11" s="138"/>
      <c r="BE11" s="137"/>
      <c r="BF11" s="139"/>
      <c r="BG11" s="137"/>
      <c r="BJ11" s="137"/>
    </row>
    <row r="12" spans="2:62" s="137" customFormat="1">
      <c r="B12" s="81" t="s">
        <v>228</v>
      </c>
      <c r="C12" s="82"/>
      <c r="D12" s="82"/>
      <c r="E12" s="82"/>
      <c r="F12" s="82"/>
      <c r="G12" s="82"/>
      <c r="H12" s="82"/>
      <c r="I12" s="82"/>
      <c r="J12" s="82"/>
      <c r="K12" s="91">
        <v>4.61581024719138</v>
      </c>
      <c r="L12" s="82"/>
      <c r="M12" s="82"/>
      <c r="N12" s="104">
        <v>9.5325933666396759E-3</v>
      </c>
      <c r="O12" s="91"/>
      <c r="P12" s="93"/>
      <c r="Q12" s="91">
        <v>15.88476</v>
      </c>
      <c r="R12" s="91">
        <v>2720.9274199999995</v>
      </c>
      <c r="S12" s="82"/>
      <c r="T12" s="92">
        <v>1</v>
      </c>
      <c r="U12" s="92">
        <f>R12/'סכום נכסי הקרן'!$C$42</f>
        <v>0.12784358318701258</v>
      </c>
      <c r="BF12" s="139"/>
    </row>
    <row r="13" spans="2:62" s="137" customFormat="1" ht="20.25">
      <c r="B13" s="102" t="s">
        <v>30</v>
      </c>
      <c r="C13" s="82"/>
      <c r="D13" s="82"/>
      <c r="E13" s="82"/>
      <c r="F13" s="82"/>
      <c r="G13" s="82"/>
      <c r="H13" s="82"/>
      <c r="I13" s="82"/>
      <c r="J13" s="82"/>
      <c r="K13" s="91">
        <v>4.5403253736759881</v>
      </c>
      <c r="L13" s="82"/>
      <c r="M13" s="82"/>
      <c r="N13" s="104">
        <v>5.5656038545024919E-3</v>
      </c>
      <c r="O13" s="91"/>
      <c r="P13" s="93"/>
      <c r="Q13" s="91">
        <v>15.88476</v>
      </c>
      <c r="R13" s="91">
        <v>2385.3807399999987</v>
      </c>
      <c r="S13" s="82"/>
      <c r="T13" s="92">
        <v>0.87667929782559184</v>
      </c>
      <c r="U13" s="92">
        <f>R13/'סכום נכסי הקרן'!$C$42</f>
        <v>0.11207782273989782</v>
      </c>
      <c r="BF13" s="135"/>
    </row>
    <row r="14" spans="2:62" s="137" customFormat="1">
      <c r="B14" s="87" t="s">
        <v>299</v>
      </c>
      <c r="C14" s="84" t="s">
        <v>300</v>
      </c>
      <c r="D14" s="97" t="s">
        <v>118</v>
      </c>
      <c r="E14" s="97" t="s">
        <v>301</v>
      </c>
      <c r="F14" s="84" t="s">
        <v>302</v>
      </c>
      <c r="G14" s="97" t="s">
        <v>303</v>
      </c>
      <c r="H14" s="84" t="s">
        <v>304</v>
      </c>
      <c r="I14" s="84" t="s">
        <v>305</v>
      </c>
      <c r="J14" s="84"/>
      <c r="K14" s="94">
        <v>4.53</v>
      </c>
      <c r="L14" s="97" t="s">
        <v>162</v>
      </c>
      <c r="M14" s="98">
        <v>6.1999999999999998E-3</v>
      </c>
      <c r="N14" s="98">
        <v>3.0000000000000001E-3</v>
      </c>
      <c r="O14" s="94">
        <v>186512</v>
      </c>
      <c r="P14" s="96">
        <v>101.39</v>
      </c>
      <c r="Q14" s="84"/>
      <c r="R14" s="94">
        <v>189.10451999999998</v>
      </c>
      <c r="S14" s="95">
        <v>5.9679619457311979E-5</v>
      </c>
      <c r="T14" s="95">
        <v>6.950002363532358E-2</v>
      </c>
      <c r="U14" s="95">
        <f>R14/'סכום נכסי הקרן'!$C$42</f>
        <v>8.8851320531218303E-3</v>
      </c>
    </row>
    <row r="15" spans="2:62" s="137" customFormat="1">
      <c r="B15" s="87" t="s">
        <v>306</v>
      </c>
      <c r="C15" s="84" t="s">
        <v>307</v>
      </c>
      <c r="D15" s="97" t="s">
        <v>118</v>
      </c>
      <c r="E15" s="97" t="s">
        <v>301</v>
      </c>
      <c r="F15" s="84" t="s">
        <v>308</v>
      </c>
      <c r="G15" s="97" t="s">
        <v>309</v>
      </c>
      <c r="H15" s="84" t="s">
        <v>304</v>
      </c>
      <c r="I15" s="84" t="s">
        <v>158</v>
      </c>
      <c r="J15" s="84"/>
      <c r="K15" s="94">
        <v>2.2399999999999998</v>
      </c>
      <c r="L15" s="97" t="s">
        <v>162</v>
      </c>
      <c r="M15" s="98">
        <v>5.8999999999999999E-3</v>
      </c>
      <c r="N15" s="98">
        <v>-1.9E-3</v>
      </c>
      <c r="O15" s="94">
        <v>70000</v>
      </c>
      <c r="P15" s="96">
        <v>100.89</v>
      </c>
      <c r="Q15" s="84"/>
      <c r="R15" s="94">
        <v>70.623000000000005</v>
      </c>
      <c r="S15" s="95">
        <v>1.3113154723423897E-5</v>
      </c>
      <c r="T15" s="95">
        <v>2.595548836800653E-2</v>
      </c>
      <c r="U15" s="95">
        <f>R15/'סכום נכסי הקרן'!$C$42</f>
        <v>3.3182426363347799E-3</v>
      </c>
    </row>
    <row r="16" spans="2:62" s="137" customFormat="1">
      <c r="B16" s="87" t="s">
        <v>310</v>
      </c>
      <c r="C16" s="84" t="s">
        <v>311</v>
      </c>
      <c r="D16" s="97" t="s">
        <v>118</v>
      </c>
      <c r="E16" s="97" t="s">
        <v>301</v>
      </c>
      <c r="F16" s="84" t="s">
        <v>312</v>
      </c>
      <c r="G16" s="97" t="s">
        <v>309</v>
      </c>
      <c r="H16" s="84" t="s">
        <v>304</v>
      </c>
      <c r="I16" s="84" t="s">
        <v>158</v>
      </c>
      <c r="J16" s="84"/>
      <c r="K16" s="94">
        <v>4.4000000000000004</v>
      </c>
      <c r="L16" s="97" t="s">
        <v>162</v>
      </c>
      <c r="M16" s="98">
        <v>9.8999999999999991E-3</v>
      </c>
      <c r="N16" s="98">
        <v>2.5999999999999994E-3</v>
      </c>
      <c r="O16" s="94">
        <v>199370</v>
      </c>
      <c r="P16" s="96">
        <v>103.45</v>
      </c>
      <c r="Q16" s="84"/>
      <c r="R16" s="94">
        <v>206.24827999999999</v>
      </c>
      <c r="S16" s="95">
        <v>6.6150741537303819E-5</v>
      </c>
      <c r="T16" s="95">
        <v>7.5800728267863909E-2</v>
      </c>
      <c r="U16" s="95">
        <f>R16/'סכום נכסי הקרן'!$C$42</f>
        <v>9.6906367099487967E-3</v>
      </c>
    </row>
    <row r="17" spans="2:57" s="137" customFormat="1" ht="20.25">
      <c r="B17" s="87" t="s">
        <v>313</v>
      </c>
      <c r="C17" s="84" t="s">
        <v>314</v>
      </c>
      <c r="D17" s="97" t="s">
        <v>118</v>
      </c>
      <c r="E17" s="97" t="s">
        <v>301</v>
      </c>
      <c r="F17" s="84" t="s">
        <v>312</v>
      </c>
      <c r="G17" s="97" t="s">
        <v>309</v>
      </c>
      <c r="H17" s="84" t="s">
        <v>304</v>
      </c>
      <c r="I17" s="84" t="s">
        <v>158</v>
      </c>
      <c r="J17" s="84"/>
      <c r="K17" s="94">
        <v>6.33</v>
      </c>
      <c r="L17" s="97" t="s">
        <v>162</v>
      </c>
      <c r="M17" s="98">
        <v>8.6E-3</v>
      </c>
      <c r="N17" s="98">
        <v>6.4000000000000003E-3</v>
      </c>
      <c r="O17" s="94">
        <v>32000</v>
      </c>
      <c r="P17" s="96">
        <v>101.62</v>
      </c>
      <c r="Q17" s="84"/>
      <c r="R17" s="94">
        <v>32.518389999999997</v>
      </c>
      <c r="S17" s="95">
        <v>1.2793086615992718E-5</v>
      </c>
      <c r="T17" s="95">
        <v>1.1951215516068415E-2</v>
      </c>
      <c r="U17" s="95">
        <f>R17/'סכום נכסי הקרן'!$C$42</f>
        <v>1.527886215014408E-3</v>
      </c>
      <c r="BE17" s="135"/>
    </row>
    <row r="18" spans="2:57" s="137" customFormat="1">
      <c r="B18" s="87" t="s">
        <v>315</v>
      </c>
      <c r="C18" s="84" t="s">
        <v>316</v>
      </c>
      <c r="D18" s="97" t="s">
        <v>118</v>
      </c>
      <c r="E18" s="97" t="s">
        <v>301</v>
      </c>
      <c r="F18" s="84" t="s">
        <v>312</v>
      </c>
      <c r="G18" s="97" t="s">
        <v>309</v>
      </c>
      <c r="H18" s="84" t="s">
        <v>304</v>
      </c>
      <c r="I18" s="84" t="s">
        <v>158</v>
      </c>
      <c r="J18" s="84"/>
      <c r="K18" s="94">
        <v>11.74</v>
      </c>
      <c r="L18" s="97" t="s">
        <v>162</v>
      </c>
      <c r="M18" s="98">
        <v>6.9999999999999993E-3</v>
      </c>
      <c r="N18" s="98">
        <v>6.6E-3</v>
      </c>
      <c r="O18" s="94">
        <v>35829</v>
      </c>
      <c r="P18" s="96">
        <v>99.78</v>
      </c>
      <c r="Q18" s="84"/>
      <c r="R18" s="94">
        <v>35.75018</v>
      </c>
      <c r="S18" s="95">
        <v>5.1043769508795076E-5</v>
      </c>
      <c r="T18" s="95">
        <v>1.3138968624161244E-2</v>
      </c>
      <c r="U18" s="95">
        <f>R18/'סכום נכסי הקרן'!$C$42</f>
        <v>1.6797328282945063E-3</v>
      </c>
    </row>
    <row r="19" spans="2:57" s="137" customFormat="1">
      <c r="B19" s="87" t="s">
        <v>317</v>
      </c>
      <c r="C19" s="84" t="s">
        <v>318</v>
      </c>
      <c r="D19" s="97" t="s">
        <v>118</v>
      </c>
      <c r="E19" s="97" t="s">
        <v>301</v>
      </c>
      <c r="F19" s="84" t="s">
        <v>319</v>
      </c>
      <c r="G19" s="97" t="s">
        <v>309</v>
      </c>
      <c r="H19" s="84" t="s">
        <v>304</v>
      </c>
      <c r="I19" s="84" t="s">
        <v>158</v>
      </c>
      <c r="J19" s="84"/>
      <c r="K19" s="94">
        <v>4.01</v>
      </c>
      <c r="L19" s="97" t="s">
        <v>162</v>
      </c>
      <c r="M19" s="98">
        <v>0.05</v>
      </c>
      <c r="N19" s="98">
        <v>1.6000000000000001E-3</v>
      </c>
      <c r="O19" s="94">
        <v>204335</v>
      </c>
      <c r="P19" s="96">
        <v>124.2</v>
      </c>
      <c r="Q19" s="84"/>
      <c r="R19" s="94">
        <v>253.78407999999999</v>
      </c>
      <c r="S19" s="95">
        <v>6.4835177736310395E-5</v>
      </c>
      <c r="T19" s="95">
        <v>9.3271168548847233E-2</v>
      </c>
      <c r="U19" s="95">
        <f>R19/'סכום נכסי הקרן'!$C$42</f>
        <v>1.1924120395324422E-2</v>
      </c>
      <c r="BE19" s="139"/>
    </row>
    <row r="20" spans="2:57" s="137" customFormat="1">
      <c r="B20" s="87" t="s">
        <v>320</v>
      </c>
      <c r="C20" s="84" t="s">
        <v>321</v>
      </c>
      <c r="D20" s="97" t="s">
        <v>118</v>
      </c>
      <c r="E20" s="97" t="s">
        <v>301</v>
      </c>
      <c r="F20" s="84" t="s">
        <v>322</v>
      </c>
      <c r="G20" s="97" t="s">
        <v>309</v>
      </c>
      <c r="H20" s="84" t="s">
        <v>323</v>
      </c>
      <c r="I20" s="84" t="s">
        <v>158</v>
      </c>
      <c r="J20" s="84"/>
      <c r="K20" s="94">
        <v>2</v>
      </c>
      <c r="L20" s="97" t="s">
        <v>162</v>
      </c>
      <c r="M20" s="98">
        <v>8.0000000000000002E-3</v>
      </c>
      <c r="N20" s="98">
        <v>-1.7000000000000001E-3</v>
      </c>
      <c r="O20" s="94">
        <v>100000</v>
      </c>
      <c r="P20" s="96">
        <v>102.36</v>
      </c>
      <c r="Q20" s="84"/>
      <c r="R20" s="94">
        <v>102.36000999999999</v>
      </c>
      <c r="S20" s="95">
        <v>1.5514940888075216E-4</v>
      </c>
      <c r="T20" s="95">
        <v>3.7619529741076303E-2</v>
      </c>
      <c r="U20" s="95">
        <f>R20/'סכום נכסי הקרן'!$C$42</f>
        <v>4.8094154799095817E-3</v>
      </c>
    </row>
    <row r="21" spans="2:57" s="137" customFormat="1">
      <c r="B21" s="87" t="s">
        <v>324</v>
      </c>
      <c r="C21" s="84" t="s">
        <v>325</v>
      </c>
      <c r="D21" s="97" t="s">
        <v>118</v>
      </c>
      <c r="E21" s="97" t="s">
        <v>301</v>
      </c>
      <c r="F21" s="84" t="s">
        <v>308</v>
      </c>
      <c r="G21" s="97" t="s">
        <v>309</v>
      </c>
      <c r="H21" s="84" t="s">
        <v>323</v>
      </c>
      <c r="I21" s="84" t="s">
        <v>158</v>
      </c>
      <c r="J21" s="84"/>
      <c r="K21" s="94">
        <v>2.5299999999999998</v>
      </c>
      <c r="L21" s="97" t="s">
        <v>162</v>
      </c>
      <c r="M21" s="98">
        <v>3.4000000000000002E-2</v>
      </c>
      <c r="N21" s="98">
        <v>-1.1000000000000001E-3</v>
      </c>
      <c r="O21" s="94">
        <v>30000</v>
      </c>
      <c r="P21" s="96">
        <v>112.77</v>
      </c>
      <c r="Q21" s="84"/>
      <c r="R21" s="94">
        <v>33.831019999999995</v>
      </c>
      <c r="S21" s="95">
        <v>1.6036391918727567E-5</v>
      </c>
      <c r="T21" s="95">
        <v>1.2433635587383658E-2</v>
      </c>
      <c r="U21" s="95">
        <f>R21/'סכום נכסי הקרן'!$C$42</f>
        <v>1.5895605255326825E-3</v>
      </c>
    </row>
    <row r="22" spans="2:57" s="137" customFormat="1">
      <c r="B22" s="87" t="s">
        <v>326</v>
      </c>
      <c r="C22" s="84" t="s">
        <v>327</v>
      </c>
      <c r="D22" s="97" t="s">
        <v>118</v>
      </c>
      <c r="E22" s="97" t="s">
        <v>301</v>
      </c>
      <c r="F22" s="84" t="s">
        <v>328</v>
      </c>
      <c r="G22" s="97" t="s">
        <v>329</v>
      </c>
      <c r="H22" s="84" t="s">
        <v>323</v>
      </c>
      <c r="I22" s="84" t="s">
        <v>305</v>
      </c>
      <c r="J22" s="84"/>
      <c r="K22" s="94">
        <v>3.9699999999999998</v>
      </c>
      <c r="L22" s="97" t="s">
        <v>162</v>
      </c>
      <c r="M22" s="98">
        <v>6.5000000000000006E-3</v>
      </c>
      <c r="N22" s="98">
        <v>2.5000000000000001E-3</v>
      </c>
      <c r="O22" s="94">
        <v>95271.75</v>
      </c>
      <c r="P22" s="96">
        <v>100.39</v>
      </c>
      <c r="Q22" s="94">
        <v>13.964120000000001</v>
      </c>
      <c r="R22" s="94">
        <v>109.66050999999999</v>
      </c>
      <c r="S22" s="95">
        <v>9.0155809030849482E-5</v>
      </c>
      <c r="T22" s="95">
        <v>4.0302622258112278E-2</v>
      </c>
      <c r="U22" s="95">
        <f>R22/'סכום נכסי הקרן'!$C$42</f>
        <v>5.1524316413097213E-3</v>
      </c>
    </row>
    <row r="23" spans="2:57" s="137" customFormat="1">
      <c r="B23" s="87" t="s">
        <v>330</v>
      </c>
      <c r="C23" s="84" t="s">
        <v>331</v>
      </c>
      <c r="D23" s="97" t="s">
        <v>118</v>
      </c>
      <c r="E23" s="97" t="s">
        <v>301</v>
      </c>
      <c r="F23" s="84" t="s">
        <v>328</v>
      </c>
      <c r="G23" s="97" t="s">
        <v>329</v>
      </c>
      <c r="H23" s="84" t="s">
        <v>323</v>
      </c>
      <c r="I23" s="84" t="s">
        <v>158</v>
      </c>
      <c r="J23" s="84"/>
      <c r="K23" s="94">
        <v>5.9799999999999995</v>
      </c>
      <c r="L23" s="97" t="s">
        <v>162</v>
      </c>
      <c r="M23" s="98">
        <v>1.34E-2</v>
      </c>
      <c r="N23" s="98">
        <v>1.0200000000000001E-2</v>
      </c>
      <c r="O23" s="94">
        <v>108066</v>
      </c>
      <c r="P23" s="96">
        <v>102.34</v>
      </c>
      <c r="Q23" s="84"/>
      <c r="R23" s="94">
        <v>110.59475</v>
      </c>
      <c r="S23" s="95">
        <v>2.3778299798535974E-5</v>
      </c>
      <c r="T23" s="95">
        <v>4.0645975775421464E-2</v>
      </c>
      <c r="U23" s="95">
        <f>R23/'סכום נכסי הקרן'!$C$42</f>
        <v>5.1963271852623919E-3</v>
      </c>
    </row>
    <row r="24" spans="2:57" s="137" customFormat="1">
      <c r="B24" s="87" t="s">
        <v>332</v>
      </c>
      <c r="C24" s="84" t="s">
        <v>333</v>
      </c>
      <c r="D24" s="97" t="s">
        <v>118</v>
      </c>
      <c r="E24" s="97" t="s">
        <v>301</v>
      </c>
      <c r="F24" s="84" t="s">
        <v>319</v>
      </c>
      <c r="G24" s="97" t="s">
        <v>309</v>
      </c>
      <c r="H24" s="84" t="s">
        <v>323</v>
      </c>
      <c r="I24" s="84" t="s">
        <v>158</v>
      </c>
      <c r="J24" s="84"/>
      <c r="K24" s="94">
        <v>1.97</v>
      </c>
      <c r="L24" s="97" t="s">
        <v>162</v>
      </c>
      <c r="M24" s="98">
        <v>4.0999999999999995E-2</v>
      </c>
      <c r="N24" s="98">
        <v>-2.9999999999999997E-4</v>
      </c>
      <c r="O24" s="94">
        <v>90396</v>
      </c>
      <c r="P24" s="96">
        <v>129.81</v>
      </c>
      <c r="Q24" s="84"/>
      <c r="R24" s="94">
        <v>117.34305000000001</v>
      </c>
      <c r="S24" s="95">
        <v>3.8674828785716653E-5</v>
      </c>
      <c r="T24" s="95">
        <v>4.3126122783532395E-2</v>
      </c>
      <c r="U24" s="95">
        <f>R24/'סכום נכסי הקרן'!$C$42</f>
        <v>5.5133980656098423E-3</v>
      </c>
    </row>
    <row r="25" spans="2:57" s="137" customFormat="1">
      <c r="B25" s="87" t="s">
        <v>334</v>
      </c>
      <c r="C25" s="84" t="s">
        <v>335</v>
      </c>
      <c r="D25" s="97" t="s">
        <v>118</v>
      </c>
      <c r="E25" s="97" t="s">
        <v>301</v>
      </c>
      <c r="F25" s="84" t="s">
        <v>319</v>
      </c>
      <c r="G25" s="97" t="s">
        <v>309</v>
      </c>
      <c r="H25" s="84" t="s">
        <v>323</v>
      </c>
      <c r="I25" s="84" t="s">
        <v>158</v>
      </c>
      <c r="J25" s="84"/>
      <c r="K25" s="94">
        <v>3.03</v>
      </c>
      <c r="L25" s="97" t="s">
        <v>162</v>
      </c>
      <c r="M25" s="98">
        <v>0.04</v>
      </c>
      <c r="N25" s="98">
        <v>3.9999999999999996E-4</v>
      </c>
      <c r="O25" s="94">
        <v>15000</v>
      </c>
      <c r="P25" s="96">
        <v>119.26</v>
      </c>
      <c r="Q25" s="84"/>
      <c r="R25" s="94">
        <v>17.888999999999999</v>
      </c>
      <c r="S25" s="95">
        <v>5.1641067042154606E-6</v>
      </c>
      <c r="T25" s="95">
        <v>6.5745965395872276E-3</v>
      </c>
      <c r="U25" s="95">
        <f>R25/'סכום נכסי הקרן'!$C$42</f>
        <v>8.4051997962976475E-4</v>
      </c>
    </row>
    <row r="26" spans="2:57" s="137" customFormat="1">
      <c r="B26" s="87" t="s">
        <v>336</v>
      </c>
      <c r="C26" s="84" t="s">
        <v>337</v>
      </c>
      <c r="D26" s="97" t="s">
        <v>118</v>
      </c>
      <c r="E26" s="97" t="s">
        <v>301</v>
      </c>
      <c r="F26" s="84" t="s">
        <v>338</v>
      </c>
      <c r="G26" s="97" t="s">
        <v>329</v>
      </c>
      <c r="H26" s="84" t="s">
        <v>339</v>
      </c>
      <c r="I26" s="84" t="s">
        <v>305</v>
      </c>
      <c r="J26" s="84"/>
      <c r="K26" s="94">
        <v>5.95</v>
      </c>
      <c r="L26" s="97" t="s">
        <v>162</v>
      </c>
      <c r="M26" s="98">
        <v>2.3399999999999997E-2</v>
      </c>
      <c r="N26" s="98">
        <v>1.1300000000000001E-2</v>
      </c>
      <c r="O26" s="94">
        <v>19347.18</v>
      </c>
      <c r="P26" s="96">
        <v>106</v>
      </c>
      <c r="Q26" s="84"/>
      <c r="R26" s="94">
        <v>20.508009999999999</v>
      </c>
      <c r="S26" s="95">
        <v>9.3276256817707396E-6</v>
      </c>
      <c r="T26" s="95">
        <v>7.5371396712963414E-3</v>
      </c>
      <c r="U26" s="95">
        <f>R26/'סכום נכסי הקרן'!$C$42</f>
        <v>9.6357494255950638E-4</v>
      </c>
    </row>
    <row r="27" spans="2:57" s="137" customFormat="1">
      <c r="B27" s="87" t="s">
        <v>340</v>
      </c>
      <c r="C27" s="84" t="s">
        <v>341</v>
      </c>
      <c r="D27" s="97" t="s">
        <v>118</v>
      </c>
      <c r="E27" s="97" t="s">
        <v>301</v>
      </c>
      <c r="F27" s="84" t="s">
        <v>342</v>
      </c>
      <c r="G27" s="97" t="s">
        <v>329</v>
      </c>
      <c r="H27" s="84" t="s">
        <v>339</v>
      </c>
      <c r="I27" s="84" t="s">
        <v>158</v>
      </c>
      <c r="J27" s="84"/>
      <c r="K27" s="94">
        <v>2.8600000000000003</v>
      </c>
      <c r="L27" s="97" t="s">
        <v>162</v>
      </c>
      <c r="M27" s="98">
        <v>4.8000000000000001E-2</v>
      </c>
      <c r="N27" s="98">
        <v>1.7000000000000001E-3</v>
      </c>
      <c r="O27" s="94">
        <v>130478</v>
      </c>
      <c r="P27" s="96">
        <v>118.59</v>
      </c>
      <c r="Q27" s="84"/>
      <c r="R27" s="94">
        <v>154.73385999999999</v>
      </c>
      <c r="S27" s="95">
        <v>9.5971743508494741E-5</v>
      </c>
      <c r="T27" s="95">
        <v>5.6868058612162473E-2</v>
      </c>
      <c r="U27" s="95">
        <f>R27/'סכום נכסי הקרן'!$C$42</f>
        <v>7.2702163818678996E-3</v>
      </c>
    </row>
    <row r="28" spans="2:57" s="137" customFormat="1">
      <c r="B28" s="87" t="s">
        <v>343</v>
      </c>
      <c r="C28" s="84" t="s">
        <v>344</v>
      </c>
      <c r="D28" s="97" t="s">
        <v>118</v>
      </c>
      <c r="E28" s="97" t="s">
        <v>301</v>
      </c>
      <c r="F28" s="84" t="s">
        <v>342</v>
      </c>
      <c r="G28" s="97" t="s">
        <v>329</v>
      </c>
      <c r="H28" s="84" t="s">
        <v>339</v>
      </c>
      <c r="I28" s="84" t="s">
        <v>158</v>
      </c>
      <c r="J28" s="84"/>
      <c r="K28" s="94">
        <v>6.76</v>
      </c>
      <c r="L28" s="97" t="s">
        <v>162</v>
      </c>
      <c r="M28" s="98">
        <v>3.2000000000000001E-2</v>
      </c>
      <c r="N28" s="98">
        <v>1.3300000000000001E-2</v>
      </c>
      <c r="O28" s="94">
        <v>24851</v>
      </c>
      <c r="P28" s="96">
        <v>114.12</v>
      </c>
      <c r="Q28" s="84"/>
      <c r="R28" s="94">
        <v>28.359959999999997</v>
      </c>
      <c r="S28" s="95">
        <v>1.9886909258524219E-5</v>
      </c>
      <c r="T28" s="95">
        <v>1.0422902055946792E-2</v>
      </c>
      <c r="U28" s="95">
        <f>R28/'סכום נכסי הקרן'!$C$42</f>
        <v>1.3325011460395182E-3</v>
      </c>
    </row>
    <row r="29" spans="2:57" s="137" customFormat="1">
      <c r="B29" s="87" t="s">
        <v>345</v>
      </c>
      <c r="C29" s="84" t="s">
        <v>346</v>
      </c>
      <c r="D29" s="97" t="s">
        <v>118</v>
      </c>
      <c r="E29" s="97" t="s">
        <v>301</v>
      </c>
      <c r="F29" s="84" t="s">
        <v>347</v>
      </c>
      <c r="G29" s="97" t="s">
        <v>348</v>
      </c>
      <c r="H29" s="84" t="s">
        <v>339</v>
      </c>
      <c r="I29" s="84" t="s">
        <v>158</v>
      </c>
      <c r="J29" s="84"/>
      <c r="K29" s="94">
        <v>2.58</v>
      </c>
      <c r="L29" s="97" t="s">
        <v>162</v>
      </c>
      <c r="M29" s="98">
        <v>3.7000000000000005E-2</v>
      </c>
      <c r="N29" s="98">
        <v>1E-3</v>
      </c>
      <c r="O29" s="94">
        <v>100000</v>
      </c>
      <c r="P29" s="96">
        <v>113.5</v>
      </c>
      <c r="Q29" s="84"/>
      <c r="R29" s="94">
        <v>113.5</v>
      </c>
      <c r="S29" s="95">
        <v>3.3333537679030484E-5</v>
      </c>
      <c r="T29" s="95">
        <v>4.1713718332111932E-2</v>
      </c>
      <c r="U29" s="95">
        <f>R29/'סכום נכסי הקרן'!$C$42</f>
        <v>5.3328312196309633E-3</v>
      </c>
    </row>
    <row r="30" spans="2:57" s="137" customFormat="1">
      <c r="B30" s="87" t="s">
        <v>349</v>
      </c>
      <c r="C30" s="84" t="s">
        <v>350</v>
      </c>
      <c r="D30" s="97" t="s">
        <v>118</v>
      </c>
      <c r="E30" s="97" t="s">
        <v>301</v>
      </c>
      <c r="F30" s="84" t="s">
        <v>347</v>
      </c>
      <c r="G30" s="97" t="s">
        <v>348</v>
      </c>
      <c r="H30" s="84" t="s">
        <v>339</v>
      </c>
      <c r="I30" s="84" t="s">
        <v>158</v>
      </c>
      <c r="J30" s="84"/>
      <c r="K30" s="94">
        <v>6.05</v>
      </c>
      <c r="L30" s="97" t="s">
        <v>162</v>
      </c>
      <c r="M30" s="98">
        <v>2.2000000000000002E-2</v>
      </c>
      <c r="N30" s="98">
        <v>1.1200000000000002E-2</v>
      </c>
      <c r="O30" s="94">
        <v>25640</v>
      </c>
      <c r="P30" s="96">
        <v>106.35</v>
      </c>
      <c r="Q30" s="84"/>
      <c r="R30" s="94">
        <v>27.268139999999999</v>
      </c>
      <c r="S30" s="95">
        <v>2.9080720057864553E-5</v>
      </c>
      <c r="T30" s="95">
        <v>1.0021634461679247E-2</v>
      </c>
      <c r="U30" s="95">
        <f>R30/'סכום נכסי הקרן'!$C$42</f>
        <v>1.2812016589715228E-3</v>
      </c>
    </row>
    <row r="31" spans="2:57" s="137" customFormat="1">
      <c r="B31" s="87" t="s">
        <v>351</v>
      </c>
      <c r="C31" s="84" t="s">
        <v>352</v>
      </c>
      <c r="D31" s="97" t="s">
        <v>118</v>
      </c>
      <c r="E31" s="97" t="s">
        <v>301</v>
      </c>
      <c r="F31" s="84" t="s">
        <v>308</v>
      </c>
      <c r="G31" s="97" t="s">
        <v>309</v>
      </c>
      <c r="H31" s="84" t="s">
        <v>339</v>
      </c>
      <c r="I31" s="84" t="s">
        <v>158</v>
      </c>
      <c r="J31" s="84"/>
      <c r="K31" s="94">
        <v>2.71</v>
      </c>
      <c r="L31" s="97" t="s">
        <v>162</v>
      </c>
      <c r="M31" s="98">
        <v>0.04</v>
      </c>
      <c r="N31" s="98">
        <v>9.0000000000000008E-4</v>
      </c>
      <c r="O31" s="94">
        <v>32926</v>
      </c>
      <c r="P31" s="96">
        <v>119.59</v>
      </c>
      <c r="Q31" s="84"/>
      <c r="R31" s="94">
        <v>39.37621</v>
      </c>
      <c r="S31" s="95">
        <v>2.4389665762467796E-5</v>
      </c>
      <c r="T31" s="95">
        <v>1.4471613505956733E-2</v>
      </c>
      <c r="U31" s="95">
        <f>R31/'סכום נכסי הקרן'!$C$42</f>
        <v>1.8501029250990743E-3</v>
      </c>
    </row>
    <row r="32" spans="2:57" s="137" customFormat="1">
      <c r="B32" s="87" t="s">
        <v>353</v>
      </c>
      <c r="C32" s="84" t="s">
        <v>354</v>
      </c>
      <c r="D32" s="97" t="s">
        <v>118</v>
      </c>
      <c r="E32" s="97" t="s">
        <v>301</v>
      </c>
      <c r="F32" s="84" t="s">
        <v>355</v>
      </c>
      <c r="G32" s="97" t="s">
        <v>356</v>
      </c>
      <c r="H32" s="84" t="s">
        <v>339</v>
      </c>
      <c r="I32" s="84" t="s">
        <v>158</v>
      </c>
      <c r="J32" s="84"/>
      <c r="K32" s="94">
        <v>6.5</v>
      </c>
      <c r="L32" s="97" t="s">
        <v>162</v>
      </c>
      <c r="M32" s="98">
        <v>4.4999999999999998E-2</v>
      </c>
      <c r="N32" s="98">
        <v>1.0499999999999999E-2</v>
      </c>
      <c r="O32" s="94">
        <v>173368</v>
      </c>
      <c r="P32" s="96">
        <v>125.2</v>
      </c>
      <c r="Q32" s="84"/>
      <c r="R32" s="94">
        <v>217.05673000000002</v>
      </c>
      <c r="S32" s="95">
        <v>5.8938957342620255E-5</v>
      </c>
      <c r="T32" s="95">
        <v>7.9773068698760094E-2</v>
      </c>
      <c r="U32" s="95">
        <f>R32/'סכום נכסי הקרן'!$C$42</f>
        <v>1.0198474944273206E-2</v>
      </c>
    </row>
    <row r="33" spans="2:21" s="137" customFormat="1">
      <c r="B33" s="87" t="s">
        <v>357</v>
      </c>
      <c r="C33" s="84" t="s">
        <v>358</v>
      </c>
      <c r="D33" s="97" t="s">
        <v>118</v>
      </c>
      <c r="E33" s="97" t="s">
        <v>301</v>
      </c>
      <c r="F33" s="84" t="s">
        <v>319</v>
      </c>
      <c r="G33" s="97" t="s">
        <v>309</v>
      </c>
      <c r="H33" s="84" t="s">
        <v>339</v>
      </c>
      <c r="I33" s="84" t="s">
        <v>305</v>
      </c>
      <c r="J33" s="84"/>
      <c r="K33" s="94">
        <v>2.1300000000000003</v>
      </c>
      <c r="L33" s="97" t="s">
        <v>162</v>
      </c>
      <c r="M33" s="98">
        <v>6.5000000000000002E-2</v>
      </c>
      <c r="N33" s="98">
        <v>-3.0000000000000003E-4</v>
      </c>
      <c r="O33" s="94">
        <v>64450</v>
      </c>
      <c r="P33" s="96">
        <v>125.98</v>
      </c>
      <c r="Q33" s="94">
        <v>1.1504799999999999</v>
      </c>
      <c r="R33" s="94">
        <v>82.344589999999997</v>
      </c>
      <c r="S33" s="95">
        <v>4.0920634920634922E-5</v>
      </c>
      <c r="T33" s="95">
        <v>3.0263427607341329E-2</v>
      </c>
      <c r="U33" s="95">
        <f>R33/'סכום נכסי הקרן'!$C$42</f>
        <v>3.8689850248432738E-3</v>
      </c>
    </row>
    <row r="34" spans="2:21" s="137" customFormat="1">
      <c r="B34" s="87" t="s">
        <v>359</v>
      </c>
      <c r="C34" s="84" t="s">
        <v>360</v>
      </c>
      <c r="D34" s="97" t="s">
        <v>118</v>
      </c>
      <c r="E34" s="97" t="s">
        <v>301</v>
      </c>
      <c r="F34" s="84" t="s">
        <v>361</v>
      </c>
      <c r="G34" s="97" t="s">
        <v>329</v>
      </c>
      <c r="H34" s="84" t="s">
        <v>339</v>
      </c>
      <c r="I34" s="84" t="s">
        <v>305</v>
      </c>
      <c r="J34" s="84"/>
      <c r="K34" s="94">
        <v>8.58</v>
      </c>
      <c r="L34" s="97" t="s">
        <v>162</v>
      </c>
      <c r="M34" s="98">
        <v>3.5000000000000003E-2</v>
      </c>
      <c r="N34" s="98">
        <v>1.6399999999999998E-2</v>
      </c>
      <c r="O34" s="94">
        <v>28430</v>
      </c>
      <c r="P34" s="96">
        <v>117.44</v>
      </c>
      <c r="Q34" s="84"/>
      <c r="R34" s="94">
        <v>33.388179999999998</v>
      </c>
      <c r="S34" s="95">
        <v>1.0496301927250992E-4</v>
      </c>
      <c r="T34" s="95">
        <v>1.2270882256756413E-2</v>
      </c>
      <c r="U34" s="95">
        <f>R34/'סכום נכסי הקרן'!$C$42</f>
        <v>1.5687535565696751E-3</v>
      </c>
    </row>
    <row r="35" spans="2:21" s="137" customFormat="1">
      <c r="B35" s="87" t="s">
        <v>362</v>
      </c>
      <c r="C35" s="84" t="s">
        <v>363</v>
      </c>
      <c r="D35" s="97" t="s">
        <v>118</v>
      </c>
      <c r="E35" s="97" t="s">
        <v>301</v>
      </c>
      <c r="F35" s="84" t="s">
        <v>361</v>
      </c>
      <c r="G35" s="97" t="s">
        <v>329</v>
      </c>
      <c r="H35" s="84" t="s">
        <v>339</v>
      </c>
      <c r="I35" s="84" t="s">
        <v>305</v>
      </c>
      <c r="J35" s="84"/>
      <c r="K35" s="94">
        <v>7.2099999999999991</v>
      </c>
      <c r="L35" s="97" t="s">
        <v>162</v>
      </c>
      <c r="M35" s="98">
        <v>0.04</v>
      </c>
      <c r="N35" s="98">
        <v>1.21E-2</v>
      </c>
      <c r="O35" s="94">
        <v>14682.7</v>
      </c>
      <c r="P35" s="96">
        <v>121.03</v>
      </c>
      <c r="Q35" s="84"/>
      <c r="R35" s="94">
        <v>17.77047</v>
      </c>
      <c r="S35" s="95">
        <v>2.0271825061998773E-5</v>
      </c>
      <c r="T35" s="95">
        <v>6.5310341868655957E-3</v>
      </c>
      <c r="U35" s="95">
        <f>R35/'סכום נכסי הקרן'!$C$42</f>
        <v>8.3495081236577479E-4</v>
      </c>
    </row>
    <row r="36" spans="2:21" s="137" customFormat="1">
      <c r="B36" s="87" t="s">
        <v>364</v>
      </c>
      <c r="C36" s="84" t="s">
        <v>365</v>
      </c>
      <c r="D36" s="97" t="s">
        <v>118</v>
      </c>
      <c r="E36" s="97" t="s">
        <v>301</v>
      </c>
      <c r="F36" s="84" t="s">
        <v>366</v>
      </c>
      <c r="G36" s="97" t="s">
        <v>367</v>
      </c>
      <c r="H36" s="84" t="s">
        <v>368</v>
      </c>
      <c r="I36" s="84" t="s">
        <v>305</v>
      </c>
      <c r="J36" s="84"/>
      <c r="K36" s="94">
        <v>8.5599999999999987</v>
      </c>
      <c r="L36" s="97" t="s">
        <v>162</v>
      </c>
      <c r="M36" s="98">
        <v>5.1500000000000004E-2</v>
      </c>
      <c r="N36" s="98">
        <v>2.3600000000000003E-2</v>
      </c>
      <c r="O36" s="94">
        <v>60436</v>
      </c>
      <c r="P36" s="96">
        <v>151.84</v>
      </c>
      <c r="Q36" s="84"/>
      <c r="R36" s="94">
        <v>91.766019999999997</v>
      </c>
      <c r="S36" s="95">
        <v>1.7019325703980433E-5</v>
      </c>
      <c r="T36" s="95">
        <v>3.3726008024131719E-2</v>
      </c>
      <c r="U36" s="95">
        <f>R36/'סכום נכסי הקרן'!$C$42</f>
        <v>4.3116537123989371E-3</v>
      </c>
    </row>
    <row r="37" spans="2:21" s="137" customFormat="1">
      <c r="B37" s="87" t="s">
        <v>369</v>
      </c>
      <c r="C37" s="84" t="s">
        <v>370</v>
      </c>
      <c r="D37" s="97" t="s">
        <v>118</v>
      </c>
      <c r="E37" s="97" t="s">
        <v>301</v>
      </c>
      <c r="F37" s="84" t="s">
        <v>371</v>
      </c>
      <c r="G37" s="97" t="s">
        <v>329</v>
      </c>
      <c r="H37" s="84" t="s">
        <v>368</v>
      </c>
      <c r="I37" s="84" t="s">
        <v>158</v>
      </c>
      <c r="J37" s="84"/>
      <c r="K37" s="94">
        <v>5.01</v>
      </c>
      <c r="L37" s="97" t="s">
        <v>162</v>
      </c>
      <c r="M37" s="98">
        <v>4.7500000000000001E-2</v>
      </c>
      <c r="N37" s="98">
        <v>7.7999999999999988E-3</v>
      </c>
      <c r="O37" s="94">
        <v>65000</v>
      </c>
      <c r="P37" s="96">
        <v>145.41</v>
      </c>
      <c r="Q37" s="84"/>
      <c r="R37" s="94">
        <v>94.516499999999994</v>
      </c>
      <c r="S37" s="95">
        <v>3.4440735442166058E-5</v>
      </c>
      <c r="T37" s="95">
        <v>3.4736869239974072E-2</v>
      </c>
      <c r="U37" s="95">
        <f>R37/'סכום נכסי הקרן'!$C$42</f>
        <v>4.4408858323370035E-3</v>
      </c>
    </row>
    <row r="38" spans="2:21" s="137" customFormat="1">
      <c r="B38" s="87" t="s">
        <v>372</v>
      </c>
      <c r="C38" s="84" t="s">
        <v>373</v>
      </c>
      <c r="D38" s="97" t="s">
        <v>118</v>
      </c>
      <c r="E38" s="97" t="s">
        <v>301</v>
      </c>
      <c r="F38" s="84" t="s">
        <v>374</v>
      </c>
      <c r="G38" s="97" t="s">
        <v>329</v>
      </c>
      <c r="H38" s="84" t="s">
        <v>368</v>
      </c>
      <c r="I38" s="84" t="s">
        <v>158</v>
      </c>
      <c r="J38" s="84"/>
      <c r="K38" s="94">
        <v>6.7899999999999991</v>
      </c>
      <c r="L38" s="97" t="s">
        <v>162</v>
      </c>
      <c r="M38" s="98">
        <v>0.04</v>
      </c>
      <c r="N38" s="98">
        <v>2.3300000000000001E-2</v>
      </c>
      <c r="O38" s="94">
        <v>11144</v>
      </c>
      <c r="P38" s="96">
        <v>111.3</v>
      </c>
      <c r="Q38" s="84"/>
      <c r="R38" s="94">
        <v>12.403270000000001</v>
      </c>
      <c r="S38" s="95">
        <v>3.767663882729095E-6</v>
      </c>
      <c r="T38" s="95">
        <v>4.5584714641157178E-3</v>
      </c>
      <c r="U38" s="95">
        <f>R38/'סכום נכסי הקרן'!$C$42</f>
        <v>5.827713258283008E-4</v>
      </c>
    </row>
    <row r="39" spans="2:21" s="137" customFormat="1">
      <c r="B39" s="87" t="s">
        <v>375</v>
      </c>
      <c r="C39" s="84" t="s">
        <v>376</v>
      </c>
      <c r="D39" s="97" t="s">
        <v>118</v>
      </c>
      <c r="E39" s="97" t="s">
        <v>301</v>
      </c>
      <c r="F39" s="84" t="s">
        <v>374</v>
      </c>
      <c r="G39" s="97" t="s">
        <v>329</v>
      </c>
      <c r="H39" s="84" t="s">
        <v>368</v>
      </c>
      <c r="I39" s="84" t="s">
        <v>158</v>
      </c>
      <c r="J39" s="84"/>
      <c r="K39" s="94">
        <v>7.13</v>
      </c>
      <c r="L39" s="97" t="s">
        <v>162</v>
      </c>
      <c r="M39" s="98">
        <v>2.7799999999999998E-2</v>
      </c>
      <c r="N39" s="98">
        <v>2.5500000000000002E-2</v>
      </c>
      <c r="O39" s="94">
        <v>21298</v>
      </c>
      <c r="P39" s="96">
        <v>102.1</v>
      </c>
      <c r="Q39" s="84"/>
      <c r="R39" s="94">
        <v>21.745259999999998</v>
      </c>
      <c r="S39" s="95">
        <v>2.4751934434917218E-5</v>
      </c>
      <c r="T39" s="95">
        <v>7.9918559532911031E-3</v>
      </c>
      <c r="U39" s="95">
        <f>R39/'סכום נכסי הקרן'!$C$42</f>
        <v>1.0217075013831927E-3</v>
      </c>
    </row>
    <row r="40" spans="2:21" s="137" customFormat="1">
      <c r="B40" s="87" t="s">
        <v>377</v>
      </c>
      <c r="C40" s="84" t="s">
        <v>378</v>
      </c>
      <c r="D40" s="97" t="s">
        <v>118</v>
      </c>
      <c r="E40" s="97" t="s">
        <v>301</v>
      </c>
      <c r="F40" s="84" t="s">
        <v>374</v>
      </c>
      <c r="G40" s="97" t="s">
        <v>329</v>
      </c>
      <c r="H40" s="84" t="s">
        <v>368</v>
      </c>
      <c r="I40" s="84" t="s">
        <v>158</v>
      </c>
      <c r="J40" s="84"/>
      <c r="K40" s="94">
        <v>2.06</v>
      </c>
      <c r="L40" s="97" t="s">
        <v>162</v>
      </c>
      <c r="M40" s="98">
        <v>5.0999999999999997E-2</v>
      </c>
      <c r="N40" s="98">
        <v>7.8000000000000005E-3</v>
      </c>
      <c r="O40" s="94">
        <v>1671</v>
      </c>
      <c r="P40" s="96">
        <v>127.81</v>
      </c>
      <c r="Q40" s="94">
        <v>9.9979999999999999E-2</v>
      </c>
      <c r="R40" s="94">
        <v>2.2356799999999999</v>
      </c>
      <c r="S40" s="95">
        <v>8.0761792358318336E-7</v>
      </c>
      <c r="T40" s="95">
        <v>8.2166102027080175E-4</v>
      </c>
      <c r="U40" s="95">
        <f>R40/'סכום נכסי הקרן'!$C$42</f>
        <v>1.0504408899651586E-4</v>
      </c>
    </row>
    <row r="41" spans="2:21" s="137" customFormat="1">
      <c r="B41" s="87" t="s">
        <v>379</v>
      </c>
      <c r="C41" s="84" t="s">
        <v>380</v>
      </c>
      <c r="D41" s="97" t="s">
        <v>118</v>
      </c>
      <c r="E41" s="97" t="s">
        <v>301</v>
      </c>
      <c r="F41" s="84" t="s">
        <v>381</v>
      </c>
      <c r="G41" s="97" t="s">
        <v>329</v>
      </c>
      <c r="H41" s="84" t="s">
        <v>368</v>
      </c>
      <c r="I41" s="84" t="s">
        <v>305</v>
      </c>
      <c r="J41" s="84"/>
      <c r="K41" s="94">
        <v>7.7299999999999995</v>
      </c>
      <c r="L41" s="97" t="s">
        <v>162</v>
      </c>
      <c r="M41" s="98">
        <v>2.2499999999999999E-2</v>
      </c>
      <c r="N41" s="98">
        <v>2.3199999999999998E-2</v>
      </c>
      <c r="O41" s="94">
        <v>10000</v>
      </c>
      <c r="P41" s="96">
        <v>99.77</v>
      </c>
      <c r="Q41" s="84"/>
      <c r="R41" s="94">
        <v>9.9770099999999999</v>
      </c>
      <c r="S41" s="95">
        <v>5.3182154196337875E-5</v>
      </c>
      <c r="T41" s="95">
        <v>3.6667681492217096E-3</v>
      </c>
      <c r="U41" s="95">
        <f>R41/'סכום נכסי הקרן'!$C$42</f>
        <v>4.6877277891251381E-4</v>
      </c>
    </row>
    <row r="42" spans="2:21" s="137" customFormat="1">
      <c r="B42" s="87" t="s">
        <v>382</v>
      </c>
      <c r="C42" s="84" t="s">
        <v>383</v>
      </c>
      <c r="D42" s="97" t="s">
        <v>118</v>
      </c>
      <c r="E42" s="97" t="s">
        <v>301</v>
      </c>
      <c r="F42" s="84" t="s">
        <v>384</v>
      </c>
      <c r="G42" s="97" t="s">
        <v>329</v>
      </c>
      <c r="H42" s="84" t="s">
        <v>368</v>
      </c>
      <c r="I42" s="84" t="s">
        <v>158</v>
      </c>
      <c r="J42" s="84"/>
      <c r="K42" s="94">
        <v>6.3200000000000012</v>
      </c>
      <c r="L42" s="97" t="s">
        <v>162</v>
      </c>
      <c r="M42" s="98">
        <v>1.9599999999999999E-2</v>
      </c>
      <c r="N42" s="98">
        <v>1.46E-2</v>
      </c>
      <c r="O42" s="94">
        <v>12937</v>
      </c>
      <c r="P42" s="96">
        <v>103.5</v>
      </c>
      <c r="Q42" s="84"/>
      <c r="R42" s="94">
        <v>13.389790000000001</v>
      </c>
      <c r="S42" s="95">
        <v>1.7072778044647618E-5</v>
      </c>
      <c r="T42" s="95">
        <v>4.9210390183799914E-3</v>
      </c>
      <c r="U42" s="95">
        <f>R42/'סכום נכסי הקרן'!$C$42</f>
        <v>6.2912326111279717E-4</v>
      </c>
    </row>
    <row r="43" spans="2:21" s="137" customFormat="1">
      <c r="B43" s="87" t="s">
        <v>385</v>
      </c>
      <c r="C43" s="84" t="s">
        <v>386</v>
      </c>
      <c r="D43" s="97" t="s">
        <v>118</v>
      </c>
      <c r="E43" s="97" t="s">
        <v>301</v>
      </c>
      <c r="F43" s="84" t="s">
        <v>387</v>
      </c>
      <c r="G43" s="97" t="s">
        <v>329</v>
      </c>
      <c r="H43" s="84" t="s">
        <v>388</v>
      </c>
      <c r="I43" s="84" t="s">
        <v>158</v>
      </c>
      <c r="J43" s="84"/>
      <c r="K43" s="94">
        <v>6.1200000000000019</v>
      </c>
      <c r="L43" s="97" t="s">
        <v>162</v>
      </c>
      <c r="M43" s="98">
        <v>1.95E-2</v>
      </c>
      <c r="N43" s="98">
        <v>1.6800000000000002E-2</v>
      </c>
      <c r="O43" s="94">
        <v>4166</v>
      </c>
      <c r="P43" s="96">
        <v>101.94</v>
      </c>
      <c r="Q43" s="84"/>
      <c r="R43" s="94">
        <v>4.2468199999999996</v>
      </c>
      <c r="S43" s="95">
        <v>6.3959763382651643E-6</v>
      </c>
      <c r="T43" s="95">
        <v>1.5607987073760314E-3</v>
      </c>
      <c r="U43" s="95">
        <f>R43/'סכום נכסי הקרן'!$C$42</f>
        <v>1.9953809938460937E-4</v>
      </c>
    </row>
    <row r="44" spans="2:21" s="137" customFormat="1">
      <c r="B44" s="87" t="s">
        <v>389</v>
      </c>
      <c r="C44" s="84" t="s">
        <v>390</v>
      </c>
      <c r="D44" s="97" t="s">
        <v>118</v>
      </c>
      <c r="E44" s="97" t="s">
        <v>301</v>
      </c>
      <c r="F44" s="84" t="s">
        <v>391</v>
      </c>
      <c r="G44" s="97" t="s">
        <v>329</v>
      </c>
      <c r="H44" s="84" t="s">
        <v>388</v>
      </c>
      <c r="I44" s="84" t="s">
        <v>158</v>
      </c>
      <c r="J44" s="84"/>
      <c r="K44" s="94">
        <v>7.6599999999999993</v>
      </c>
      <c r="L44" s="97" t="s">
        <v>162</v>
      </c>
      <c r="M44" s="98">
        <v>2.4E-2</v>
      </c>
      <c r="N44" s="98">
        <v>1.66E-2</v>
      </c>
      <c r="O44" s="94">
        <v>17361</v>
      </c>
      <c r="P44" s="96">
        <v>105.9</v>
      </c>
      <c r="Q44" s="84"/>
      <c r="R44" s="94">
        <v>18.385300000000001</v>
      </c>
      <c r="S44" s="95">
        <v>4.4471068625357541E-5</v>
      </c>
      <c r="T44" s="95">
        <v>6.7569975828315199E-3</v>
      </c>
      <c r="U44" s="95">
        <f>R44/'סכום נכסי הקרן'!$C$42</f>
        <v>8.638387825751643E-4</v>
      </c>
    </row>
    <row r="45" spans="2:21" s="137" customFormat="1">
      <c r="B45" s="87" t="s">
        <v>392</v>
      </c>
      <c r="C45" s="84" t="s">
        <v>393</v>
      </c>
      <c r="D45" s="97" t="s">
        <v>118</v>
      </c>
      <c r="E45" s="97" t="s">
        <v>301</v>
      </c>
      <c r="F45" s="84" t="s">
        <v>312</v>
      </c>
      <c r="G45" s="97" t="s">
        <v>309</v>
      </c>
      <c r="H45" s="84" t="s">
        <v>388</v>
      </c>
      <c r="I45" s="84" t="s">
        <v>305</v>
      </c>
      <c r="J45" s="84"/>
      <c r="K45" s="94">
        <v>3.5100000000000002</v>
      </c>
      <c r="L45" s="97" t="s">
        <v>162</v>
      </c>
      <c r="M45" s="98">
        <v>4.4999999999999998E-2</v>
      </c>
      <c r="N45" s="98">
        <v>6.6999999999999994E-3</v>
      </c>
      <c r="O45" s="94">
        <v>50000</v>
      </c>
      <c r="P45" s="96">
        <v>136.01</v>
      </c>
      <c r="Q45" s="94">
        <v>0.67018</v>
      </c>
      <c r="R45" s="94">
        <v>68.675169999999994</v>
      </c>
      <c r="S45" s="95">
        <v>2.9377474246528038E-5</v>
      </c>
      <c r="T45" s="95">
        <v>2.5239618482730423E-2</v>
      </c>
      <c r="U45" s="95">
        <f>R45/'סכום נכסי הקרן'!$C$42</f>
        <v>3.2267232651054072E-3</v>
      </c>
    </row>
    <row r="46" spans="2:21" s="137" customFormat="1">
      <c r="B46" s="87" t="s">
        <v>394</v>
      </c>
      <c r="C46" s="84" t="s">
        <v>395</v>
      </c>
      <c r="D46" s="97" t="s">
        <v>118</v>
      </c>
      <c r="E46" s="97" t="s">
        <v>301</v>
      </c>
      <c r="F46" s="84" t="s">
        <v>396</v>
      </c>
      <c r="G46" s="97" t="s">
        <v>348</v>
      </c>
      <c r="H46" s="84" t="s">
        <v>388</v>
      </c>
      <c r="I46" s="84" t="s">
        <v>305</v>
      </c>
      <c r="J46" s="84"/>
      <c r="K46" s="94">
        <v>3.41</v>
      </c>
      <c r="L46" s="97" t="s">
        <v>162</v>
      </c>
      <c r="M46" s="98">
        <v>1.9799999999999998E-2</v>
      </c>
      <c r="N46" s="98">
        <v>5.8999999999999999E-3</v>
      </c>
      <c r="O46" s="94">
        <v>108</v>
      </c>
      <c r="P46" s="96">
        <v>104.09</v>
      </c>
      <c r="Q46" s="84"/>
      <c r="R46" s="94">
        <v>0.11242000000000001</v>
      </c>
      <c r="S46" s="95">
        <v>1.1372926084140528E-7</v>
      </c>
      <c r="T46" s="95">
        <v>4.1316794844898886E-5</v>
      </c>
      <c r="U46" s="95">
        <f>R46/'סכום נכסי הקרן'!$C$42</f>
        <v>5.2820870987745627E-6</v>
      </c>
    </row>
    <row r="47" spans="2:21" s="137" customFormat="1">
      <c r="B47" s="87" t="s">
        <v>397</v>
      </c>
      <c r="C47" s="84" t="s">
        <v>398</v>
      </c>
      <c r="D47" s="97" t="s">
        <v>118</v>
      </c>
      <c r="E47" s="97" t="s">
        <v>301</v>
      </c>
      <c r="F47" s="84" t="s">
        <v>399</v>
      </c>
      <c r="G47" s="97" t="s">
        <v>329</v>
      </c>
      <c r="H47" s="84" t="s">
        <v>400</v>
      </c>
      <c r="I47" s="84" t="s">
        <v>158</v>
      </c>
      <c r="J47" s="84"/>
      <c r="K47" s="94">
        <v>7.71</v>
      </c>
      <c r="L47" s="97" t="s">
        <v>162</v>
      </c>
      <c r="M47" s="98">
        <v>1.9E-2</v>
      </c>
      <c r="N47" s="98">
        <v>1.95E-2</v>
      </c>
      <c r="O47" s="94">
        <v>11000</v>
      </c>
      <c r="P47" s="96">
        <v>99.6</v>
      </c>
      <c r="Q47" s="84"/>
      <c r="R47" s="94">
        <v>10.956</v>
      </c>
      <c r="S47" s="95">
        <v>4.1736227045075125E-5</v>
      </c>
      <c r="T47" s="95">
        <v>4.0265682647279144E-3</v>
      </c>
      <c r="U47" s="95">
        <f>R47/'סכום נכסי הקרן'!$C$42</f>
        <v>5.1477091490992799E-4</v>
      </c>
    </row>
    <row r="48" spans="2:21" s="137" customFormat="1">
      <c r="B48" s="87" t="s">
        <v>401</v>
      </c>
      <c r="C48" s="84" t="s">
        <v>402</v>
      </c>
      <c r="D48" s="97" t="s">
        <v>118</v>
      </c>
      <c r="E48" s="97" t="s">
        <v>301</v>
      </c>
      <c r="F48" s="84" t="s">
        <v>403</v>
      </c>
      <c r="G48" s="97" t="s">
        <v>329</v>
      </c>
      <c r="H48" s="84" t="s">
        <v>400</v>
      </c>
      <c r="I48" s="84" t="s">
        <v>305</v>
      </c>
      <c r="J48" s="84"/>
      <c r="K48" s="94">
        <v>7.4500000000000011</v>
      </c>
      <c r="L48" s="97" t="s">
        <v>162</v>
      </c>
      <c r="M48" s="98">
        <v>2.81E-2</v>
      </c>
      <c r="N48" s="98">
        <v>2.5700000000000004E-2</v>
      </c>
      <c r="O48" s="94">
        <v>262</v>
      </c>
      <c r="P48" s="96">
        <v>102.56</v>
      </c>
      <c r="Q48" s="84"/>
      <c r="R48" s="94">
        <v>0.26871</v>
      </c>
      <c r="S48" s="95">
        <v>5.004574792606218E-7</v>
      </c>
      <c r="T48" s="95">
        <v>9.8756768749090726E-5</v>
      </c>
      <c r="U48" s="95">
        <f>R48/'סכום נכסי הקרן'!$C$42</f>
        <v>1.2625419180854944E-5</v>
      </c>
    </row>
    <row r="49" spans="2:21" s="137" customFormat="1">
      <c r="B49" s="87" t="s">
        <v>404</v>
      </c>
      <c r="C49" s="84" t="s">
        <v>405</v>
      </c>
      <c r="D49" s="97" t="s">
        <v>118</v>
      </c>
      <c r="E49" s="97" t="s">
        <v>301</v>
      </c>
      <c r="F49" s="84" t="s">
        <v>406</v>
      </c>
      <c r="G49" s="97" t="s">
        <v>329</v>
      </c>
      <c r="H49" s="84" t="s">
        <v>407</v>
      </c>
      <c r="I49" s="84" t="s">
        <v>305</v>
      </c>
      <c r="J49" s="84"/>
      <c r="K49" s="94">
        <v>2.4200000000000004</v>
      </c>
      <c r="L49" s="97" t="s">
        <v>162</v>
      </c>
      <c r="M49" s="98">
        <v>2.5000000000000001E-2</v>
      </c>
      <c r="N49" s="98">
        <v>3.8599999999999995E-2</v>
      </c>
      <c r="O49" s="94">
        <v>11810</v>
      </c>
      <c r="P49" s="96">
        <v>96.98</v>
      </c>
      <c r="Q49" s="84"/>
      <c r="R49" s="94">
        <v>11.45335</v>
      </c>
      <c r="S49" s="95">
        <v>2.0213949507916131E-5</v>
      </c>
      <c r="T49" s="95">
        <v>4.209355205806997E-3</v>
      </c>
      <c r="U49" s="95">
        <f>R49/'סכום נכסי הקרן'!$C$42</f>
        <v>5.3813905241727135E-4</v>
      </c>
    </row>
    <row r="50" spans="2:21" s="137" customFormat="1">
      <c r="B50" s="87" t="s">
        <v>408</v>
      </c>
      <c r="C50" s="84" t="s">
        <v>409</v>
      </c>
      <c r="D50" s="97" t="s">
        <v>118</v>
      </c>
      <c r="E50" s="97" t="s">
        <v>301</v>
      </c>
      <c r="F50" s="84" t="s">
        <v>410</v>
      </c>
      <c r="G50" s="97" t="s">
        <v>329</v>
      </c>
      <c r="H50" s="84" t="s">
        <v>407</v>
      </c>
      <c r="I50" s="84" t="s">
        <v>158</v>
      </c>
      <c r="J50" s="84"/>
      <c r="K50" s="94">
        <v>7.45</v>
      </c>
      <c r="L50" s="97" t="s">
        <v>162</v>
      </c>
      <c r="M50" s="98">
        <v>2.6000000000000002E-2</v>
      </c>
      <c r="N50" s="98">
        <v>2.3099999999999999E-2</v>
      </c>
      <c r="O50" s="94">
        <v>11000</v>
      </c>
      <c r="P50" s="96">
        <v>102.15</v>
      </c>
      <c r="Q50" s="84"/>
      <c r="R50" s="94">
        <v>11.236499999999999</v>
      </c>
      <c r="S50" s="95">
        <v>1.7950098725542992E-5</v>
      </c>
      <c r="T50" s="95">
        <v>4.1296581148790807E-3</v>
      </c>
      <c r="U50" s="95">
        <f>R50/'סכום נכסי הקרן'!$C$42</f>
        <v>5.2795029074346534E-4</v>
      </c>
    </row>
    <row r="51" spans="2:21" s="137" customFormat="1">
      <c r="B51" s="83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94"/>
      <c r="P51" s="96"/>
      <c r="Q51" s="84"/>
      <c r="R51" s="84"/>
      <c r="S51" s="84"/>
      <c r="T51" s="95"/>
      <c r="U51" s="84"/>
    </row>
    <row r="52" spans="2:21" s="137" customFormat="1">
      <c r="B52" s="102" t="s">
        <v>42</v>
      </c>
      <c r="C52" s="82"/>
      <c r="D52" s="82"/>
      <c r="E52" s="82"/>
      <c r="F52" s="82"/>
      <c r="G52" s="82"/>
      <c r="H52" s="82"/>
      <c r="I52" s="82"/>
      <c r="J52" s="82"/>
      <c r="K52" s="91">
        <v>5.1432646751644988</v>
      </c>
      <c r="L52" s="82"/>
      <c r="M52" s="82"/>
      <c r="N52" s="104">
        <v>3.0328977035323272E-2</v>
      </c>
      <c r="O52" s="91"/>
      <c r="P52" s="93"/>
      <c r="Q52" s="82"/>
      <c r="R52" s="91">
        <v>234.54455999999999</v>
      </c>
      <c r="S52" s="82"/>
      <c r="T52" s="92">
        <v>8.620022653893504E-2</v>
      </c>
      <c r="U52" s="92">
        <f>R52/'סכום נכסי הקרן'!$C$42</f>
        <v>1.102014583226967E-2</v>
      </c>
    </row>
    <row r="53" spans="2:21" s="137" customFormat="1">
      <c r="B53" s="87" t="s">
        <v>411</v>
      </c>
      <c r="C53" s="84" t="s">
        <v>412</v>
      </c>
      <c r="D53" s="97" t="s">
        <v>118</v>
      </c>
      <c r="E53" s="97" t="s">
        <v>301</v>
      </c>
      <c r="F53" s="84" t="s">
        <v>413</v>
      </c>
      <c r="G53" s="97" t="s">
        <v>329</v>
      </c>
      <c r="H53" s="84" t="s">
        <v>304</v>
      </c>
      <c r="I53" s="84" t="s">
        <v>158</v>
      </c>
      <c r="J53" s="84"/>
      <c r="K53" s="94">
        <v>5.0199999999999996</v>
      </c>
      <c r="L53" s="97" t="s">
        <v>162</v>
      </c>
      <c r="M53" s="98">
        <v>1.44E-2</v>
      </c>
      <c r="N53" s="98">
        <v>1.4999999999999999E-2</v>
      </c>
      <c r="O53" s="94">
        <v>20458</v>
      </c>
      <c r="P53" s="96">
        <v>99.78</v>
      </c>
      <c r="Q53" s="84"/>
      <c r="R53" s="94">
        <v>20.413</v>
      </c>
      <c r="S53" s="95">
        <v>2.0458E-5</v>
      </c>
      <c r="T53" s="95">
        <v>7.5022214300740162E-3</v>
      </c>
      <c r="U53" s="95">
        <f>R53/'סכום נכסי הקרן'!$C$42</f>
        <v>9.5911086948305597E-4</v>
      </c>
    </row>
    <row r="54" spans="2:21" s="137" customFormat="1">
      <c r="B54" s="87" t="s">
        <v>414</v>
      </c>
      <c r="C54" s="84" t="s">
        <v>415</v>
      </c>
      <c r="D54" s="97" t="s">
        <v>118</v>
      </c>
      <c r="E54" s="97" t="s">
        <v>301</v>
      </c>
      <c r="F54" s="84" t="s">
        <v>347</v>
      </c>
      <c r="G54" s="97" t="s">
        <v>348</v>
      </c>
      <c r="H54" s="84" t="s">
        <v>339</v>
      </c>
      <c r="I54" s="84" t="s">
        <v>158</v>
      </c>
      <c r="J54" s="84"/>
      <c r="K54" s="94">
        <v>5.79</v>
      </c>
      <c r="L54" s="97" t="s">
        <v>162</v>
      </c>
      <c r="M54" s="98">
        <v>3.6499999999999998E-2</v>
      </c>
      <c r="N54" s="98">
        <v>2.4199999999999999E-2</v>
      </c>
      <c r="O54" s="94">
        <v>50000</v>
      </c>
      <c r="P54" s="96">
        <v>108.61</v>
      </c>
      <c r="Q54" s="84"/>
      <c r="R54" s="94">
        <v>54.305</v>
      </c>
      <c r="S54" s="95">
        <v>3.1348591319700459E-5</v>
      </c>
      <c r="T54" s="95">
        <v>1.9958268493615317E-2</v>
      </c>
      <c r="U54" s="95">
        <f>R54/'סכום נכסי הקרן'!$C$42</f>
        <v>2.5515365584322419E-3</v>
      </c>
    </row>
    <row r="55" spans="2:21" s="137" customFormat="1">
      <c r="B55" s="87" t="s">
        <v>416</v>
      </c>
      <c r="C55" s="84" t="s">
        <v>417</v>
      </c>
      <c r="D55" s="97" t="s">
        <v>118</v>
      </c>
      <c r="E55" s="97" t="s">
        <v>301</v>
      </c>
      <c r="F55" s="84" t="s">
        <v>371</v>
      </c>
      <c r="G55" s="97" t="s">
        <v>329</v>
      </c>
      <c r="H55" s="84" t="s">
        <v>339</v>
      </c>
      <c r="I55" s="84" t="s">
        <v>305</v>
      </c>
      <c r="J55" s="84"/>
      <c r="K55" s="94">
        <v>6.55</v>
      </c>
      <c r="L55" s="97" t="s">
        <v>162</v>
      </c>
      <c r="M55" s="98">
        <v>2.5499999999999998E-2</v>
      </c>
      <c r="N55" s="98">
        <v>2.5000000000000001E-2</v>
      </c>
      <c r="O55" s="94">
        <v>15000</v>
      </c>
      <c r="P55" s="96">
        <v>101.04</v>
      </c>
      <c r="Q55" s="84"/>
      <c r="R55" s="94">
        <v>15.156000000000001</v>
      </c>
      <c r="S55" s="95">
        <v>3.5393051636102801E-5</v>
      </c>
      <c r="T55" s="95">
        <v>5.5701596038897662E-3</v>
      </c>
      <c r="U55" s="95">
        <f>R55/'סכום נכסי הקרן'!$C$42</f>
        <v>7.1210916268481836E-4</v>
      </c>
    </row>
    <row r="56" spans="2:21" s="137" customFormat="1">
      <c r="B56" s="87" t="s">
        <v>418</v>
      </c>
      <c r="C56" s="84" t="s">
        <v>419</v>
      </c>
      <c r="D56" s="97" t="s">
        <v>118</v>
      </c>
      <c r="E56" s="97" t="s">
        <v>301</v>
      </c>
      <c r="F56" s="84" t="s">
        <v>420</v>
      </c>
      <c r="G56" s="97" t="s">
        <v>421</v>
      </c>
      <c r="H56" s="84" t="s">
        <v>339</v>
      </c>
      <c r="I56" s="84" t="s">
        <v>158</v>
      </c>
      <c r="J56" s="84"/>
      <c r="K56" s="94">
        <v>6.36</v>
      </c>
      <c r="L56" s="97" t="s">
        <v>162</v>
      </c>
      <c r="M56" s="98">
        <v>2.6099999999999998E-2</v>
      </c>
      <c r="N56" s="98">
        <v>2.0199999999999999E-2</v>
      </c>
      <c r="O56" s="94">
        <v>9000</v>
      </c>
      <c r="P56" s="96">
        <v>104.46</v>
      </c>
      <c r="Q56" s="84"/>
      <c r="R56" s="94">
        <v>9.4014100000000003</v>
      </c>
      <c r="S56" s="95">
        <v>2.2326301375300166E-5</v>
      </c>
      <c r="T56" s="95">
        <v>3.4552226314070525E-3</v>
      </c>
      <c r="U56" s="95">
        <f>R56/'סכום נכסי הקרן'!$C$42</f>
        <v>4.4172804190793601E-4</v>
      </c>
    </row>
    <row r="57" spans="2:21" s="137" customFormat="1">
      <c r="B57" s="87" t="s">
        <v>422</v>
      </c>
      <c r="C57" s="84" t="s">
        <v>423</v>
      </c>
      <c r="D57" s="97" t="s">
        <v>118</v>
      </c>
      <c r="E57" s="97" t="s">
        <v>301</v>
      </c>
      <c r="F57" s="84" t="s">
        <v>424</v>
      </c>
      <c r="G57" s="97" t="s">
        <v>425</v>
      </c>
      <c r="H57" s="84" t="s">
        <v>339</v>
      </c>
      <c r="I57" s="84" t="s">
        <v>305</v>
      </c>
      <c r="J57" s="84"/>
      <c r="K57" s="94">
        <v>4.5600000000000005</v>
      </c>
      <c r="L57" s="97" t="s">
        <v>162</v>
      </c>
      <c r="M57" s="98">
        <v>1.0500000000000001E-2</v>
      </c>
      <c r="N57" s="98">
        <v>1.0200000000000001E-2</v>
      </c>
      <c r="O57" s="94">
        <v>5509</v>
      </c>
      <c r="P57" s="96">
        <v>100.48</v>
      </c>
      <c r="Q57" s="84"/>
      <c r="R57" s="94">
        <v>5.5354399999999995</v>
      </c>
      <c r="S57" s="95">
        <v>1.1889705660181897E-5</v>
      </c>
      <c r="T57" s="95">
        <v>2.0343945815357325E-3</v>
      </c>
      <c r="U57" s="95">
        <f>R57/'סכום נכסי הקרן'!$C$42</f>
        <v>2.6008429291977107E-4</v>
      </c>
    </row>
    <row r="58" spans="2:21" s="137" customFormat="1">
      <c r="B58" s="87" t="s">
        <v>426</v>
      </c>
      <c r="C58" s="84" t="s">
        <v>427</v>
      </c>
      <c r="D58" s="97" t="s">
        <v>118</v>
      </c>
      <c r="E58" s="97" t="s">
        <v>301</v>
      </c>
      <c r="F58" s="84" t="s">
        <v>428</v>
      </c>
      <c r="G58" s="97" t="s">
        <v>329</v>
      </c>
      <c r="H58" s="84" t="s">
        <v>368</v>
      </c>
      <c r="I58" s="84" t="s">
        <v>158</v>
      </c>
      <c r="J58" s="84"/>
      <c r="K58" s="94">
        <v>4.74</v>
      </c>
      <c r="L58" s="97" t="s">
        <v>162</v>
      </c>
      <c r="M58" s="98">
        <v>4.3499999999999997E-2</v>
      </c>
      <c r="N58" s="98">
        <v>3.2700000000000007E-2</v>
      </c>
      <c r="O58" s="94">
        <v>21467</v>
      </c>
      <c r="P58" s="96">
        <v>106.9</v>
      </c>
      <c r="Q58" s="84"/>
      <c r="R58" s="94">
        <v>22.948229999999999</v>
      </c>
      <c r="S58" s="95">
        <v>1.1441914707180365E-5</v>
      </c>
      <c r="T58" s="95">
        <v>8.4339735897843247E-3</v>
      </c>
      <c r="U58" s="95">
        <f>R58/'סכום נכסי הקרן'!$C$42</f>
        <v>1.0782294042226595E-3</v>
      </c>
    </row>
    <row r="59" spans="2:21" s="137" customFormat="1">
      <c r="B59" s="87" t="s">
        <v>429</v>
      </c>
      <c r="C59" s="84" t="s">
        <v>430</v>
      </c>
      <c r="D59" s="97" t="s">
        <v>118</v>
      </c>
      <c r="E59" s="97" t="s">
        <v>301</v>
      </c>
      <c r="F59" s="84" t="s">
        <v>431</v>
      </c>
      <c r="G59" s="97" t="s">
        <v>432</v>
      </c>
      <c r="H59" s="84" t="s">
        <v>368</v>
      </c>
      <c r="I59" s="84" t="s">
        <v>158</v>
      </c>
      <c r="J59" s="84"/>
      <c r="K59" s="94">
        <v>6.5200000000000005</v>
      </c>
      <c r="L59" s="97" t="s">
        <v>162</v>
      </c>
      <c r="M59" s="98">
        <v>3.61E-2</v>
      </c>
      <c r="N59" s="98">
        <v>2.3400000000000004E-2</v>
      </c>
      <c r="O59" s="94">
        <v>5886</v>
      </c>
      <c r="P59" s="96">
        <v>109.16</v>
      </c>
      <c r="Q59" s="84"/>
      <c r="R59" s="94">
        <v>6.4251499999999995</v>
      </c>
      <c r="S59" s="95">
        <v>7.6690553745928342E-6</v>
      </c>
      <c r="T59" s="95">
        <v>2.3613823554323255E-3</v>
      </c>
      <c r="U59" s="95">
        <f>R59/'סכום נכסי הקרן'!$C$42</f>
        <v>3.0188758159305619E-4</v>
      </c>
    </row>
    <row r="60" spans="2:21" s="137" customFormat="1">
      <c r="B60" s="87" t="s">
        <v>433</v>
      </c>
      <c r="C60" s="84" t="s">
        <v>434</v>
      </c>
      <c r="D60" s="97" t="s">
        <v>118</v>
      </c>
      <c r="E60" s="97" t="s">
        <v>301</v>
      </c>
      <c r="F60" s="84" t="s">
        <v>435</v>
      </c>
      <c r="G60" s="97" t="s">
        <v>329</v>
      </c>
      <c r="H60" s="84" t="s">
        <v>368</v>
      </c>
      <c r="I60" s="84" t="s">
        <v>158</v>
      </c>
      <c r="J60" s="84"/>
      <c r="K60" s="94">
        <v>3.59</v>
      </c>
      <c r="L60" s="97" t="s">
        <v>162</v>
      </c>
      <c r="M60" s="98">
        <v>3.9E-2</v>
      </c>
      <c r="N60" s="98">
        <v>3.9899999999999998E-2</v>
      </c>
      <c r="O60" s="94">
        <v>1712</v>
      </c>
      <c r="P60" s="96">
        <v>100.17</v>
      </c>
      <c r="Q60" s="84"/>
      <c r="R60" s="94">
        <v>1.7149100000000002</v>
      </c>
      <c r="S60" s="95">
        <v>1.9061510112509673E-6</v>
      </c>
      <c r="T60" s="95">
        <v>6.3026671986715491E-4</v>
      </c>
      <c r="U60" s="95">
        <f>R60/'סכום נכסי הקרן'!$C$42</f>
        <v>8.0575555831342168E-5</v>
      </c>
    </row>
    <row r="61" spans="2:21" s="137" customFormat="1">
      <c r="B61" s="87" t="s">
        <v>436</v>
      </c>
      <c r="C61" s="84" t="s">
        <v>437</v>
      </c>
      <c r="D61" s="97" t="s">
        <v>118</v>
      </c>
      <c r="E61" s="97" t="s">
        <v>301</v>
      </c>
      <c r="F61" s="84" t="s">
        <v>438</v>
      </c>
      <c r="G61" s="97" t="s">
        <v>329</v>
      </c>
      <c r="H61" s="84" t="s">
        <v>388</v>
      </c>
      <c r="I61" s="84" t="s">
        <v>158</v>
      </c>
      <c r="J61" s="84"/>
      <c r="K61" s="94">
        <v>2.82</v>
      </c>
      <c r="L61" s="97" t="s">
        <v>162</v>
      </c>
      <c r="M61" s="98">
        <v>6.7500000000000004E-2</v>
      </c>
      <c r="N61" s="98">
        <v>4.4999999999999998E-2</v>
      </c>
      <c r="O61" s="94">
        <v>20234</v>
      </c>
      <c r="P61" s="96">
        <v>107.64</v>
      </c>
      <c r="Q61" s="84"/>
      <c r="R61" s="94">
        <v>21.779869999999999</v>
      </c>
      <c r="S61" s="95">
        <v>2.1684869568199525E-5</v>
      </c>
      <c r="T61" s="95">
        <v>8.0045758809692922E-3</v>
      </c>
      <c r="U61" s="95">
        <f>R61/'סכום נכסי הקרן'!$C$42</f>
        <v>1.0233336625154522E-3</v>
      </c>
    </row>
    <row r="62" spans="2:21" s="137" customFormat="1">
      <c r="B62" s="87" t="s">
        <v>439</v>
      </c>
      <c r="C62" s="84" t="s">
        <v>440</v>
      </c>
      <c r="D62" s="97" t="s">
        <v>118</v>
      </c>
      <c r="E62" s="97" t="s">
        <v>301</v>
      </c>
      <c r="F62" s="84" t="s">
        <v>441</v>
      </c>
      <c r="G62" s="97" t="s">
        <v>432</v>
      </c>
      <c r="H62" s="84" t="s">
        <v>388</v>
      </c>
      <c r="I62" s="84" t="s">
        <v>158</v>
      </c>
      <c r="J62" s="84"/>
      <c r="K62" s="94">
        <v>9.43</v>
      </c>
      <c r="L62" s="97" t="s">
        <v>162</v>
      </c>
      <c r="M62" s="98">
        <v>3.4300000000000004E-2</v>
      </c>
      <c r="N62" s="98">
        <v>3.1699999999999992E-2</v>
      </c>
      <c r="O62" s="94">
        <v>11286</v>
      </c>
      <c r="P62" s="96">
        <v>103</v>
      </c>
      <c r="Q62" s="84"/>
      <c r="R62" s="94">
        <v>11.62459</v>
      </c>
      <c r="S62" s="95">
        <v>4.445407279029463E-5</v>
      </c>
      <c r="T62" s="95">
        <v>4.2722896298351106E-3</v>
      </c>
      <c r="U62" s="95">
        <f>R62/'סכום נכסי הקרן'!$C$42</f>
        <v>5.4618481469083607E-4</v>
      </c>
    </row>
    <row r="63" spans="2:21" s="137" customFormat="1">
      <c r="B63" s="87" t="s">
        <v>442</v>
      </c>
      <c r="C63" s="84" t="s">
        <v>443</v>
      </c>
      <c r="D63" s="97" t="s">
        <v>118</v>
      </c>
      <c r="E63" s="97" t="s">
        <v>301</v>
      </c>
      <c r="F63" s="84" t="s">
        <v>444</v>
      </c>
      <c r="G63" s="97" t="s">
        <v>149</v>
      </c>
      <c r="H63" s="84" t="s">
        <v>388</v>
      </c>
      <c r="I63" s="84" t="s">
        <v>158</v>
      </c>
      <c r="J63" s="84"/>
      <c r="K63" s="94">
        <v>3.0500000000000003</v>
      </c>
      <c r="L63" s="97" t="s">
        <v>162</v>
      </c>
      <c r="M63" s="98">
        <v>2.4E-2</v>
      </c>
      <c r="N63" s="98">
        <v>1.7299999999999996E-2</v>
      </c>
      <c r="O63" s="94">
        <v>7708.43</v>
      </c>
      <c r="P63" s="96">
        <v>102.26</v>
      </c>
      <c r="Q63" s="84"/>
      <c r="R63" s="94">
        <v>7.8826400000000003</v>
      </c>
      <c r="S63" s="95">
        <v>1.9818500022131311E-5</v>
      </c>
      <c r="T63" s="95">
        <v>2.897041627078756E-3</v>
      </c>
      <c r="U63" s="95">
        <f>R63/'סכום נכסי הקרן'!$C$42</f>
        <v>3.7036818224768118E-4</v>
      </c>
    </row>
    <row r="64" spans="2:21" s="137" customFormat="1">
      <c r="B64" s="87" t="s">
        <v>445</v>
      </c>
      <c r="C64" s="84" t="s">
        <v>446</v>
      </c>
      <c r="D64" s="97" t="s">
        <v>118</v>
      </c>
      <c r="E64" s="97" t="s">
        <v>301</v>
      </c>
      <c r="F64" s="84" t="s">
        <v>447</v>
      </c>
      <c r="G64" s="97" t="s">
        <v>329</v>
      </c>
      <c r="H64" s="84" t="s">
        <v>400</v>
      </c>
      <c r="I64" s="84" t="s">
        <v>158</v>
      </c>
      <c r="J64" s="84"/>
      <c r="K64" s="94">
        <v>4.97</v>
      </c>
      <c r="L64" s="97" t="s">
        <v>162</v>
      </c>
      <c r="M64" s="98">
        <v>3.95E-2</v>
      </c>
      <c r="N64" s="98">
        <v>3.8500000000000006E-2</v>
      </c>
      <c r="O64" s="94">
        <v>7438</v>
      </c>
      <c r="P64" s="96">
        <v>100.98</v>
      </c>
      <c r="Q64" s="84"/>
      <c r="R64" s="94">
        <v>7.5108900000000007</v>
      </c>
      <c r="S64" s="95">
        <v>1.2036182986229105E-5</v>
      </c>
      <c r="T64" s="95">
        <v>2.7604154174755615E-3</v>
      </c>
      <c r="U64" s="95">
        <f>R64/'סכום נכסי הקרן'!$C$42</f>
        <v>3.5290139805474897E-4</v>
      </c>
    </row>
    <row r="65" spans="2:21" s="137" customFormat="1">
      <c r="B65" s="87" t="s">
        <v>448</v>
      </c>
      <c r="C65" s="84" t="s">
        <v>449</v>
      </c>
      <c r="D65" s="97" t="s">
        <v>118</v>
      </c>
      <c r="E65" s="97" t="s">
        <v>301</v>
      </c>
      <c r="F65" s="84" t="s">
        <v>447</v>
      </c>
      <c r="G65" s="97" t="s">
        <v>329</v>
      </c>
      <c r="H65" s="84" t="s">
        <v>400</v>
      </c>
      <c r="I65" s="84" t="s">
        <v>158</v>
      </c>
      <c r="J65" s="84"/>
      <c r="K65" s="94">
        <v>5.6499999999999995</v>
      </c>
      <c r="L65" s="97" t="s">
        <v>162</v>
      </c>
      <c r="M65" s="98">
        <v>0.03</v>
      </c>
      <c r="N65" s="98">
        <v>3.4000000000000002E-2</v>
      </c>
      <c r="O65" s="94">
        <v>20311</v>
      </c>
      <c r="P65" s="96">
        <v>98.34</v>
      </c>
      <c r="Q65" s="84"/>
      <c r="R65" s="94">
        <v>19.973839999999999</v>
      </c>
      <c r="S65" s="95">
        <v>3.1550577855101281E-5</v>
      </c>
      <c r="T65" s="95">
        <v>7.3408205794772731E-3</v>
      </c>
      <c r="U65" s="95">
        <f>R65/'סכום נכסי הקרן'!$C$42</f>
        <v>9.3847680641333665E-4</v>
      </c>
    </row>
    <row r="66" spans="2:21" s="137" customFormat="1">
      <c r="B66" s="87" t="s">
        <v>450</v>
      </c>
      <c r="C66" s="84" t="s">
        <v>451</v>
      </c>
      <c r="D66" s="97" t="s">
        <v>118</v>
      </c>
      <c r="E66" s="97" t="s">
        <v>301</v>
      </c>
      <c r="F66" s="84" t="s">
        <v>406</v>
      </c>
      <c r="G66" s="97" t="s">
        <v>329</v>
      </c>
      <c r="H66" s="84" t="s">
        <v>407</v>
      </c>
      <c r="I66" s="84" t="s">
        <v>305</v>
      </c>
      <c r="J66" s="84"/>
      <c r="K66" s="94">
        <v>4.53</v>
      </c>
      <c r="L66" s="97" t="s">
        <v>162</v>
      </c>
      <c r="M66" s="98">
        <v>6.9000000000000006E-2</v>
      </c>
      <c r="N66" s="98">
        <v>6.4600000000000005E-2</v>
      </c>
      <c r="O66" s="94">
        <v>13804</v>
      </c>
      <c r="P66" s="96">
        <v>105.01</v>
      </c>
      <c r="Q66" s="84"/>
      <c r="R66" s="94">
        <v>14.49559</v>
      </c>
      <c r="S66" s="95">
        <v>2.0865800734928451E-5</v>
      </c>
      <c r="T66" s="95">
        <v>5.3274445666764616E-3</v>
      </c>
      <c r="U66" s="95">
        <f>R66/'סכום נכסי הקרן'!$C$42</f>
        <v>6.8107960263410041E-4</v>
      </c>
    </row>
    <row r="67" spans="2:21" s="137" customFormat="1">
      <c r="B67" s="87" t="s">
        <v>452</v>
      </c>
      <c r="C67" s="84" t="s">
        <v>453</v>
      </c>
      <c r="D67" s="97" t="s">
        <v>118</v>
      </c>
      <c r="E67" s="97" t="s">
        <v>301</v>
      </c>
      <c r="F67" s="84" t="s">
        <v>454</v>
      </c>
      <c r="G67" s="97" t="s">
        <v>455</v>
      </c>
      <c r="H67" s="84" t="s">
        <v>456</v>
      </c>
      <c r="I67" s="84" t="s">
        <v>158</v>
      </c>
      <c r="J67" s="84"/>
      <c r="K67" s="94">
        <v>2.4300000000000002</v>
      </c>
      <c r="L67" s="97" t="s">
        <v>162</v>
      </c>
      <c r="M67" s="98">
        <v>3.7000000000000005E-2</v>
      </c>
      <c r="N67" s="98">
        <v>3.3099999999999997E-2</v>
      </c>
      <c r="O67" s="94">
        <v>15000</v>
      </c>
      <c r="P67" s="96">
        <v>102.52</v>
      </c>
      <c r="Q67" s="84"/>
      <c r="R67" s="94">
        <v>15.378</v>
      </c>
      <c r="S67" s="95">
        <v>6.3450394375926241E-5</v>
      </c>
      <c r="T67" s="95">
        <v>5.6517494318168923E-3</v>
      </c>
      <c r="U67" s="95">
        <f>R67/'סכום נכסי הקרן'!$C$42</f>
        <v>7.225398986386339E-4</v>
      </c>
    </row>
    <row r="68" spans="2:21" s="137" customFormat="1">
      <c r="B68" s="83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94"/>
      <c r="P68" s="96"/>
      <c r="Q68" s="84"/>
      <c r="R68" s="84"/>
      <c r="S68" s="84"/>
      <c r="T68" s="95"/>
      <c r="U68" s="84"/>
    </row>
    <row r="69" spans="2:21" s="137" customFormat="1">
      <c r="B69" s="102" t="s">
        <v>43</v>
      </c>
      <c r="C69" s="82"/>
      <c r="D69" s="82"/>
      <c r="E69" s="82"/>
      <c r="F69" s="82"/>
      <c r="G69" s="82"/>
      <c r="H69" s="82"/>
      <c r="I69" s="82"/>
      <c r="J69" s="82"/>
      <c r="K69" s="91">
        <v>5.1737054350938365</v>
      </c>
      <c r="L69" s="82"/>
      <c r="M69" s="82"/>
      <c r="N69" s="104">
        <v>5.4928687239436141E-2</v>
      </c>
      <c r="O69" s="91"/>
      <c r="P69" s="93"/>
      <c r="Q69" s="82"/>
      <c r="R69" s="91">
        <v>101.00212000000002</v>
      </c>
      <c r="S69" s="82"/>
      <c r="T69" s="92">
        <v>3.7120475635472862E-2</v>
      </c>
      <c r="U69" s="92">
        <f>R69/'סכום נכסי הקרן'!$C$42</f>
        <v>4.7456146148450486E-3</v>
      </c>
    </row>
    <row r="70" spans="2:21" s="137" customFormat="1">
      <c r="B70" s="87" t="s">
        <v>457</v>
      </c>
      <c r="C70" s="84" t="s">
        <v>458</v>
      </c>
      <c r="D70" s="97" t="s">
        <v>118</v>
      </c>
      <c r="E70" s="97" t="s">
        <v>301</v>
      </c>
      <c r="F70" s="84" t="s">
        <v>459</v>
      </c>
      <c r="G70" s="97" t="s">
        <v>460</v>
      </c>
      <c r="H70" s="84" t="s">
        <v>339</v>
      </c>
      <c r="I70" s="84" t="s">
        <v>305</v>
      </c>
      <c r="J70" s="84"/>
      <c r="K70" s="94">
        <v>3.9299999999999997</v>
      </c>
      <c r="L70" s="97" t="s">
        <v>162</v>
      </c>
      <c r="M70" s="98">
        <v>3.49E-2</v>
      </c>
      <c r="N70" s="98">
        <v>4.5299999999999993E-2</v>
      </c>
      <c r="O70" s="94">
        <v>35172</v>
      </c>
      <c r="P70" s="96">
        <v>95.15</v>
      </c>
      <c r="Q70" s="84"/>
      <c r="R70" s="94">
        <v>33.466160000000002</v>
      </c>
      <c r="S70" s="95">
        <v>2.2319708952822867E-5</v>
      </c>
      <c r="T70" s="95">
        <v>1.2299541602620185E-2</v>
      </c>
      <c r="U70" s="95">
        <f>R70/'סכום נכסי הקרן'!$C$42</f>
        <v>1.5724174700366958E-3</v>
      </c>
    </row>
    <row r="71" spans="2:21" s="137" customFormat="1">
      <c r="B71" s="87" t="s">
        <v>461</v>
      </c>
      <c r="C71" s="84" t="s">
        <v>462</v>
      </c>
      <c r="D71" s="97" t="s">
        <v>118</v>
      </c>
      <c r="E71" s="97" t="s">
        <v>301</v>
      </c>
      <c r="F71" s="84" t="s">
        <v>463</v>
      </c>
      <c r="G71" s="97" t="s">
        <v>464</v>
      </c>
      <c r="H71" s="84" t="s">
        <v>388</v>
      </c>
      <c r="I71" s="84" t="s">
        <v>158</v>
      </c>
      <c r="J71" s="84"/>
      <c r="K71" s="94">
        <v>5.79</v>
      </c>
      <c r="L71" s="97" t="s">
        <v>162</v>
      </c>
      <c r="M71" s="98">
        <v>4.6900000000000004E-2</v>
      </c>
      <c r="N71" s="98">
        <v>5.9699999999999996E-2</v>
      </c>
      <c r="O71" s="94">
        <v>71083</v>
      </c>
      <c r="P71" s="96">
        <v>95.01</v>
      </c>
      <c r="Q71" s="84"/>
      <c r="R71" s="94">
        <v>67.535960000000003</v>
      </c>
      <c r="S71" s="95">
        <v>3.6638587546189317E-5</v>
      </c>
      <c r="T71" s="95">
        <v>2.4820934032852671E-2</v>
      </c>
      <c r="U71" s="95">
        <f>R71/'סכום נכסי הקרן'!$C$42</f>
        <v>3.1731971448083519E-3</v>
      </c>
    </row>
    <row r="72" spans="2:21" s="137" customFormat="1">
      <c r="B72" s="140"/>
    </row>
    <row r="73" spans="2:21" s="137" customFormat="1">
      <c r="B73" s="140"/>
    </row>
    <row r="74" spans="2:21" s="137" customFormat="1">
      <c r="B74" s="140"/>
    </row>
    <row r="75" spans="2:21" s="137" customFormat="1">
      <c r="B75" s="141" t="s">
        <v>246</v>
      </c>
      <c r="C75" s="136"/>
      <c r="D75" s="136"/>
      <c r="E75" s="136"/>
      <c r="F75" s="136"/>
      <c r="G75" s="136"/>
      <c r="H75" s="136"/>
      <c r="I75" s="136"/>
      <c r="J75" s="136"/>
      <c r="K75" s="136"/>
    </row>
    <row r="76" spans="2:21" s="137" customFormat="1">
      <c r="B76" s="141" t="s">
        <v>109</v>
      </c>
      <c r="C76" s="136"/>
      <c r="D76" s="136"/>
      <c r="E76" s="136"/>
      <c r="F76" s="136"/>
      <c r="G76" s="136"/>
      <c r="H76" s="136"/>
      <c r="I76" s="136"/>
      <c r="J76" s="136"/>
      <c r="K76" s="136"/>
    </row>
    <row r="77" spans="2:21" s="137" customFormat="1">
      <c r="B77" s="141" t="s">
        <v>229</v>
      </c>
      <c r="C77" s="136"/>
      <c r="D77" s="136"/>
      <c r="E77" s="136"/>
      <c r="F77" s="136"/>
      <c r="G77" s="136"/>
      <c r="H77" s="136"/>
      <c r="I77" s="136"/>
      <c r="J77" s="136"/>
      <c r="K77" s="136"/>
    </row>
    <row r="78" spans="2:21">
      <c r="B78" s="99" t="s">
        <v>237</v>
      </c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21">
      <c r="B79" s="211" t="s">
        <v>242</v>
      </c>
      <c r="C79" s="211"/>
      <c r="D79" s="211"/>
      <c r="E79" s="211"/>
      <c r="F79" s="211"/>
      <c r="G79" s="211"/>
      <c r="H79" s="211"/>
      <c r="I79" s="211"/>
      <c r="J79" s="211"/>
      <c r="K79" s="211"/>
    </row>
    <row r="80" spans="2:21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79:K79"/>
  </mergeCells>
  <phoneticPr fontId="4" type="noConversion"/>
  <conditionalFormatting sqref="B12:B71">
    <cfRule type="cellIs" dxfId="24" priority="2" operator="equal">
      <formula>"NR3"</formula>
    </cfRule>
  </conditionalFormatting>
  <conditionalFormatting sqref="B12:B71">
    <cfRule type="containsText" dxfId="23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$BG$7:$BG$24</formula1>
    </dataValidation>
    <dataValidation allowBlank="1" showInputMessage="1" showErrorMessage="1" sqref="H2 B34 Q9 B36 B77 B79"/>
    <dataValidation type="list" allowBlank="1" showInputMessage="1" showErrorMessage="1" sqref="I12:I35 I80:I828 I37:I78">
      <formula1>$BI$7:$BI$10</formula1>
    </dataValidation>
    <dataValidation type="list" allowBlank="1" showInputMessage="1" showErrorMessage="1" sqref="E12:E35 E80:E822 E37:E78">
      <formula1>$BE$7:$BE$24</formula1>
    </dataValidation>
    <dataValidation type="list" allowBlank="1" showInputMessage="1" showErrorMessage="1" sqref="L12:L828">
      <formula1>$BJ$7:$BJ$20</formula1>
    </dataValidation>
    <dataValidation type="list" allowBlank="1" showInputMessage="1" showErrorMessage="1" sqref="G12:G35 G80:G555 G37:G78">
      <formula1>$BG$7:$BG$29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6" t="s">
        <v>177</v>
      </c>
      <c r="C1" s="78" t="s" vm="1">
        <v>247</v>
      </c>
    </row>
    <row r="2" spans="2:62">
      <c r="B2" s="56" t="s">
        <v>176</v>
      </c>
      <c r="C2" s="78" t="s">
        <v>248</v>
      </c>
    </row>
    <row r="3" spans="2:62">
      <c r="B3" s="56" t="s">
        <v>178</v>
      </c>
      <c r="C3" s="78" t="s">
        <v>249</v>
      </c>
    </row>
    <row r="4" spans="2:62">
      <c r="B4" s="56" t="s">
        <v>179</v>
      </c>
      <c r="C4" s="78">
        <v>9454</v>
      </c>
    </row>
    <row r="6" spans="2:62" ht="26.25" customHeight="1">
      <c r="B6" s="208" t="s">
        <v>207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10"/>
      <c r="BJ6" s="3"/>
    </row>
    <row r="7" spans="2:62" ht="26.25" customHeight="1">
      <c r="B7" s="208" t="s">
        <v>85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10"/>
      <c r="BF7" s="3"/>
      <c r="BJ7" s="3"/>
    </row>
    <row r="8" spans="2:62" s="3" customFormat="1" ht="78.75">
      <c r="B8" s="21" t="s">
        <v>112</v>
      </c>
      <c r="C8" s="29" t="s">
        <v>41</v>
      </c>
      <c r="D8" s="29" t="s">
        <v>117</v>
      </c>
      <c r="E8" s="29" t="s">
        <v>223</v>
      </c>
      <c r="F8" s="29" t="s">
        <v>114</v>
      </c>
      <c r="G8" s="29" t="s">
        <v>57</v>
      </c>
      <c r="H8" s="29" t="s">
        <v>97</v>
      </c>
      <c r="I8" s="12" t="s">
        <v>231</v>
      </c>
      <c r="J8" s="12" t="s">
        <v>230</v>
      </c>
      <c r="K8" s="29" t="s">
        <v>245</v>
      </c>
      <c r="L8" s="12" t="s">
        <v>56</v>
      </c>
      <c r="M8" s="12" t="s">
        <v>53</v>
      </c>
      <c r="N8" s="12" t="s">
        <v>180</v>
      </c>
      <c r="O8" s="13" t="s">
        <v>182</v>
      </c>
      <c r="BF8" s="1"/>
      <c r="BG8" s="1"/>
      <c r="BH8" s="1"/>
      <c r="BJ8" s="4"/>
    </row>
    <row r="9" spans="2:62" s="3" customFormat="1" ht="24" customHeight="1">
      <c r="B9" s="14"/>
      <c r="C9" s="15"/>
      <c r="D9" s="15"/>
      <c r="E9" s="15"/>
      <c r="F9" s="15"/>
      <c r="G9" s="15"/>
      <c r="H9" s="15"/>
      <c r="I9" s="15" t="s">
        <v>238</v>
      </c>
      <c r="J9" s="15"/>
      <c r="K9" s="15" t="s">
        <v>234</v>
      </c>
      <c r="L9" s="15" t="s">
        <v>234</v>
      </c>
      <c r="M9" s="15" t="s">
        <v>20</v>
      </c>
      <c r="N9" s="15" t="s">
        <v>20</v>
      </c>
      <c r="O9" s="16" t="s">
        <v>20</v>
      </c>
      <c r="BF9" s="1"/>
      <c r="BH9" s="1"/>
      <c r="BJ9" s="4"/>
    </row>
    <row r="10" spans="2:6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BF10" s="1"/>
      <c r="BG10" s="3"/>
      <c r="BH10" s="1"/>
      <c r="BJ10" s="1"/>
    </row>
    <row r="11" spans="2:6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BF11" s="1"/>
      <c r="BG11" s="3"/>
      <c r="BH11" s="1"/>
      <c r="BJ11" s="1"/>
    </row>
    <row r="12" spans="2:62" ht="20.25">
      <c r="B12" s="99" t="s">
        <v>246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BG12" s="4"/>
    </row>
    <row r="13" spans="2:62">
      <c r="B13" s="99" t="s">
        <v>109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2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2">
      <c r="B15" s="99" t="s">
        <v>237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2" ht="20.25">
      <c r="B16" s="99" t="s">
        <v>243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BF16" s="4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G255"/>
  <sheetViews>
    <sheetView rightToLeft="1" zoomScale="90" zoomScaleNormal="90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6.14062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9">
      <c r="B1" s="56" t="s">
        <v>177</v>
      </c>
      <c r="C1" s="78" t="s" vm="1">
        <v>247</v>
      </c>
    </row>
    <row r="2" spans="2:59">
      <c r="B2" s="56" t="s">
        <v>176</v>
      </c>
      <c r="C2" s="78" t="s">
        <v>248</v>
      </c>
    </row>
    <row r="3" spans="2:59">
      <c r="B3" s="56" t="s">
        <v>178</v>
      </c>
      <c r="C3" s="78" t="s">
        <v>249</v>
      </c>
    </row>
    <row r="4" spans="2:59">
      <c r="B4" s="56" t="s">
        <v>179</v>
      </c>
      <c r="C4" s="78">
        <v>9454</v>
      </c>
    </row>
    <row r="6" spans="2:59" ht="26.25" customHeight="1">
      <c r="B6" s="208" t="s">
        <v>207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10"/>
      <c r="BG6" s="3"/>
    </row>
    <row r="7" spans="2:59" ht="26.25" customHeight="1">
      <c r="B7" s="208" t="s">
        <v>86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10"/>
      <c r="BD7" s="3"/>
      <c r="BG7" s="3"/>
    </row>
    <row r="8" spans="2:59" s="3" customFormat="1" ht="74.25" customHeight="1">
      <c r="B8" s="21" t="s">
        <v>112</v>
      </c>
      <c r="C8" s="29" t="s">
        <v>41</v>
      </c>
      <c r="D8" s="29" t="s">
        <v>117</v>
      </c>
      <c r="E8" s="29" t="s">
        <v>114</v>
      </c>
      <c r="F8" s="29" t="s">
        <v>57</v>
      </c>
      <c r="G8" s="29" t="s">
        <v>97</v>
      </c>
      <c r="H8" s="29" t="s">
        <v>231</v>
      </c>
      <c r="I8" s="29" t="s">
        <v>230</v>
      </c>
      <c r="J8" s="29" t="s">
        <v>245</v>
      </c>
      <c r="K8" s="29" t="s">
        <v>56</v>
      </c>
      <c r="L8" s="29" t="s">
        <v>53</v>
      </c>
      <c r="M8" s="29" t="s">
        <v>180</v>
      </c>
      <c r="N8" s="13" t="s">
        <v>182</v>
      </c>
      <c r="O8" s="1"/>
      <c r="BD8" s="1"/>
      <c r="BE8" s="1"/>
      <c r="BG8" s="4"/>
    </row>
    <row r="9" spans="2:59" s="3" customFormat="1" ht="26.25" customHeight="1">
      <c r="B9" s="14"/>
      <c r="C9" s="15"/>
      <c r="D9" s="15"/>
      <c r="E9" s="15"/>
      <c r="F9" s="15"/>
      <c r="G9" s="15"/>
      <c r="H9" s="31" t="s">
        <v>238</v>
      </c>
      <c r="I9" s="31"/>
      <c r="J9" s="15" t="s">
        <v>234</v>
      </c>
      <c r="K9" s="31" t="s">
        <v>234</v>
      </c>
      <c r="L9" s="31" t="s">
        <v>20</v>
      </c>
      <c r="M9" s="16" t="s">
        <v>20</v>
      </c>
      <c r="N9" s="16" t="s">
        <v>20</v>
      </c>
      <c r="BD9" s="1"/>
      <c r="BG9" s="4"/>
    </row>
    <row r="10" spans="2:59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5"/>
      <c r="BD10" s="1"/>
      <c r="BE10" s="3"/>
      <c r="BG10" s="1"/>
    </row>
    <row r="11" spans="2:59" s="135" customFormat="1" ht="18" customHeight="1">
      <c r="B11" s="79" t="s">
        <v>28</v>
      </c>
      <c r="C11" s="80"/>
      <c r="D11" s="80"/>
      <c r="E11" s="80"/>
      <c r="F11" s="80"/>
      <c r="G11" s="80"/>
      <c r="H11" s="88"/>
      <c r="I11" s="90"/>
      <c r="J11" s="88">
        <v>0.45387</v>
      </c>
      <c r="K11" s="88">
        <v>12151.680430000102</v>
      </c>
      <c r="L11" s="80"/>
      <c r="M11" s="89">
        <v>1</v>
      </c>
      <c r="N11" s="89">
        <f>K11/'סכום נכסי הקרן'!$C$42</f>
        <v>0.57095031513729644</v>
      </c>
      <c r="O11" s="138"/>
      <c r="BD11" s="137"/>
      <c r="BE11" s="139"/>
      <c r="BG11" s="137"/>
    </row>
    <row r="12" spans="2:59" s="137" customFormat="1" ht="20.25">
      <c r="B12" s="81" t="s">
        <v>228</v>
      </c>
      <c r="C12" s="82"/>
      <c r="D12" s="82"/>
      <c r="E12" s="82"/>
      <c r="F12" s="82"/>
      <c r="G12" s="82"/>
      <c r="H12" s="91"/>
      <c r="I12" s="93"/>
      <c r="J12" s="82"/>
      <c r="K12" s="91">
        <v>5189.1888400000007</v>
      </c>
      <c r="L12" s="82"/>
      <c r="M12" s="92">
        <v>0.42703466980491989</v>
      </c>
      <c r="N12" s="92">
        <f>K12/'סכום נכסי הקרן'!$C$42</f>
        <v>0.24381557929967038</v>
      </c>
      <c r="BE12" s="135"/>
    </row>
    <row r="13" spans="2:59" s="137" customFormat="1">
      <c r="B13" s="102" t="s">
        <v>59</v>
      </c>
      <c r="C13" s="82"/>
      <c r="D13" s="82"/>
      <c r="E13" s="82"/>
      <c r="F13" s="82"/>
      <c r="G13" s="82"/>
      <c r="H13" s="91"/>
      <c r="I13" s="93"/>
      <c r="J13" s="82"/>
      <c r="K13" s="91">
        <v>2487.1918200000005</v>
      </c>
      <c r="L13" s="82"/>
      <c r="M13" s="92">
        <v>0.20467883716392132</v>
      </c>
      <c r="N13" s="92">
        <f>K13/'סכום נכסי הקרן'!$C$42</f>
        <v>0.11686144658067628</v>
      </c>
    </row>
    <row r="14" spans="2:59" s="137" customFormat="1">
      <c r="B14" s="87" t="s">
        <v>465</v>
      </c>
      <c r="C14" s="84" t="s">
        <v>466</v>
      </c>
      <c r="D14" s="97" t="s">
        <v>118</v>
      </c>
      <c r="E14" s="84" t="s">
        <v>467</v>
      </c>
      <c r="F14" s="97" t="s">
        <v>468</v>
      </c>
      <c r="G14" s="97" t="s">
        <v>162</v>
      </c>
      <c r="H14" s="94">
        <v>37590</v>
      </c>
      <c r="I14" s="96">
        <v>1303</v>
      </c>
      <c r="J14" s="84"/>
      <c r="K14" s="94">
        <v>489.79770000000002</v>
      </c>
      <c r="L14" s="95">
        <v>1.8205885844233105E-4</v>
      </c>
      <c r="M14" s="95">
        <v>4.0306993162096835E-2</v>
      </c>
      <c r="N14" s="95">
        <f>K14/'סכום נכסי הקרן'!$C$42</f>
        <v>2.3013290448136041E-2</v>
      </c>
    </row>
    <row r="15" spans="2:59" s="137" customFormat="1">
      <c r="B15" s="87" t="s">
        <v>469</v>
      </c>
      <c r="C15" s="84" t="s">
        <v>470</v>
      </c>
      <c r="D15" s="97" t="s">
        <v>118</v>
      </c>
      <c r="E15" s="84" t="s">
        <v>471</v>
      </c>
      <c r="F15" s="97" t="s">
        <v>468</v>
      </c>
      <c r="G15" s="97" t="s">
        <v>162</v>
      </c>
      <c r="H15" s="94">
        <v>47230</v>
      </c>
      <c r="I15" s="96">
        <v>1299</v>
      </c>
      <c r="J15" s="84"/>
      <c r="K15" s="94">
        <v>613.51769999999999</v>
      </c>
      <c r="L15" s="95">
        <v>1.8521568627450982E-4</v>
      </c>
      <c r="M15" s="95">
        <v>5.0488301065369182E-2</v>
      </c>
      <c r="N15" s="95">
        <f>K15/'סכום נכסי הקרן'!$C$42</f>
        <v>2.8826311404019235E-2</v>
      </c>
    </row>
    <row r="16" spans="2:59" s="137" customFormat="1" ht="20.25">
      <c r="B16" s="87" t="s">
        <v>472</v>
      </c>
      <c r="C16" s="84" t="s">
        <v>473</v>
      </c>
      <c r="D16" s="97" t="s">
        <v>118</v>
      </c>
      <c r="E16" s="84" t="s">
        <v>471</v>
      </c>
      <c r="F16" s="97" t="s">
        <v>468</v>
      </c>
      <c r="G16" s="97" t="s">
        <v>162</v>
      </c>
      <c r="H16" s="94">
        <v>2221</v>
      </c>
      <c r="I16" s="96">
        <v>1302</v>
      </c>
      <c r="J16" s="84"/>
      <c r="K16" s="94">
        <v>28.91742</v>
      </c>
      <c r="L16" s="95">
        <v>1.5209221189881401E-5</v>
      </c>
      <c r="M16" s="95">
        <v>2.3797054379909952E-3</v>
      </c>
      <c r="N16" s="95">
        <f>K16/'סכום נכסי הקרן'!$C$42</f>
        <v>1.3586935697548969E-3</v>
      </c>
      <c r="BD16" s="135"/>
    </row>
    <row r="17" spans="2:14" s="137" customFormat="1">
      <c r="B17" s="87" t="s">
        <v>474</v>
      </c>
      <c r="C17" s="84" t="s">
        <v>475</v>
      </c>
      <c r="D17" s="97" t="s">
        <v>118</v>
      </c>
      <c r="E17" s="84" t="s">
        <v>476</v>
      </c>
      <c r="F17" s="97" t="s">
        <v>468</v>
      </c>
      <c r="G17" s="97" t="s">
        <v>162</v>
      </c>
      <c r="H17" s="94">
        <v>5532</v>
      </c>
      <c r="I17" s="96">
        <v>13010</v>
      </c>
      <c r="J17" s="84"/>
      <c r="K17" s="94">
        <v>719.71319999999992</v>
      </c>
      <c r="L17" s="95">
        <v>5.3887950352326085E-5</v>
      </c>
      <c r="M17" s="95">
        <v>5.9227462748540523E-2</v>
      </c>
      <c r="N17" s="95">
        <f>K17/'סכום נכסי הקרן'!$C$42</f>
        <v>3.3815938521061698E-2</v>
      </c>
    </row>
    <row r="18" spans="2:14" s="137" customFormat="1">
      <c r="B18" s="87" t="s">
        <v>477</v>
      </c>
      <c r="C18" s="84" t="s">
        <v>478</v>
      </c>
      <c r="D18" s="97" t="s">
        <v>118</v>
      </c>
      <c r="E18" s="84" t="s">
        <v>479</v>
      </c>
      <c r="F18" s="97" t="s">
        <v>468</v>
      </c>
      <c r="G18" s="97" t="s">
        <v>162</v>
      </c>
      <c r="H18" s="94">
        <v>4879</v>
      </c>
      <c r="I18" s="96">
        <v>13020</v>
      </c>
      <c r="J18" s="84"/>
      <c r="K18" s="94">
        <v>635.24580000000003</v>
      </c>
      <c r="L18" s="95">
        <v>1.180025903007627E-4</v>
      </c>
      <c r="M18" s="95">
        <v>5.2276374749923762E-2</v>
      </c>
      <c r="N18" s="95">
        <f>K18/'סכום נכסי הקרן'!$C$42</f>
        <v>2.984721263770438E-2</v>
      </c>
    </row>
    <row r="19" spans="2:14" s="137" customFormat="1">
      <c r="B19" s="83"/>
      <c r="C19" s="84"/>
      <c r="D19" s="84"/>
      <c r="E19" s="84"/>
      <c r="F19" s="84"/>
      <c r="G19" s="84"/>
      <c r="H19" s="94"/>
      <c r="I19" s="96"/>
      <c r="J19" s="84"/>
      <c r="K19" s="84"/>
      <c r="L19" s="84"/>
      <c r="M19" s="95"/>
      <c r="N19" s="84"/>
    </row>
    <row r="20" spans="2:14" s="137" customFormat="1">
      <c r="B20" s="102" t="s">
        <v>60</v>
      </c>
      <c r="C20" s="82"/>
      <c r="D20" s="82"/>
      <c r="E20" s="82"/>
      <c r="F20" s="82"/>
      <c r="G20" s="82"/>
      <c r="H20" s="91"/>
      <c r="I20" s="93"/>
      <c r="J20" s="82"/>
      <c r="K20" s="91">
        <v>2701.9970199999998</v>
      </c>
      <c r="L20" s="82"/>
      <c r="M20" s="92">
        <v>0.22235583264099854</v>
      </c>
      <c r="N20" s="92">
        <f>K20/'סכום נכסי הקרן'!$C$42</f>
        <v>0.12695413271899406</v>
      </c>
    </row>
    <row r="21" spans="2:14" s="137" customFormat="1">
      <c r="B21" s="87" t="s">
        <v>480</v>
      </c>
      <c r="C21" s="84" t="s">
        <v>481</v>
      </c>
      <c r="D21" s="97" t="s">
        <v>118</v>
      </c>
      <c r="E21" s="84" t="s">
        <v>467</v>
      </c>
      <c r="F21" s="97" t="s">
        <v>482</v>
      </c>
      <c r="G21" s="97" t="s">
        <v>162</v>
      </c>
      <c r="H21" s="94">
        <v>44912</v>
      </c>
      <c r="I21" s="96">
        <v>311.2</v>
      </c>
      <c r="J21" s="84"/>
      <c r="K21" s="94">
        <v>139.76614000000001</v>
      </c>
      <c r="L21" s="95">
        <v>3.0995811673003904E-4</v>
      </c>
      <c r="M21" s="95">
        <v>1.1501795229484885E-2</v>
      </c>
      <c r="N21" s="95">
        <f>K21/'סכום נכסי הקרן'!$C$42</f>
        <v>6.5669536109190484E-3</v>
      </c>
    </row>
    <row r="22" spans="2:14" s="137" customFormat="1">
      <c r="B22" s="87" t="s">
        <v>483</v>
      </c>
      <c r="C22" s="84" t="s">
        <v>484</v>
      </c>
      <c r="D22" s="97" t="s">
        <v>118</v>
      </c>
      <c r="E22" s="84" t="s">
        <v>467</v>
      </c>
      <c r="F22" s="97" t="s">
        <v>482</v>
      </c>
      <c r="G22" s="97" t="s">
        <v>162</v>
      </c>
      <c r="H22" s="94">
        <v>148427</v>
      </c>
      <c r="I22" s="96">
        <v>323.92</v>
      </c>
      <c r="J22" s="84"/>
      <c r="K22" s="94">
        <v>480.78474</v>
      </c>
      <c r="L22" s="95">
        <v>5.6878844321456908E-4</v>
      </c>
      <c r="M22" s="95">
        <v>3.9565288337655533E-2</v>
      </c>
      <c r="N22" s="95">
        <f>K22/'סכום נכסי הקרן'!$C$42</f>
        <v>2.2589813844882428E-2</v>
      </c>
    </row>
    <row r="23" spans="2:14" s="137" customFormat="1">
      <c r="B23" s="87" t="s">
        <v>485</v>
      </c>
      <c r="C23" s="84" t="s">
        <v>486</v>
      </c>
      <c r="D23" s="97" t="s">
        <v>118</v>
      </c>
      <c r="E23" s="84" t="s">
        <v>467</v>
      </c>
      <c r="F23" s="97" t="s">
        <v>482</v>
      </c>
      <c r="G23" s="97" t="s">
        <v>162</v>
      </c>
      <c r="H23" s="94">
        <v>15700</v>
      </c>
      <c r="I23" s="96">
        <v>335.38</v>
      </c>
      <c r="J23" s="84"/>
      <c r="K23" s="94">
        <v>52.654660000000007</v>
      </c>
      <c r="L23" s="95">
        <v>6.4396140512066864E-5</v>
      </c>
      <c r="M23" s="95">
        <v>4.3331175719537552E-3</v>
      </c>
      <c r="N23" s="95">
        <f>K23/'סכום נכסי הקרן'!$C$42</f>
        <v>2.4739948432339533E-3</v>
      </c>
    </row>
    <row r="24" spans="2:14" s="137" customFormat="1">
      <c r="B24" s="87" t="s">
        <v>487</v>
      </c>
      <c r="C24" s="84" t="s">
        <v>488</v>
      </c>
      <c r="D24" s="97" t="s">
        <v>118</v>
      </c>
      <c r="E24" s="84" t="s">
        <v>471</v>
      </c>
      <c r="F24" s="97" t="s">
        <v>482</v>
      </c>
      <c r="G24" s="97" t="s">
        <v>162</v>
      </c>
      <c r="H24" s="94">
        <v>51800</v>
      </c>
      <c r="I24" s="96">
        <v>363.67</v>
      </c>
      <c r="J24" s="84"/>
      <c r="K24" s="94">
        <v>188.38105999999999</v>
      </c>
      <c r="L24" s="95">
        <v>1.002296662184743E-4</v>
      </c>
      <c r="M24" s="95">
        <v>1.5502469891729896E-2</v>
      </c>
      <c r="N24" s="95">
        <f>K24/'סכום נכסי הקרן'!$C$42</f>
        <v>8.8511400700896359E-3</v>
      </c>
    </row>
    <row r="25" spans="2:14" s="137" customFormat="1">
      <c r="B25" s="87" t="s">
        <v>489</v>
      </c>
      <c r="C25" s="84" t="s">
        <v>490</v>
      </c>
      <c r="D25" s="97" t="s">
        <v>118</v>
      </c>
      <c r="E25" s="84" t="s">
        <v>471</v>
      </c>
      <c r="F25" s="97" t="s">
        <v>482</v>
      </c>
      <c r="G25" s="97" t="s">
        <v>162</v>
      </c>
      <c r="H25" s="94">
        <v>3265</v>
      </c>
      <c r="I25" s="96">
        <v>3213.45</v>
      </c>
      <c r="J25" s="84"/>
      <c r="K25" s="94">
        <v>104.91914</v>
      </c>
      <c r="L25" s="95">
        <v>5.1365801722152953E-5</v>
      </c>
      <c r="M25" s="95">
        <v>8.634126004579197E-3</v>
      </c>
      <c r="N25" s="95">
        <f>K25/'סכום נכסי הקרן'!$C$42</f>
        <v>4.9296569632496191E-3</v>
      </c>
    </row>
    <row r="26" spans="2:14" s="137" customFormat="1">
      <c r="B26" s="87" t="s">
        <v>491</v>
      </c>
      <c r="C26" s="84" t="s">
        <v>492</v>
      </c>
      <c r="D26" s="97" t="s">
        <v>118</v>
      </c>
      <c r="E26" s="84" t="s">
        <v>471</v>
      </c>
      <c r="F26" s="97" t="s">
        <v>482</v>
      </c>
      <c r="G26" s="97" t="s">
        <v>162</v>
      </c>
      <c r="H26" s="94">
        <v>9938</v>
      </c>
      <c r="I26" s="96">
        <v>3318.24</v>
      </c>
      <c r="J26" s="84"/>
      <c r="K26" s="94">
        <v>329.76668999999998</v>
      </c>
      <c r="L26" s="95">
        <v>3.3765969013318836E-4</v>
      </c>
      <c r="M26" s="95">
        <v>2.7137538046661518E-2</v>
      </c>
      <c r="N26" s="95">
        <f>K26/'סכום נכסי הקרן'!$C$42</f>
        <v>1.5494185899791768E-2</v>
      </c>
    </row>
    <row r="27" spans="2:14" s="137" customFormat="1">
      <c r="B27" s="87" t="s">
        <v>493</v>
      </c>
      <c r="C27" s="84" t="s">
        <v>494</v>
      </c>
      <c r="D27" s="97" t="s">
        <v>118</v>
      </c>
      <c r="E27" s="84" t="s">
        <v>471</v>
      </c>
      <c r="F27" s="97" t="s">
        <v>482</v>
      </c>
      <c r="G27" s="97" t="s">
        <v>162</v>
      </c>
      <c r="H27" s="94">
        <v>11430</v>
      </c>
      <c r="I27" s="96">
        <v>362.82</v>
      </c>
      <c r="J27" s="84"/>
      <c r="K27" s="94">
        <v>41.470330000000004</v>
      </c>
      <c r="L27" s="95">
        <v>7.6452195916758449E-5</v>
      </c>
      <c r="M27" s="95">
        <v>3.4127238811858429E-3</v>
      </c>
      <c r="N27" s="95">
        <f>K27/'סכום נכסי הקרן'!$C$42</f>
        <v>1.9484957754396348E-3</v>
      </c>
    </row>
    <row r="28" spans="2:14" s="137" customFormat="1">
      <c r="B28" s="87" t="s">
        <v>495</v>
      </c>
      <c r="C28" s="84" t="s">
        <v>496</v>
      </c>
      <c r="D28" s="97" t="s">
        <v>118</v>
      </c>
      <c r="E28" s="84" t="s">
        <v>476</v>
      </c>
      <c r="F28" s="97" t="s">
        <v>482</v>
      </c>
      <c r="G28" s="97" t="s">
        <v>162</v>
      </c>
      <c r="H28" s="94">
        <v>10900</v>
      </c>
      <c r="I28" s="96">
        <v>3650.66</v>
      </c>
      <c r="J28" s="84"/>
      <c r="K28" s="94">
        <v>397.92194000000001</v>
      </c>
      <c r="L28" s="95">
        <v>4.7469976546347551E-4</v>
      </c>
      <c r="M28" s="95">
        <v>3.2746247919555986E-2</v>
      </c>
      <c r="N28" s="95">
        <f>K28/'סכום נכסי הקרן'!$C$42</f>
        <v>1.8696480569234529E-2</v>
      </c>
    </row>
    <row r="29" spans="2:14" s="137" customFormat="1">
      <c r="B29" s="87" t="s">
        <v>497</v>
      </c>
      <c r="C29" s="84" t="s">
        <v>498</v>
      </c>
      <c r="D29" s="97" t="s">
        <v>118</v>
      </c>
      <c r="E29" s="84" t="s">
        <v>476</v>
      </c>
      <c r="F29" s="97" t="s">
        <v>482</v>
      </c>
      <c r="G29" s="97" t="s">
        <v>162</v>
      </c>
      <c r="H29" s="94">
        <v>9527</v>
      </c>
      <c r="I29" s="96">
        <v>3231</v>
      </c>
      <c r="J29" s="84"/>
      <c r="K29" s="94">
        <v>307.81736999999998</v>
      </c>
      <c r="L29" s="95">
        <v>6.8050000000000001E-5</v>
      </c>
      <c r="M29" s="95">
        <v>2.5331259472563119E-2</v>
      </c>
      <c r="N29" s="95">
        <f>K29/'סכום נכסי הקרן'!$C$42</f>
        <v>1.446289057868454E-2</v>
      </c>
    </row>
    <row r="30" spans="2:14" s="137" customFormat="1">
      <c r="B30" s="87" t="s">
        <v>499</v>
      </c>
      <c r="C30" s="84" t="s">
        <v>500</v>
      </c>
      <c r="D30" s="97" t="s">
        <v>118</v>
      </c>
      <c r="E30" s="84" t="s">
        <v>479</v>
      </c>
      <c r="F30" s="97" t="s">
        <v>482</v>
      </c>
      <c r="G30" s="97" t="s">
        <v>162</v>
      </c>
      <c r="H30" s="94">
        <v>3155</v>
      </c>
      <c r="I30" s="96">
        <v>3354.72</v>
      </c>
      <c r="J30" s="84"/>
      <c r="K30" s="94">
        <v>105.84142</v>
      </c>
      <c r="L30" s="95">
        <v>2.1874666701666135E-5</v>
      </c>
      <c r="M30" s="95">
        <v>8.7100233263786644E-3</v>
      </c>
      <c r="N30" s="95">
        <f>K30/'סכום נכסי הקרן'!$C$42</f>
        <v>4.9729905630491013E-3</v>
      </c>
    </row>
    <row r="31" spans="2:14" s="137" customFormat="1">
      <c r="B31" s="87" t="s">
        <v>501</v>
      </c>
      <c r="C31" s="84" t="s">
        <v>502</v>
      </c>
      <c r="D31" s="97" t="s">
        <v>118</v>
      </c>
      <c r="E31" s="84" t="s">
        <v>479</v>
      </c>
      <c r="F31" s="97" t="s">
        <v>482</v>
      </c>
      <c r="G31" s="97" t="s">
        <v>162</v>
      </c>
      <c r="H31" s="94">
        <v>16410</v>
      </c>
      <c r="I31" s="96">
        <v>332.69</v>
      </c>
      <c r="J31" s="84"/>
      <c r="K31" s="94">
        <v>54.594430000000003</v>
      </c>
      <c r="L31" s="95">
        <v>4.435135135135135E-5</v>
      </c>
      <c r="M31" s="95">
        <v>4.4927473458911188E-3</v>
      </c>
      <c r="N31" s="95">
        <f>K31/'סכום נכסי הקרן'!$C$42</f>
        <v>2.5651355129687864E-3</v>
      </c>
    </row>
    <row r="32" spans="2:14" s="137" customFormat="1">
      <c r="B32" s="87" t="s">
        <v>503</v>
      </c>
      <c r="C32" s="84" t="s">
        <v>504</v>
      </c>
      <c r="D32" s="97" t="s">
        <v>118</v>
      </c>
      <c r="E32" s="84" t="s">
        <v>479</v>
      </c>
      <c r="F32" s="97" t="s">
        <v>482</v>
      </c>
      <c r="G32" s="97" t="s">
        <v>162</v>
      </c>
      <c r="H32" s="94">
        <v>13936</v>
      </c>
      <c r="I32" s="96">
        <v>3244.53</v>
      </c>
      <c r="J32" s="84"/>
      <c r="K32" s="94">
        <v>452.15770000000003</v>
      </c>
      <c r="L32" s="95">
        <v>9.3061769616026706E-5</v>
      </c>
      <c r="M32" s="95">
        <v>3.7209479183118725E-2</v>
      </c>
      <c r="N32" s="95">
        <f>K32/'סכום נכסי הקרן'!$C$42</f>
        <v>2.124476386569631E-2</v>
      </c>
    </row>
    <row r="33" spans="2:14" s="137" customFormat="1">
      <c r="B33" s="87" t="s">
        <v>505</v>
      </c>
      <c r="C33" s="84" t="s">
        <v>506</v>
      </c>
      <c r="D33" s="97" t="s">
        <v>118</v>
      </c>
      <c r="E33" s="84" t="s">
        <v>479</v>
      </c>
      <c r="F33" s="97" t="s">
        <v>482</v>
      </c>
      <c r="G33" s="97" t="s">
        <v>162</v>
      </c>
      <c r="H33" s="94">
        <v>1262</v>
      </c>
      <c r="I33" s="96">
        <v>3638.78</v>
      </c>
      <c r="J33" s="84"/>
      <c r="K33" s="94">
        <v>45.921399999999998</v>
      </c>
      <c r="L33" s="95">
        <v>2.6092505831220192E-5</v>
      </c>
      <c r="M33" s="95">
        <v>3.7790164302403083E-3</v>
      </c>
      <c r="N33" s="95">
        <f>K33/'סכום נכסי הקרן'!$C$42</f>
        <v>2.1576306217547252E-3</v>
      </c>
    </row>
    <row r="34" spans="2:14" s="137" customFormat="1">
      <c r="B34" s="83"/>
      <c r="C34" s="84"/>
      <c r="D34" s="84"/>
      <c r="E34" s="84"/>
      <c r="F34" s="84"/>
      <c r="G34" s="84"/>
      <c r="H34" s="94"/>
      <c r="I34" s="96"/>
      <c r="J34" s="84"/>
      <c r="K34" s="84"/>
      <c r="L34" s="84"/>
      <c r="M34" s="95"/>
      <c r="N34" s="84"/>
    </row>
    <row r="35" spans="2:14" s="137" customFormat="1">
      <c r="B35" s="81" t="s">
        <v>227</v>
      </c>
      <c r="C35" s="82"/>
      <c r="D35" s="82"/>
      <c r="E35" s="82"/>
      <c r="F35" s="82"/>
      <c r="G35" s="82"/>
      <c r="H35" s="91"/>
      <c r="I35" s="93"/>
      <c r="J35" s="91">
        <v>0.45387</v>
      </c>
      <c r="K35" s="91">
        <v>6962.4915900000988</v>
      </c>
      <c r="L35" s="82"/>
      <c r="M35" s="92">
        <v>0.57296533019507989</v>
      </c>
      <c r="N35" s="92">
        <f>K35/'סכום נכסי הקרן'!$C$42</f>
        <v>0.32713473583762598</v>
      </c>
    </row>
    <row r="36" spans="2:14" s="137" customFormat="1">
      <c r="B36" s="102" t="s">
        <v>61</v>
      </c>
      <c r="C36" s="82"/>
      <c r="D36" s="82"/>
      <c r="E36" s="82"/>
      <c r="F36" s="82"/>
      <c r="G36" s="82"/>
      <c r="H36" s="91"/>
      <c r="I36" s="93"/>
      <c r="J36" s="91">
        <v>0.45387</v>
      </c>
      <c r="K36" s="91">
        <v>4995.8823100000991</v>
      </c>
      <c r="L36" s="82"/>
      <c r="M36" s="92">
        <v>0.4111268674961408</v>
      </c>
      <c r="N36" s="92">
        <f>K36/'סכום נכסי הקרן'!$C$42</f>
        <v>0.23473301455833112</v>
      </c>
    </row>
    <row r="37" spans="2:14" s="137" customFormat="1">
      <c r="B37" s="87" t="s">
        <v>507</v>
      </c>
      <c r="C37" s="84" t="s">
        <v>508</v>
      </c>
      <c r="D37" s="97" t="s">
        <v>27</v>
      </c>
      <c r="E37" s="84"/>
      <c r="F37" s="97" t="s">
        <v>468</v>
      </c>
      <c r="G37" s="97" t="s">
        <v>171</v>
      </c>
      <c r="H37" s="94">
        <v>428</v>
      </c>
      <c r="I37" s="96">
        <v>22220</v>
      </c>
      <c r="J37" s="84"/>
      <c r="K37" s="94">
        <v>313.74018000000001</v>
      </c>
      <c r="L37" s="95">
        <v>3.8158556845519834E-6</v>
      </c>
      <c r="M37" s="95">
        <v>2.5818666134885954E-2</v>
      </c>
      <c r="N37" s="95">
        <f>K37/'סכום נכסי הקרן'!$C$42</f>
        <v>1.4741175566137779E-2</v>
      </c>
    </row>
    <row r="38" spans="2:14" s="137" customFormat="1">
      <c r="B38" s="87" t="s">
        <v>509</v>
      </c>
      <c r="C38" s="84" t="s">
        <v>510</v>
      </c>
      <c r="D38" s="97" t="s">
        <v>27</v>
      </c>
      <c r="E38" s="84"/>
      <c r="F38" s="97" t="s">
        <v>468</v>
      </c>
      <c r="G38" s="97" t="s">
        <v>170</v>
      </c>
      <c r="H38" s="94">
        <v>893</v>
      </c>
      <c r="I38" s="96">
        <v>3194</v>
      </c>
      <c r="J38" s="84"/>
      <c r="K38" s="94">
        <v>77.689359999999994</v>
      </c>
      <c r="L38" s="95">
        <v>1.6636069711577871E-5</v>
      </c>
      <c r="M38" s="95">
        <v>6.3933017698688229E-3</v>
      </c>
      <c r="N38" s="95">
        <f>K38/'סכום נכסי הקרן'!$C$42</f>
        <v>3.6502576602744398E-3</v>
      </c>
    </row>
    <row r="39" spans="2:14" s="137" customFormat="1">
      <c r="B39" s="87" t="s">
        <v>511</v>
      </c>
      <c r="C39" s="84" t="s">
        <v>512</v>
      </c>
      <c r="D39" s="97" t="s">
        <v>513</v>
      </c>
      <c r="E39" s="84"/>
      <c r="F39" s="97" t="s">
        <v>468</v>
      </c>
      <c r="G39" s="97" t="s">
        <v>161</v>
      </c>
      <c r="H39" s="94">
        <v>1623</v>
      </c>
      <c r="I39" s="96">
        <v>2694</v>
      </c>
      <c r="J39" s="84"/>
      <c r="K39" s="94">
        <v>153.64479999999998</v>
      </c>
      <c r="L39" s="95">
        <v>1.078405315614618E-4</v>
      </c>
      <c r="M39" s="95">
        <v>1.2643913809704975E-2</v>
      </c>
      <c r="N39" s="95">
        <f>K39/'סכום נכסי הקרן'!$C$42</f>
        <v>7.2190465742198702E-3</v>
      </c>
    </row>
    <row r="40" spans="2:14" s="137" customFormat="1">
      <c r="B40" s="87" t="s">
        <v>514</v>
      </c>
      <c r="C40" s="84" t="s">
        <v>515</v>
      </c>
      <c r="D40" s="97" t="s">
        <v>513</v>
      </c>
      <c r="E40" s="84"/>
      <c r="F40" s="97" t="s">
        <v>468</v>
      </c>
      <c r="G40" s="97" t="s">
        <v>161</v>
      </c>
      <c r="H40" s="94">
        <v>2779</v>
      </c>
      <c r="I40" s="96">
        <v>3208</v>
      </c>
      <c r="J40" s="84"/>
      <c r="K40" s="94">
        <v>313.27421999999996</v>
      </c>
      <c r="L40" s="95">
        <v>9.2787979966611024E-5</v>
      </c>
      <c r="M40" s="95">
        <v>2.5780320821027165E-2</v>
      </c>
      <c r="N40" s="95">
        <f>K40/'סכום נכסי הקרן'!$C$42</f>
        <v>1.4719282297106066E-2</v>
      </c>
    </row>
    <row r="41" spans="2:14" s="137" customFormat="1">
      <c r="B41" s="87" t="s">
        <v>516</v>
      </c>
      <c r="C41" s="84" t="s">
        <v>517</v>
      </c>
      <c r="D41" s="97" t="s">
        <v>121</v>
      </c>
      <c r="E41" s="84"/>
      <c r="F41" s="97" t="s">
        <v>468</v>
      </c>
      <c r="G41" s="97" t="s">
        <v>161</v>
      </c>
      <c r="H41" s="94">
        <v>5430</v>
      </c>
      <c r="I41" s="96">
        <v>2691.75</v>
      </c>
      <c r="J41" s="84"/>
      <c r="K41" s="94">
        <v>513.61337000000003</v>
      </c>
      <c r="L41" s="95">
        <v>6.5454159896339903E-5</v>
      </c>
      <c r="M41" s="95">
        <v>4.2266859547424394E-2</v>
      </c>
      <c r="N41" s="95">
        <f>K41/'סכום נכסי הקרן'!$C$42</f>
        <v>2.4132276778465807E-2</v>
      </c>
    </row>
    <row r="42" spans="2:14" s="137" customFormat="1">
      <c r="B42" s="87" t="s">
        <v>518</v>
      </c>
      <c r="C42" s="84" t="s">
        <v>519</v>
      </c>
      <c r="D42" s="97" t="s">
        <v>121</v>
      </c>
      <c r="E42" s="84"/>
      <c r="F42" s="97" t="s">
        <v>468</v>
      </c>
      <c r="G42" s="97" t="s">
        <v>161</v>
      </c>
      <c r="H42" s="94">
        <v>1162</v>
      </c>
      <c r="I42" s="96">
        <v>46543.5</v>
      </c>
      <c r="J42" s="84"/>
      <c r="K42" s="94">
        <v>1900.49584</v>
      </c>
      <c r="L42" s="95">
        <v>2.3124460943342682E-4</v>
      </c>
      <c r="M42" s="95">
        <v>0.15639777979250102</v>
      </c>
      <c r="N42" s="95">
        <f>K42/'סכום נכסי הקרן'!$C$42</f>
        <v>8.929536165930195E-2</v>
      </c>
    </row>
    <row r="43" spans="2:14" s="137" customFormat="1">
      <c r="B43" s="87" t="s">
        <v>520</v>
      </c>
      <c r="C43" s="84" t="s">
        <v>521</v>
      </c>
      <c r="D43" s="97" t="s">
        <v>27</v>
      </c>
      <c r="E43" s="84"/>
      <c r="F43" s="97" t="s">
        <v>468</v>
      </c>
      <c r="G43" s="97" t="s">
        <v>163</v>
      </c>
      <c r="H43" s="94">
        <v>2050</v>
      </c>
      <c r="I43" s="96">
        <v>7575</v>
      </c>
      <c r="J43" s="84"/>
      <c r="K43" s="94">
        <v>672.20853000010004</v>
      </c>
      <c r="L43" s="95">
        <v>5.1841236340150333E-4</v>
      </c>
      <c r="M43" s="95">
        <v>5.5318154050574747E-2</v>
      </c>
      <c r="N43" s="95">
        <f>K43/'סכום נכסי הקרן'!$C$42</f>
        <v>3.1583917487989166E-2</v>
      </c>
    </row>
    <row r="44" spans="2:14" s="137" customFormat="1">
      <c r="B44" s="87" t="s">
        <v>522</v>
      </c>
      <c r="C44" s="84" t="s">
        <v>523</v>
      </c>
      <c r="D44" s="97" t="s">
        <v>513</v>
      </c>
      <c r="E44" s="84"/>
      <c r="F44" s="97" t="s">
        <v>468</v>
      </c>
      <c r="G44" s="97" t="s">
        <v>161</v>
      </c>
      <c r="H44" s="94">
        <v>117</v>
      </c>
      <c r="I44" s="96">
        <v>26315</v>
      </c>
      <c r="J44" s="94">
        <v>0.45387</v>
      </c>
      <c r="K44" s="94">
        <v>108.64189</v>
      </c>
      <c r="L44" s="95">
        <v>1.2214446647002645E-7</v>
      </c>
      <c r="M44" s="95">
        <v>8.9404828102444666E-3</v>
      </c>
      <c r="N44" s="95">
        <f>K44/'סכום נכסי הקרן'!$C$42</f>
        <v>5.1045714779886604E-3</v>
      </c>
    </row>
    <row r="45" spans="2:14" s="137" customFormat="1">
      <c r="B45" s="87" t="s">
        <v>524</v>
      </c>
      <c r="C45" s="84" t="s">
        <v>525</v>
      </c>
      <c r="D45" s="97" t="s">
        <v>133</v>
      </c>
      <c r="E45" s="84"/>
      <c r="F45" s="97" t="s">
        <v>468</v>
      </c>
      <c r="G45" s="97" t="s">
        <v>165</v>
      </c>
      <c r="H45" s="94">
        <v>273</v>
      </c>
      <c r="I45" s="96">
        <v>7428</v>
      </c>
      <c r="J45" s="84"/>
      <c r="K45" s="94">
        <v>54.749760000000002</v>
      </c>
      <c r="L45" s="95">
        <v>8.1517355089688345E-6</v>
      </c>
      <c r="M45" s="95">
        <v>4.5055299401088296E-3</v>
      </c>
      <c r="N45" s="95">
        <f>K45/'סכום נכסי הקרן'!$C$42</f>
        <v>2.5724337391656612E-3</v>
      </c>
    </row>
    <row r="46" spans="2:14" s="137" customFormat="1">
      <c r="B46" s="87" t="s">
        <v>526</v>
      </c>
      <c r="C46" s="84" t="s">
        <v>527</v>
      </c>
      <c r="D46" s="97" t="s">
        <v>513</v>
      </c>
      <c r="E46" s="84"/>
      <c r="F46" s="97" t="s">
        <v>468</v>
      </c>
      <c r="G46" s="97" t="s">
        <v>161</v>
      </c>
      <c r="H46" s="94">
        <v>2443</v>
      </c>
      <c r="I46" s="96">
        <v>4698</v>
      </c>
      <c r="J46" s="84"/>
      <c r="K46" s="94">
        <v>403.30929999999995</v>
      </c>
      <c r="L46" s="95">
        <v>1.6740354055185421E-6</v>
      </c>
      <c r="M46" s="95">
        <v>3.3189590717371799E-2</v>
      </c>
      <c r="N46" s="95">
        <f>K46/'סכום נכסי הקרן'!$C$42</f>
        <v>1.8949607279361319E-2</v>
      </c>
    </row>
    <row r="47" spans="2:14" s="137" customFormat="1">
      <c r="B47" s="87" t="s">
        <v>528</v>
      </c>
      <c r="C47" s="84" t="s">
        <v>529</v>
      </c>
      <c r="D47" s="97" t="s">
        <v>513</v>
      </c>
      <c r="E47" s="84"/>
      <c r="F47" s="97" t="s">
        <v>468</v>
      </c>
      <c r="G47" s="97" t="s">
        <v>161</v>
      </c>
      <c r="H47" s="94">
        <v>5023</v>
      </c>
      <c r="I47" s="96">
        <v>2745</v>
      </c>
      <c r="J47" s="84"/>
      <c r="K47" s="94">
        <v>484.51506000000001</v>
      </c>
      <c r="L47" s="95">
        <v>8.4847971539730213E-5</v>
      </c>
      <c r="M47" s="95">
        <v>3.9872268102428686E-2</v>
      </c>
      <c r="N47" s="95">
        <f>K47/'סכום נכסי הקרן'!$C$42</f>
        <v>2.2765084038320435E-2</v>
      </c>
    </row>
    <row r="48" spans="2:14" s="137" customFormat="1">
      <c r="B48" s="83"/>
      <c r="C48" s="84"/>
      <c r="D48" s="84"/>
      <c r="E48" s="84"/>
      <c r="F48" s="84"/>
      <c r="G48" s="84"/>
      <c r="H48" s="94"/>
      <c r="I48" s="96"/>
      <c r="J48" s="84"/>
      <c r="K48" s="84"/>
      <c r="L48" s="84"/>
      <c r="M48" s="95"/>
      <c r="N48" s="84"/>
    </row>
    <row r="49" spans="2:14" s="137" customFormat="1">
      <c r="B49" s="102" t="s">
        <v>62</v>
      </c>
      <c r="C49" s="82"/>
      <c r="D49" s="82"/>
      <c r="E49" s="82"/>
      <c r="F49" s="82"/>
      <c r="G49" s="82"/>
      <c r="H49" s="91"/>
      <c r="I49" s="93"/>
      <c r="J49" s="82"/>
      <c r="K49" s="91">
        <v>1966.6092799999999</v>
      </c>
      <c r="L49" s="82"/>
      <c r="M49" s="92">
        <v>0.16183846269893912</v>
      </c>
      <c r="N49" s="92">
        <f>K49/'סכום נכסי הקרן'!$C$42</f>
        <v>9.2401721279294885E-2</v>
      </c>
    </row>
    <row r="50" spans="2:14" s="137" customFormat="1">
      <c r="B50" s="87" t="s">
        <v>530</v>
      </c>
      <c r="C50" s="84" t="s">
        <v>531</v>
      </c>
      <c r="D50" s="97" t="s">
        <v>27</v>
      </c>
      <c r="E50" s="84"/>
      <c r="F50" s="97" t="s">
        <v>482</v>
      </c>
      <c r="G50" s="97" t="s">
        <v>163</v>
      </c>
      <c r="H50" s="94">
        <v>191</v>
      </c>
      <c r="I50" s="96">
        <v>21736</v>
      </c>
      <c r="J50" s="84"/>
      <c r="K50" s="94">
        <v>179.71342000000001</v>
      </c>
      <c r="L50" s="95">
        <v>1.2354455139420998E-4</v>
      </c>
      <c r="M50" s="95">
        <v>1.4789182536130808E-2</v>
      </c>
      <c r="N50" s="95">
        <f>K50/'סכום נכסי הקרן'!$C$42</f>
        <v>8.4438884296268862E-3</v>
      </c>
    </row>
    <row r="51" spans="2:14" s="137" customFormat="1">
      <c r="B51" s="87" t="s">
        <v>532</v>
      </c>
      <c r="C51" s="84" t="s">
        <v>533</v>
      </c>
      <c r="D51" s="97" t="s">
        <v>27</v>
      </c>
      <c r="E51" s="84"/>
      <c r="F51" s="97" t="s">
        <v>482</v>
      </c>
      <c r="G51" s="97" t="s">
        <v>163</v>
      </c>
      <c r="H51" s="94">
        <v>204</v>
      </c>
      <c r="I51" s="96">
        <v>19413</v>
      </c>
      <c r="J51" s="84"/>
      <c r="K51" s="94">
        <v>171.43139000000002</v>
      </c>
      <c r="L51" s="95">
        <v>2.4078751681971624E-4</v>
      </c>
      <c r="M51" s="95">
        <v>1.4107628240187237E-2</v>
      </c>
      <c r="N51" s="95">
        <f>K51/'סכום נכסי הקרן'!$C$42</f>
        <v>8.0547547895747258E-3</v>
      </c>
    </row>
    <row r="52" spans="2:14" s="137" customFormat="1">
      <c r="B52" s="87" t="s">
        <v>534</v>
      </c>
      <c r="C52" s="84" t="s">
        <v>535</v>
      </c>
      <c r="D52" s="97" t="s">
        <v>121</v>
      </c>
      <c r="E52" s="84"/>
      <c r="F52" s="97" t="s">
        <v>482</v>
      </c>
      <c r="G52" s="97" t="s">
        <v>161</v>
      </c>
      <c r="H52" s="94">
        <v>395</v>
      </c>
      <c r="I52" s="96">
        <v>10024</v>
      </c>
      <c r="J52" s="84"/>
      <c r="K52" s="94">
        <v>139.13613000000001</v>
      </c>
      <c r="L52" s="95">
        <v>1.1740302138904716E-4</v>
      </c>
      <c r="M52" s="95">
        <v>1.1449949725183716E-2</v>
      </c>
      <c r="N52" s="95">
        <f>K52/'סכום נכסי הקרן'!$C$42</f>
        <v>6.5373524038998439E-3</v>
      </c>
    </row>
    <row r="53" spans="2:14" s="137" customFormat="1">
      <c r="B53" s="87" t="s">
        <v>536</v>
      </c>
      <c r="C53" s="84" t="s">
        <v>537</v>
      </c>
      <c r="D53" s="97" t="s">
        <v>121</v>
      </c>
      <c r="E53" s="84"/>
      <c r="F53" s="97" t="s">
        <v>482</v>
      </c>
      <c r="G53" s="97" t="s">
        <v>161</v>
      </c>
      <c r="H53" s="94">
        <v>471</v>
      </c>
      <c r="I53" s="96">
        <v>10298</v>
      </c>
      <c r="J53" s="84"/>
      <c r="K53" s="94">
        <v>170.44157999999999</v>
      </c>
      <c r="L53" s="95">
        <v>1.2244127309704489E-5</v>
      </c>
      <c r="M53" s="95">
        <v>1.4026173662303803E-2</v>
      </c>
      <c r="N53" s="95">
        <f>K53/'סכום נכסי הקרן'!$C$42</f>
        <v>8.0082482726628046E-3</v>
      </c>
    </row>
    <row r="54" spans="2:14" s="137" customFormat="1">
      <c r="B54" s="87" t="s">
        <v>538</v>
      </c>
      <c r="C54" s="84" t="s">
        <v>539</v>
      </c>
      <c r="D54" s="97" t="s">
        <v>121</v>
      </c>
      <c r="E54" s="84"/>
      <c r="F54" s="97" t="s">
        <v>482</v>
      </c>
      <c r="G54" s="97" t="s">
        <v>161</v>
      </c>
      <c r="H54" s="94">
        <v>243</v>
      </c>
      <c r="I54" s="96">
        <v>11235</v>
      </c>
      <c r="J54" s="84"/>
      <c r="K54" s="94">
        <v>95.935890000000001</v>
      </c>
      <c r="L54" s="95">
        <v>5.6250276043021325E-6</v>
      </c>
      <c r="M54" s="95">
        <v>7.894866109476777E-3</v>
      </c>
      <c r="N54" s="95">
        <f>K54/'סכום נכסי הקרן'!$C$42</f>
        <v>4.507576293172528E-3</v>
      </c>
    </row>
    <row r="55" spans="2:14" s="137" customFormat="1">
      <c r="B55" s="87" t="s">
        <v>540</v>
      </c>
      <c r="C55" s="84" t="s">
        <v>541</v>
      </c>
      <c r="D55" s="97" t="s">
        <v>513</v>
      </c>
      <c r="E55" s="84"/>
      <c r="F55" s="97" t="s">
        <v>482</v>
      </c>
      <c r="G55" s="97" t="s">
        <v>161</v>
      </c>
      <c r="H55" s="94">
        <v>601</v>
      </c>
      <c r="I55" s="96">
        <v>3585</v>
      </c>
      <c r="J55" s="84"/>
      <c r="K55" s="94">
        <v>75.712109999999996</v>
      </c>
      <c r="L55" s="95">
        <v>2.3202500007991543E-6</v>
      </c>
      <c r="M55" s="95">
        <v>6.2305876488556863E-3</v>
      </c>
      <c r="N55" s="95">
        <f>K55/'סכום נכסי הקרן'!$C$42</f>
        <v>3.5573559816047015E-3</v>
      </c>
    </row>
    <row r="56" spans="2:14" s="137" customFormat="1">
      <c r="B56" s="87" t="s">
        <v>542</v>
      </c>
      <c r="C56" s="84" t="s">
        <v>543</v>
      </c>
      <c r="D56" s="97" t="s">
        <v>121</v>
      </c>
      <c r="E56" s="84"/>
      <c r="F56" s="97" t="s">
        <v>482</v>
      </c>
      <c r="G56" s="97" t="s">
        <v>161</v>
      </c>
      <c r="H56" s="94">
        <v>701</v>
      </c>
      <c r="I56" s="96">
        <v>7729.5</v>
      </c>
      <c r="J56" s="84"/>
      <c r="K56" s="94">
        <v>190.40187000000003</v>
      </c>
      <c r="L56" s="95">
        <v>1.5643414415984364E-5</v>
      </c>
      <c r="M56" s="95">
        <v>1.5668768702140599E-2</v>
      </c>
      <c r="N56" s="95">
        <f>K56/'סכום נכסי הקרן'!$C$42</f>
        <v>8.9460884283005838E-3</v>
      </c>
    </row>
    <row r="57" spans="2:14" s="137" customFormat="1">
      <c r="B57" s="87" t="s">
        <v>544</v>
      </c>
      <c r="C57" s="84" t="s">
        <v>545</v>
      </c>
      <c r="D57" s="97" t="s">
        <v>513</v>
      </c>
      <c r="E57" s="84"/>
      <c r="F57" s="97" t="s">
        <v>482</v>
      </c>
      <c r="G57" s="97" t="s">
        <v>161</v>
      </c>
      <c r="H57" s="94">
        <v>1173</v>
      </c>
      <c r="I57" s="96">
        <v>3354</v>
      </c>
      <c r="J57" s="84"/>
      <c r="K57" s="94">
        <v>138.24926000000002</v>
      </c>
      <c r="L57" s="95">
        <v>1.19693789612726E-5</v>
      </c>
      <c r="M57" s="95">
        <v>1.1376966403649809E-2</v>
      </c>
      <c r="N57" s="95">
        <f>K57/'סכום נכסי הקרן'!$C$42</f>
        <v>6.4956825534702931E-3</v>
      </c>
    </row>
    <row r="58" spans="2:14" s="137" customFormat="1">
      <c r="B58" s="87" t="s">
        <v>546</v>
      </c>
      <c r="C58" s="84" t="s">
        <v>547</v>
      </c>
      <c r="D58" s="97" t="s">
        <v>513</v>
      </c>
      <c r="E58" s="84"/>
      <c r="F58" s="97" t="s">
        <v>482</v>
      </c>
      <c r="G58" s="97" t="s">
        <v>161</v>
      </c>
      <c r="H58" s="94">
        <v>2923</v>
      </c>
      <c r="I58" s="96">
        <v>7843</v>
      </c>
      <c r="J58" s="84"/>
      <c r="K58" s="94">
        <v>805.58762999999999</v>
      </c>
      <c r="L58" s="95">
        <v>1.097058960576231E-5</v>
      </c>
      <c r="M58" s="95">
        <v>6.6294339671010685E-2</v>
      </c>
      <c r="N58" s="95">
        <f>K58/'סכום נכסי הקרן'!$C$42</f>
        <v>3.7850774126982525E-2</v>
      </c>
    </row>
    <row r="59" spans="2:14" s="137" customFormat="1">
      <c r="B59" s="140"/>
      <c r="C59" s="140"/>
    </row>
    <row r="60" spans="2:14" s="137" customFormat="1">
      <c r="B60" s="140"/>
      <c r="C60" s="140"/>
    </row>
    <row r="61" spans="2:14">
      <c r="D61" s="1"/>
      <c r="E61" s="1"/>
      <c r="F61" s="1"/>
      <c r="G61" s="1"/>
    </row>
    <row r="62" spans="2:14">
      <c r="B62" s="99" t="s">
        <v>246</v>
      </c>
      <c r="D62" s="1"/>
      <c r="E62" s="1"/>
      <c r="F62" s="1"/>
      <c r="G62" s="1"/>
    </row>
    <row r="63" spans="2:14">
      <c r="B63" s="99" t="s">
        <v>109</v>
      </c>
      <c r="D63" s="1"/>
      <c r="E63" s="1"/>
      <c r="F63" s="1"/>
      <c r="G63" s="1"/>
    </row>
    <row r="64" spans="2:14">
      <c r="B64" s="99" t="s">
        <v>229</v>
      </c>
      <c r="D64" s="1"/>
      <c r="E64" s="1"/>
      <c r="F64" s="1"/>
      <c r="G64" s="1"/>
    </row>
    <row r="65" spans="2:7">
      <c r="B65" s="99" t="s">
        <v>237</v>
      </c>
      <c r="D65" s="1"/>
      <c r="E65" s="1"/>
      <c r="F65" s="1"/>
      <c r="G65" s="1"/>
    </row>
    <row r="66" spans="2:7">
      <c r="B66" s="99" t="s">
        <v>244</v>
      </c>
      <c r="D66" s="1"/>
      <c r="E66" s="1"/>
      <c r="F66" s="1"/>
      <c r="G66" s="1"/>
    </row>
    <row r="67" spans="2:7">
      <c r="D67" s="1"/>
      <c r="E67" s="1"/>
      <c r="F67" s="1"/>
      <c r="G67" s="1"/>
    </row>
    <row r="68" spans="2:7">
      <c r="D68" s="1"/>
      <c r="E68" s="1"/>
      <c r="F68" s="1"/>
      <c r="G68" s="1"/>
    </row>
    <row r="69" spans="2:7">
      <c r="D69" s="1"/>
      <c r="E69" s="1"/>
      <c r="F69" s="1"/>
      <c r="G69" s="1"/>
    </row>
    <row r="70" spans="2:7">
      <c r="D70" s="1"/>
      <c r="E70" s="1"/>
      <c r="F70" s="1"/>
      <c r="G70" s="1"/>
    </row>
    <row r="71" spans="2:7">
      <c r="D71" s="1"/>
      <c r="E71" s="1"/>
      <c r="F71" s="1"/>
      <c r="G71" s="1"/>
    </row>
    <row r="72" spans="2:7">
      <c r="D72" s="1"/>
      <c r="E72" s="1"/>
      <c r="F72" s="1"/>
      <c r="G72" s="1"/>
    </row>
    <row r="73" spans="2:7">
      <c r="D73" s="1"/>
      <c r="E73" s="1"/>
      <c r="F73" s="1"/>
      <c r="G73" s="1"/>
    </row>
    <row r="74" spans="2:7">
      <c r="D74" s="1"/>
      <c r="E74" s="1"/>
      <c r="F74" s="1"/>
      <c r="G74" s="1"/>
    </row>
    <row r="75" spans="2:7">
      <c r="D75" s="1"/>
      <c r="E75" s="1"/>
      <c r="F75" s="1"/>
      <c r="G75" s="1"/>
    </row>
    <row r="76" spans="2:7">
      <c r="D76" s="1"/>
      <c r="E76" s="1"/>
      <c r="F76" s="1"/>
      <c r="G76" s="1"/>
    </row>
    <row r="77" spans="2:7">
      <c r="D77" s="1"/>
      <c r="E77" s="1"/>
      <c r="F77" s="1"/>
      <c r="G77" s="1"/>
    </row>
    <row r="78" spans="2:7">
      <c r="D78" s="1"/>
      <c r="E78" s="1"/>
      <c r="F78" s="1"/>
      <c r="G78" s="1"/>
    </row>
    <row r="79" spans="2:7">
      <c r="D79" s="1"/>
      <c r="E79" s="1"/>
      <c r="F79" s="1"/>
      <c r="G79" s="1"/>
    </row>
    <row r="80" spans="2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1:B43 AC49:AC1048576 AD1:XFD1048576 AC1:AC43 B45:B61 B63:B1048576 D1:I1048576 K1:A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6.140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177</v>
      </c>
      <c r="C1" s="78" t="s" vm="1">
        <v>247</v>
      </c>
    </row>
    <row r="2" spans="2:65">
      <c r="B2" s="56" t="s">
        <v>176</v>
      </c>
      <c r="C2" s="78" t="s">
        <v>248</v>
      </c>
    </row>
    <row r="3" spans="2:65">
      <c r="B3" s="56" t="s">
        <v>178</v>
      </c>
      <c r="C3" s="78" t="s">
        <v>249</v>
      </c>
    </row>
    <row r="4" spans="2:65">
      <c r="B4" s="56" t="s">
        <v>179</v>
      </c>
      <c r="C4" s="78">
        <v>9454</v>
      </c>
    </row>
    <row r="6" spans="2:65" ht="26.25" customHeight="1">
      <c r="B6" s="208" t="s">
        <v>207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10"/>
    </row>
    <row r="7" spans="2:65" ht="26.25" customHeight="1">
      <c r="B7" s="208" t="s">
        <v>87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10"/>
      <c r="BM7" s="3"/>
    </row>
    <row r="8" spans="2:65" s="3" customFormat="1" ht="78.75">
      <c r="B8" s="21" t="s">
        <v>112</v>
      </c>
      <c r="C8" s="29" t="s">
        <v>41</v>
      </c>
      <c r="D8" s="29" t="s">
        <v>117</v>
      </c>
      <c r="E8" s="29" t="s">
        <v>114</v>
      </c>
      <c r="F8" s="29" t="s">
        <v>57</v>
      </c>
      <c r="G8" s="29" t="s">
        <v>15</v>
      </c>
      <c r="H8" s="29" t="s">
        <v>58</v>
      </c>
      <c r="I8" s="29" t="s">
        <v>97</v>
      </c>
      <c r="J8" s="29" t="s">
        <v>231</v>
      </c>
      <c r="K8" s="29" t="s">
        <v>230</v>
      </c>
      <c r="L8" s="29" t="s">
        <v>56</v>
      </c>
      <c r="M8" s="29" t="s">
        <v>53</v>
      </c>
      <c r="N8" s="29" t="s">
        <v>180</v>
      </c>
      <c r="O8" s="19" t="s">
        <v>182</v>
      </c>
      <c r="P8" s="1"/>
      <c r="Q8" s="1"/>
      <c r="BH8" s="1"/>
      <c r="BI8" s="1"/>
    </row>
    <row r="9" spans="2:65" s="3" customFormat="1" ht="25.5">
      <c r="B9" s="14"/>
      <c r="C9" s="15"/>
      <c r="D9" s="15"/>
      <c r="E9" s="15"/>
      <c r="F9" s="15"/>
      <c r="G9" s="15"/>
      <c r="H9" s="15"/>
      <c r="I9" s="15"/>
      <c r="J9" s="31" t="s">
        <v>238</v>
      </c>
      <c r="K9" s="31"/>
      <c r="L9" s="31" t="s">
        <v>234</v>
      </c>
      <c r="M9" s="31" t="s">
        <v>20</v>
      </c>
      <c r="N9" s="31" t="s">
        <v>20</v>
      </c>
      <c r="O9" s="32" t="s">
        <v>20</v>
      </c>
      <c r="BG9" s="1"/>
      <c r="BH9" s="1"/>
      <c r="BI9" s="1"/>
      <c r="BM9" s="4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9" t="s">
        <v>12</v>
      </c>
      <c r="O10" s="19" t="s">
        <v>13</v>
      </c>
      <c r="P10" s="5"/>
      <c r="BG10" s="1"/>
      <c r="BH10" s="3"/>
      <c r="BI10" s="1"/>
    </row>
    <row r="11" spans="2:65" s="4" customFormat="1" ht="18" customHeight="1">
      <c r="B11" s="122" t="s">
        <v>29</v>
      </c>
      <c r="C11" s="82"/>
      <c r="D11" s="82"/>
      <c r="E11" s="82"/>
      <c r="F11" s="82"/>
      <c r="G11" s="82"/>
      <c r="H11" s="82"/>
      <c r="I11" s="82"/>
      <c r="J11" s="91"/>
      <c r="K11" s="93"/>
      <c r="L11" s="91">
        <v>482.64236999999997</v>
      </c>
      <c r="M11" s="82"/>
      <c r="N11" s="92">
        <v>1</v>
      </c>
      <c r="O11" s="92">
        <f>L11/'סכום נכסי הקרן'!$C$42</f>
        <v>2.2677095142314346E-2</v>
      </c>
      <c r="P11" s="5"/>
      <c r="BG11" s="100"/>
      <c r="BH11" s="3"/>
      <c r="BI11" s="100"/>
      <c r="BM11" s="100"/>
    </row>
    <row r="12" spans="2:65" s="4" customFormat="1" ht="18" customHeight="1">
      <c r="B12" s="81" t="s">
        <v>227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482.64236999999997</v>
      </c>
      <c r="M12" s="82"/>
      <c r="N12" s="92">
        <v>1</v>
      </c>
      <c r="O12" s="92">
        <f>L12/'סכום נכסי הקרן'!$C$42</f>
        <v>2.2677095142314346E-2</v>
      </c>
      <c r="P12" s="5"/>
      <c r="BG12" s="100"/>
      <c r="BH12" s="3"/>
      <c r="BI12" s="100"/>
      <c r="BM12" s="100"/>
    </row>
    <row r="13" spans="2:65">
      <c r="B13" s="102" t="s">
        <v>46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482.64236999999997</v>
      </c>
      <c r="M13" s="82"/>
      <c r="N13" s="92">
        <v>1</v>
      </c>
      <c r="O13" s="92">
        <f>L13/'סכום נכסי הקרן'!$C$42</f>
        <v>2.2677095142314346E-2</v>
      </c>
      <c r="BH13" s="3"/>
    </row>
    <row r="14" spans="2:65" ht="20.25">
      <c r="B14" s="87" t="s">
        <v>548</v>
      </c>
      <c r="C14" s="84" t="s">
        <v>549</v>
      </c>
      <c r="D14" s="97" t="s">
        <v>27</v>
      </c>
      <c r="E14" s="84"/>
      <c r="F14" s="97" t="s">
        <v>482</v>
      </c>
      <c r="G14" s="84" t="s">
        <v>550</v>
      </c>
      <c r="H14" s="84" t="s">
        <v>551</v>
      </c>
      <c r="I14" s="97" t="s">
        <v>161</v>
      </c>
      <c r="J14" s="94">
        <v>622.98</v>
      </c>
      <c r="K14" s="96">
        <v>10964</v>
      </c>
      <c r="L14" s="94">
        <v>240.01859999999999</v>
      </c>
      <c r="M14" s="95">
        <v>9.3490737424741335E-5</v>
      </c>
      <c r="N14" s="95">
        <v>0.49730113831489764</v>
      </c>
      <c r="O14" s="95">
        <f>L14/'סכום נכסי הקרן'!$C$42</f>
        <v>1.1277345227948161E-2</v>
      </c>
      <c r="BH14" s="4"/>
    </row>
    <row r="15" spans="2:65">
      <c r="B15" s="87" t="s">
        <v>552</v>
      </c>
      <c r="C15" s="84" t="s">
        <v>553</v>
      </c>
      <c r="D15" s="97" t="s">
        <v>27</v>
      </c>
      <c r="E15" s="84"/>
      <c r="F15" s="97" t="s">
        <v>482</v>
      </c>
      <c r="G15" s="84" t="s">
        <v>554</v>
      </c>
      <c r="H15" s="84" t="s">
        <v>551</v>
      </c>
      <c r="I15" s="97" t="s">
        <v>161</v>
      </c>
      <c r="J15" s="94">
        <v>3881.28</v>
      </c>
      <c r="K15" s="96">
        <v>1234</v>
      </c>
      <c r="L15" s="94">
        <v>168.30303000000001</v>
      </c>
      <c r="M15" s="95">
        <v>7.5839183245486346E-6</v>
      </c>
      <c r="N15" s="95">
        <v>0.3487116765152633</v>
      </c>
      <c r="O15" s="95">
        <f>L15/'סכום נכסי הקרן'!$C$42</f>
        <v>7.9077678655725698E-3</v>
      </c>
    </row>
    <row r="16" spans="2:65">
      <c r="B16" s="87" t="s">
        <v>555</v>
      </c>
      <c r="C16" s="84" t="s">
        <v>556</v>
      </c>
      <c r="D16" s="97" t="s">
        <v>27</v>
      </c>
      <c r="E16" s="84"/>
      <c r="F16" s="97" t="s">
        <v>482</v>
      </c>
      <c r="G16" s="84" t="s">
        <v>557</v>
      </c>
      <c r="H16" s="84" t="s">
        <v>551</v>
      </c>
      <c r="I16" s="97" t="s">
        <v>161</v>
      </c>
      <c r="J16" s="94">
        <v>73</v>
      </c>
      <c r="K16" s="96">
        <v>28972.47</v>
      </c>
      <c r="L16" s="94">
        <v>74.320740000000001</v>
      </c>
      <c r="M16" s="95">
        <v>5.2639891007884714E-6</v>
      </c>
      <c r="N16" s="95">
        <v>0.15398718516983911</v>
      </c>
      <c r="O16" s="95">
        <f>L16/'סכום נכסי הקרן'!$C$42</f>
        <v>3.4919820487936187E-3</v>
      </c>
    </row>
    <row r="17" spans="2:15">
      <c r="B17" s="83"/>
      <c r="C17" s="84"/>
      <c r="D17" s="84"/>
      <c r="E17" s="84"/>
      <c r="F17" s="84"/>
      <c r="G17" s="84"/>
      <c r="H17" s="84"/>
      <c r="I17" s="84"/>
      <c r="J17" s="94"/>
      <c r="K17" s="96"/>
      <c r="L17" s="84"/>
      <c r="M17" s="84"/>
      <c r="N17" s="95"/>
      <c r="O17" s="84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99" t="s">
        <v>246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99" t="s">
        <v>109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99" t="s">
        <v>229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99" t="s">
        <v>237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5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5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3"/>
      <c r="C325" s="1"/>
      <c r="D325" s="1"/>
      <c r="E325" s="1"/>
    </row>
    <row r="326" spans="2:5">
      <c r="B326" s="43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19 B21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2018-06-06T10:59:03+00:00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1F5F228-3269-45C3-8B39-24927329C6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גלית פרץ</cp:lastModifiedBy>
  <cp:lastPrinted>2017-05-01T10:11:51Z</cp:lastPrinted>
  <dcterms:created xsi:type="dcterms:W3CDTF">2005-07-19T07:39:38Z</dcterms:created>
  <dcterms:modified xsi:type="dcterms:W3CDTF">2018-06-05T14:04:06Z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