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הלוואות!$B$6:$Q$52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הקרן'!$B$6:$D$46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37" i="88" l="1"/>
  <c r="I11" i="81"/>
  <c r="I10" i="81" l="1"/>
  <c r="P30" i="78"/>
  <c r="P29" i="78"/>
  <c r="P28" i="78"/>
  <c r="P26" i="78"/>
  <c r="P25" i="78"/>
  <c r="P24" i="78"/>
  <c r="P23" i="78"/>
  <c r="P22" i="78"/>
  <c r="P21" i="78"/>
  <c r="P20" i="78"/>
  <c r="P19" i="78"/>
  <c r="P17" i="78"/>
  <c r="P16" i="78"/>
  <c r="P15" i="78"/>
  <c r="P14" i="78"/>
  <c r="P13" i="78"/>
  <c r="P12" i="78"/>
  <c r="P11" i="78"/>
  <c r="P10" i="78"/>
  <c r="O11" i="78"/>
  <c r="O19" i="78"/>
  <c r="O28" i="78"/>
  <c r="O29" i="78"/>
  <c r="L28" i="78"/>
  <c r="L29" i="78"/>
  <c r="I29" i="78"/>
  <c r="I28" i="78" s="1"/>
  <c r="C11" i="84" l="1"/>
  <c r="C10" i="84" s="1"/>
  <c r="C43" i="88" s="1"/>
  <c r="C33" i="88" l="1"/>
  <c r="C31" i="88"/>
  <c r="C26" i="88"/>
  <c r="C18" i="88"/>
  <c r="C17" i="88"/>
  <c r="C15" i="88"/>
  <c r="C13" i="88"/>
  <c r="C11" i="88"/>
  <c r="C23" i="88" l="1"/>
  <c r="C10" i="88" s="1"/>
  <c r="C12" i="88"/>
  <c r="C42" i="88" l="1"/>
  <c r="D10" i="88" s="1"/>
  <c r="D37" i="88" l="1"/>
  <c r="K12" i="81"/>
  <c r="K11" i="81"/>
  <c r="K10" i="81"/>
  <c r="D12" i="88"/>
  <c r="Q30" i="78"/>
  <c r="Q29" i="78"/>
  <c r="Q28" i="78"/>
  <c r="Q26" i="78"/>
  <c r="Q22" i="78"/>
  <c r="Q19" i="78"/>
  <c r="Q14" i="78"/>
  <c r="Q10" i="78"/>
  <c r="K26" i="76"/>
  <c r="K21" i="76"/>
  <c r="K17" i="76"/>
  <c r="K13" i="76"/>
  <c r="S25" i="71"/>
  <c r="S19" i="71"/>
  <c r="S15" i="71"/>
  <c r="S11" i="71"/>
  <c r="O12" i="64"/>
  <c r="N55" i="63"/>
  <c r="N51" i="63"/>
  <c r="N46" i="63"/>
  <c r="N42" i="63"/>
  <c r="N38" i="63"/>
  <c r="N33" i="63"/>
  <c r="N29" i="63"/>
  <c r="N25" i="63"/>
  <c r="N21" i="63"/>
  <c r="N16" i="63"/>
  <c r="N12" i="63"/>
  <c r="U99" i="61"/>
  <c r="U94" i="61"/>
  <c r="U90" i="61"/>
  <c r="U86" i="61"/>
  <c r="U82" i="61"/>
  <c r="U78" i="61"/>
  <c r="U74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Q25" i="78"/>
  <c r="Q21" i="78"/>
  <c r="Q17" i="78"/>
  <c r="Q13" i="78"/>
  <c r="K30" i="76"/>
  <c r="K25" i="76"/>
  <c r="K20" i="76"/>
  <c r="K16" i="76"/>
  <c r="K12" i="76"/>
  <c r="S23" i="71"/>
  <c r="S18" i="71"/>
  <c r="S14" i="71"/>
  <c r="O15" i="64"/>
  <c r="O11" i="64"/>
  <c r="N54" i="63"/>
  <c r="N50" i="63"/>
  <c r="N45" i="63"/>
  <c r="N41" i="63"/>
  <c r="N37" i="63"/>
  <c r="N32" i="63"/>
  <c r="N28" i="63"/>
  <c r="N24" i="63"/>
  <c r="N20" i="63"/>
  <c r="N15" i="63"/>
  <c r="N11" i="63"/>
  <c r="U97" i="61"/>
  <c r="U93" i="61"/>
  <c r="U89" i="61"/>
  <c r="U85" i="61"/>
  <c r="U81" i="61"/>
  <c r="U77" i="61"/>
  <c r="U73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Q24" i="78"/>
  <c r="Q16" i="78"/>
  <c r="Q12" i="78"/>
  <c r="K29" i="76"/>
  <c r="K24" i="76"/>
  <c r="K19" i="76"/>
  <c r="K15" i="76"/>
  <c r="K11" i="76"/>
  <c r="S22" i="71"/>
  <c r="S17" i="71"/>
  <c r="S13" i="71"/>
  <c r="O14" i="64"/>
  <c r="N57" i="63"/>
  <c r="N53" i="63"/>
  <c r="N49" i="63"/>
  <c r="N44" i="63"/>
  <c r="N40" i="63"/>
  <c r="N36" i="63"/>
  <c r="N31" i="63"/>
  <c r="N27" i="63"/>
  <c r="N23" i="63"/>
  <c r="N19" i="63"/>
  <c r="N14" i="63"/>
  <c r="U101" i="61"/>
  <c r="U96" i="61"/>
  <c r="U92" i="61"/>
  <c r="U88" i="61"/>
  <c r="U84" i="61"/>
  <c r="U80" i="61"/>
  <c r="U76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Q23" i="78"/>
  <c r="Q20" i="78"/>
  <c r="Q15" i="78"/>
  <c r="Q11" i="78"/>
  <c r="K27" i="76"/>
  <c r="K22" i="76"/>
  <c r="K18" i="76"/>
  <c r="K14" i="76"/>
  <c r="S26" i="71"/>
  <c r="S21" i="71"/>
  <c r="S16" i="71"/>
  <c r="S12" i="71"/>
  <c r="O13" i="64"/>
  <c r="N56" i="63"/>
  <c r="N52" i="63"/>
  <c r="N48" i="63"/>
  <c r="N43" i="63"/>
  <c r="N39" i="63"/>
  <c r="N35" i="63"/>
  <c r="N30" i="63"/>
  <c r="N26" i="63"/>
  <c r="N22" i="63"/>
  <c r="N17" i="63"/>
  <c r="N13" i="63"/>
  <c r="U100" i="61"/>
  <c r="U95" i="61"/>
  <c r="U91" i="61"/>
  <c r="U87" i="61"/>
  <c r="U83" i="61"/>
  <c r="U79" i="61"/>
  <c r="U75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1" i="59"/>
  <c r="R37" i="59"/>
  <c r="R33" i="59"/>
  <c r="R29" i="59"/>
  <c r="R24" i="59"/>
  <c r="R20" i="59"/>
  <c r="R16" i="59"/>
  <c r="R12" i="59"/>
  <c r="R40" i="59"/>
  <c r="R36" i="59"/>
  <c r="R32" i="59"/>
  <c r="R28" i="59"/>
  <c r="R23" i="59"/>
  <c r="R19" i="59"/>
  <c r="R15" i="59"/>
  <c r="R11" i="59"/>
  <c r="R39" i="59"/>
  <c r="R35" i="59"/>
  <c r="R31" i="59"/>
  <c r="R27" i="59"/>
  <c r="R22" i="59"/>
  <c r="R18" i="59"/>
  <c r="R14" i="59"/>
  <c r="R38" i="59"/>
  <c r="R34" i="59"/>
  <c r="R30" i="59"/>
  <c r="R25" i="59"/>
  <c r="R21" i="59"/>
  <c r="R17" i="59"/>
  <c r="R13" i="59"/>
  <c r="D31" i="88"/>
  <c r="D15" i="88"/>
  <c r="D13" i="88"/>
  <c r="D42" i="88"/>
  <c r="D38" i="88"/>
  <c r="D18" i="88"/>
  <c r="D11" i="88"/>
  <c r="D33" i="88"/>
  <c r="D17" i="88"/>
  <c r="D26" i="88"/>
  <c r="D23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8">
    <s v="Migdal Hashkaot Neches Boded"/>
    <s v="{[Time].[Hie Time].[Yom].&amp;[20180331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</metadataStrings>
  <mdxMetadata count="39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</mdxMetadata>
  <valueMetadata count="3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</valueMetadata>
</metadata>
</file>

<file path=xl/sharedStrings.xml><?xml version="1.0" encoding="utf-8"?>
<sst xmlns="http://schemas.openxmlformats.org/spreadsheetml/2006/main" count="3125" uniqueCount="717">
  <si>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</si>
  <si>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</si>
  <si>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</si>
  <si>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</si>
  <si>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</si>
  <si>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</si>
  <si>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</si>
  <si>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</si>
  <si>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</si>
  <si>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</si>
  <si>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</si>
  <si>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</si>
  <si>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</si>
  <si>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</si>
  <si>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</si>
  <si>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</si>
  <si>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</si>
  <si>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</si>
  <si>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</si>
  <si>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</si>
  <si>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</si>
  <si>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</si>
  <si>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</si>
  <si>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</si>
  <si>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</si>
  <si>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</si>
  <si>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</si>
  <si>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</si>
  <si>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</si>
  <si>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</si>
  <si>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</si>
  <si>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</si>
  <si>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</si>
  <si>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</si>
  <si>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</si>
  <si>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</si>
  <si>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</si>
  <si>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</si>
  <si>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</si>
  <si>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</si>
  <si>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</si>
  <si>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</si>
  <si>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</si>
  <si>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</si>
  <si>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</si>
  <si>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</si>
  <si>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</si>
  <si>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</si>
  <si>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</si>
  <si>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</si>
  <si>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</si>
  <si>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</si>
  <si>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</si>
  <si>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</si>
  <si>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</si>
  <si>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</si>
  <si>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</si>
  <si>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</si>
  <si>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</si>
  <si>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</si>
  <si>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</si>
  <si>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</si>
  <si>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</si>
  <si>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</si>
  <si>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</si>
  <si>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</si>
  <si>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</si>
  <si>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</si>
  <si>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</si>
  <si>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</si>
  <si>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</si>
  <si>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</si>
  <si>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</si>
  <si>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</si>
  <si>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</si>
  <si>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</si>
  <si>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</si>
  <si>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</si>
  <si>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</si>
  <si>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</si>
  <si>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</si>
  <si>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</si>
  <si>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</si>
  <si>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</si>
  <si>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</si>
  <si>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</si>
  <si>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</si>
  <si>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</si>
  <si>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</si>
  <si>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</si>
  <si>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</si>
  <si>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</si>
  <si>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</si>
  <si>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</si>
  <si>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</si>
  <si>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</si>
  <si>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</si>
  <si>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</si>
  <si>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</si>
  <si>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</si>
  <si>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</si>
  <si>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</si>
  <si>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</si>
  <si>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</si>
  <si>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</si>
  <si>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</si>
  <si>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</si>
  <si>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</si>
  <si>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</si>
  <si>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</si>
  <si>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</si>
  <si>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</si>
  <si>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</si>
  <si>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</si>
  <si>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</si>
  <si>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</si>
  <si>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</si>
  <si>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</si>
  <si>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</si>
  <si>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</si>
  <si>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</si>
  <si>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</si>
  <si>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</si>
  <si>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</si>
  <si>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</si>
  <si>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</si>
  <si>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</si>
  <si>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</si>
  <si>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</si>
  <si>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</si>
  <si>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</si>
  <si>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</si>
  <si>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</si>
  <si>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</si>
  <si>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</si>
  <si>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</si>
  <si>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</si>
  <si>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</si>
  <si>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</si>
  <si>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</si>
  <si>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</si>
  <si>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</si>
  <si>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</si>
  <si>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</si>
  <si>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</si>
  <si>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</si>
  <si>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</si>
  <si>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</si>
  <si>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</si>
  <si>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</si>
  <si>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</si>
  <si>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</si>
  <si>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</si>
  <si>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</si>
  <si>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</si>
  <si>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</si>
  <si>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</si>
  <si>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</si>
  <si>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</si>
  <si>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</si>
  <si>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</si>
  <si>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</si>
  <si>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</si>
  <si>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</si>
  <si>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</si>
  <si>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</si>
  <si>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</si>
  <si>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</si>
  <si>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</si>
  <si>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</si>
  <si>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</si>
  <si>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</si>
  <si>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</si>
  <si>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</si>
  <si>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</si>
  <si>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</si>
  <si>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</si>
  <si>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</si>
  <si>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</si>
  <si>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</si>
  <si>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</si>
  <si>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</si>
  <si>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</si>
  <si>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</si>
  <si>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</si>
  <si>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</si>
  <si>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</si>
  <si>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</si>
  <si>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</si>
  <si>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</si>
  <si>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</si>
  <si>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</si>
  <si>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</si>
  <si>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</si>
  <si>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</si>
  <si>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</si>
  <si>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</si>
  <si>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</si>
  <si>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</si>
  <si>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</si>
  <si>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</si>
  <si>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</si>
  <si>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</si>
  <si>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</si>
  <si>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</si>
  <si>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</si>
  <si>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</si>
  <si>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</si>
  <si>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</si>
  <si>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</si>
  <si>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</si>
  <si>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</si>
  <si>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</si>
  <si>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</si>
  <si>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</si>
  <si>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</si>
  <si>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</si>
  <si>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</si>
  <si>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</si>
  <si>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</si>
  <si>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</si>
  <si>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</si>
  <si>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</si>
  <si>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</si>
  <si>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</si>
  <si>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</si>
  <si>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</si>
  <si>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</si>
  <si>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</si>
  <si>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</si>
  <si>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</si>
  <si>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</si>
  <si>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</si>
  <si>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</si>
  <si>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</si>
  <si>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</si>
  <si>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</si>
  <si>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</si>
  <si>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</si>
  <si>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</si>
  <si>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</si>
  <si>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</si>
  <si>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</si>
  <si>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</si>
  <si>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</si>
  <si>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31/03/2018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</si>
  <si>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</si>
  <si>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</si>
  <si>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</si>
  <si>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</si>
  <si>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</si>
  <si>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</si>
  <si>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</si>
  <si>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</si>
  <si>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</si>
  <si>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</si>
  <si>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</si>
  <si>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</si>
  <si>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</si>
  <si>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</si>
  <si>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</si>
  <si>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</si>
  <si>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</si>
  <si>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</si>
  <si>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</si>
  <si>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</si>
  <si>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</si>
  <si>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</si>
  <si>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</si>
  <si>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</si>
  <si>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</si>
  <si>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</si>
  <si>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</si>
  <si>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</si>
  <si>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</si>
  <si>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</si>
  <si>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</si>
  <si>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</si>
  <si>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</si>
  <si>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</si>
  <si>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</si>
  <si>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</si>
  <si>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</si>
  <si>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</si>
  <si>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</si>
  <si>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</si>
  <si>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</si>
  <si>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</si>
  <si>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</si>
  <si>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</si>
  <si>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</si>
  <si>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</si>
  <si>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</si>
  <si>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</si>
  <si>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</si>
  <si>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</si>
  <si>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</si>
  <si>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 אגח ב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</si>
  <si>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</si>
  <si>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</si>
  <si>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</si>
  <si>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</si>
  <si>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</si>
  <si>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</si>
  <si>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</si>
  <si>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</si>
  <si>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</si>
  <si>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</si>
  <si>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</si>
  <si>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</si>
  <si>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</si>
  <si>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</si>
  <si>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</si>
  <si>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</si>
  <si>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</si>
  <si>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</si>
  <si>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</si>
  <si>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32</t>
  </si>
  <si>
    <t>1940535</t>
  </si>
  <si>
    <t>520000118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</si>
  <si>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</si>
  <si>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</si>
  <si>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</si>
  <si>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</si>
  <si>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</si>
  <si>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</si>
  <si>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</si>
  <si>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</si>
  <si>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</si>
  <si>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</si>
  <si>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</si>
  <si>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</si>
  <si>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</si>
  <si>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</si>
  <si>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</si>
  <si>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</si>
  <si>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</si>
  <si>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</si>
  <si>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</si>
  <si>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</si>
  <si>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</si>
  <si>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</si>
  <si>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</si>
  <si>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</si>
  <si>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</si>
  <si>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</si>
  <si>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</si>
  <si>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</si>
  <si>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</si>
  <si>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</si>
  <si>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</si>
  <si>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</si>
  <si>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</si>
  <si>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</si>
  <si>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</si>
  <si>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דקסיה ישראל אגח ב</t>
  </si>
  <si>
    <t>1095066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</si>
  <si>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</si>
  <si>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</si>
  <si>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</si>
  <si>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</si>
  <si>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</si>
  <si>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</si>
  <si>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חשמל</t>
  </si>
  <si>
    <t>חשמל אגח 29</t>
  </si>
  <si>
    <t>6000236</t>
  </si>
  <si>
    <t>מליסרון   אגח ה*</t>
  </si>
  <si>
    <t>3230091</t>
  </si>
  <si>
    <t>520037789</t>
  </si>
  <si>
    <t>מליסרון אגח טז*</t>
  </si>
  <si>
    <t>3230265</t>
  </si>
  <si>
    <t>מליסרון אגח יד*</t>
  </si>
  <si>
    <t>3230232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</si>
  <si>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</si>
  <si>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</si>
  <si>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</si>
  <si>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</si>
  <si>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</si>
  <si>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</si>
  <si>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</si>
  <si>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</si>
  <si>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</si>
  <si>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</si>
  <si>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</si>
  <si>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</si>
  <si>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</si>
  <si>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</si>
  <si>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</si>
  <si>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אגח יב</t>
  </si>
  <si>
    <t>1260603</t>
  </si>
  <si>
    <t>520033234</t>
  </si>
  <si>
    <t>גזית גלוב אגח יג</t>
  </si>
  <si>
    <t>1260652</t>
  </si>
  <si>
    <t>גזית גלוב ד</t>
  </si>
  <si>
    <t>1260397</t>
  </si>
  <si>
    <t>גזית גלוב ט</t>
  </si>
  <si>
    <t>1260462</t>
  </si>
  <si>
    <t>מליסרון אגח יא*</t>
  </si>
  <si>
    <t>3230208</t>
  </si>
  <si>
    <t>מליסרון אגח יז*</t>
  </si>
  <si>
    <t>3230273</t>
  </si>
  <si>
    <t>סלע קפיטל נדלן אגח ג</t>
  </si>
  <si>
    <t>1138973</t>
  </si>
  <si>
    <t>513992529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</si>
  <si>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</si>
  <si>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</si>
  <si>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</si>
  <si>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</si>
  <si>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</si>
  <si>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</si>
  <si>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</si>
  <si>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</si>
  <si>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</si>
  <si>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</si>
  <si>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</si>
  <si>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</si>
  <si>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</si>
  <si>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A+.IL</t>
  </si>
  <si>
    <t>ביג אגח ח</t>
  </si>
  <si>
    <t>1138924</t>
  </si>
  <si>
    <t>ביג אגח ט</t>
  </si>
  <si>
    <t>1141050</t>
  </si>
  <si>
    <t>דיסקונט מנ שה</t>
  </si>
  <si>
    <t>7480098</t>
  </si>
  <si>
    <t>520007030</t>
  </si>
  <si>
    <t>ישרס אגח טו</t>
  </si>
  <si>
    <t>6130207</t>
  </si>
  <si>
    <t>520017807</t>
  </si>
  <si>
    <t>ישרס אגח טז</t>
  </si>
  <si>
    <t>6130223</t>
  </si>
  <si>
    <t>מבני תעשיה אגח יח</t>
  </si>
  <si>
    <t>2260479</t>
  </si>
  <si>
    <t>520024126</t>
  </si>
  <si>
    <t>סלקום אגח ח</t>
  </si>
  <si>
    <t>1132828</t>
  </si>
  <si>
    <t>511930125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</si>
  <si>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</si>
  <si>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</si>
  <si>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</si>
  <si>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</si>
  <si>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</si>
  <si>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</si>
  <si>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</si>
  <si>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</si>
  <si>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</si>
  <si>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</si>
  <si>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מבני תעש אגח כ</t>
  </si>
  <si>
    <t>2260495</t>
  </si>
  <si>
    <t>מבני תעשיה אגח יז</t>
  </si>
  <si>
    <t>2260446</t>
  </si>
  <si>
    <t>אדגר.ק7</t>
  </si>
  <si>
    <t>1820158</t>
  </si>
  <si>
    <t>520035171</t>
  </si>
  <si>
    <t>A-.IL</t>
  </si>
  <si>
    <t>דה לסר אגח ד</t>
  </si>
  <si>
    <t>1132059</t>
  </si>
  <si>
    <t>1427976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</si>
  <si>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</si>
  <si>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</si>
  <si>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</si>
  <si>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</si>
  <si>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</si>
  <si>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</si>
  <si>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</si>
  <si>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</si>
  <si>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</si>
  <si>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</si>
  <si>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אמות אגח ה</t>
  </si>
  <si>
    <t>1138114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</si>
  <si>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</si>
  <si>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</si>
  <si>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</si>
  <si>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</si>
  <si>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</si>
  <si>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</si>
  <si>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</si>
  <si>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</si>
  <si>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</si>
  <si>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</si>
  <si>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</si>
  <si>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</si>
  <si>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</si>
  <si>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</si>
  <si>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</si>
  <si>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</si>
  <si>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</si>
  <si>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</si>
  <si>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</si>
  <si>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</si>
  <si>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ה*</t>
  </si>
  <si>
    <t>1139534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</si>
  <si>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</si>
  <si>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</si>
  <si>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</si>
  <si>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</si>
  <si>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</si>
  <si>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</si>
  <si>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</si>
  <si>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</si>
  <si>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</si>
  <si>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</si>
  <si>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שרותים</t>
  </si>
  <si>
    <t>מנורה הון הת 5</t>
  </si>
  <si>
    <t>1143411</t>
  </si>
  <si>
    <t>520007469</t>
  </si>
  <si>
    <t>קרסו אגח ב</t>
  </si>
  <si>
    <t>1139591</t>
  </si>
  <si>
    <t>514065283</t>
  </si>
  <si>
    <t>אול יר אגח 3</t>
  </si>
  <si>
    <t>1140136</t>
  </si>
  <si>
    <t>1841580</t>
  </si>
  <si>
    <t>אול יר אגח ה</t>
  </si>
  <si>
    <t>1143304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</si>
  <si>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</si>
  <si>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</si>
  <si>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</si>
  <si>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</si>
  <si>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</si>
  <si>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</si>
  <si>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</si>
  <si>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</si>
  <si>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</si>
  <si>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דה לסר אגח ה</t>
  </si>
  <si>
    <t>1135664</t>
  </si>
  <si>
    <t>אלדן סדרה ג</t>
  </si>
  <si>
    <t>1140813</t>
  </si>
  <si>
    <t>510454333</t>
  </si>
  <si>
    <t>BBB+.IL</t>
  </si>
  <si>
    <t>ישראמקו א*</t>
  </si>
  <si>
    <t>2320174</t>
  </si>
  <si>
    <t>550010003</t>
  </si>
  <si>
    <t>חיפוש נפט וגז</t>
  </si>
  <si>
    <t>תמר פטרוליום אגח ב</t>
  </si>
  <si>
    <t>1143593</t>
  </si>
  <si>
    <t>515334662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</si>
  <si>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</si>
  <si>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</si>
  <si>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</si>
  <si>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</si>
  <si>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</si>
  <si>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</si>
  <si>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</si>
  <si>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</si>
  <si>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</si>
  <si>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</si>
  <si>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</si>
  <si>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</si>
  <si>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</si>
  <si>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</si>
  <si>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</si>
  <si>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</si>
  <si>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</si>
  <si>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</si>
  <si>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</si>
  <si>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</si>
  <si>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</si>
  <si>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</si>
  <si>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</si>
  <si>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</si>
  <si>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</si>
  <si>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</si>
  <si>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פסגות תל בונד שקלי</t>
  </si>
  <si>
    <t>1116581</t>
  </si>
  <si>
    <t>קסם פח בונד שקלי</t>
  </si>
  <si>
    <t>1116334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</si>
  <si>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</si>
  <si>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</si>
  <si>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</si>
  <si>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</si>
  <si>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</si>
  <si>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</si>
  <si>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</si>
  <si>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</si>
  <si>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</si>
  <si>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</si>
  <si>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</si>
  <si>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</si>
  <si>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</si>
  <si>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</si>
  <si>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</si>
  <si>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</si>
  <si>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</si>
  <si>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</si>
  <si>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</si>
  <si>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</si>
  <si>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</si>
  <si>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</si>
  <si>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</si>
  <si>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</si>
  <si>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</si>
  <si>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</si>
  <si>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</si>
  <si>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</si>
  <si>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</si>
  <si>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</si>
  <si>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</si>
  <si>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</si>
  <si>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</si>
  <si>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</si>
  <si>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</si>
  <si>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</si>
  <si>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</si>
  <si>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</si>
  <si>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</si>
  <si>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</si>
  <si>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</si>
  <si>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</si>
  <si>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</si>
  <si>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</si>
  <si>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</si>
  <si>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</si>
  <si>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</si>
  <si>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</si>
  <si>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</si>
  <si>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</si>
  <si>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</si>
  <si>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</si>
  <si>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</si>
  <si>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</si>
  <si>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</si>
  <si>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NEUBER BERMAN H/Y BD I2A</t>
  </si>
  <si>
    <t>IE00B8QBJF01</t>
  </si>
  <si>
    <t>BB-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</si>
  <si>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</si>
  <si>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</si>
  <si>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</si>
  <si>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</si>
  <si>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</si>
  <si>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</si>
  <si>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</si>
  <si>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</si>
  <si>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</si>
  <si>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</si>
  <si>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</si>
  <si>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</si>
  <si>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</si>
  <si>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</si>
  <si>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</si>
  <si>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</si>
  <si>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ה רצף מוסדי</t>
  </si>
  <si>
    <t>1140292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</si>
  <si>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</si>
  <si>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</si>
  <si>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</si>
  <si>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</si>
  <si>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</si>
  <si>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</si>
  <si>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</si>
  <si>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</si>
  <si>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3.3555 25-02-19 (10) --755</t>
  </si>
  <si>
    <t>10000287</t>
  </si>
  <si>
    <t>ל.ר.</t>
  </si>
  <si>
    <t>+ILS/-USD 3.39 03-01-19 (10) --651</t>
  </si>
  <si>
    <t>10000283</t>
  </si>
  <si>
    <t>+ILS/-USD 3.4116 25-02-19 (10) --757</t>
  </si>
  <si>
    <t>10000296</t>
  </si>
  <si>
    <t>+ILS/-USD 3.4221 19-06-18 (10) --234</t>
  </si>
  <si>
    <t>10000290</t>
  </si>
  <si>
    <t>+ILS/-USD 3.4285 05-06-18 (10) --160</t>
  </si>
  <si>
    <t>10000305</t>
  </si>
  <si>
    <t>+ILS/-USD 3.4724 05-06-18 (10) --141</t>
  </si>
  <si>
    <t>10000313</t>
  </si>
  <si>
    <t>+ILS/-USD 3.4807 05-06-18 (10) --193</t>
  </si>
  <si>
    <t>10000302</t>
  </si>
  <si>
    <t>+USD/-ILS 3.4548 05-06-18 (10) --157</t>
  </si>
  <si>
    <t>10000303</t>
  </si>
  <si>
    <t>+USD/-ILS 3.4853 05-06-18 (10) --137</t>
  </si>
  <si>
    <t>10000314</t>
  </si>
  <si>
    <t>+EUR/-USD 1.2439 26-07-18 (10) +124.4</t>
  </si>
  <si>
    <t>10000312</t>
  </si>
  <si>
    <t>+USD/-EUR 1.2459 26-07-18 (10) +129.2</t>
  </si>
  <si>
    <t>10000311</t>
  </si>
  <si>
    <t>+USD/-EUR 1.2511 26-07-18 (10) +111</t>
  </si>
  <si>
    <t>10000318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</si>
  <si>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</si>
  <si>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</si>
  <si>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</si>
  <si>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</si>
  <si>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</si>
  <si>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</si>
  <si>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</si>
  <si>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</si>
  <si>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</si>
  <si>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</si>
  <si>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</si>
  <si>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</si>
  <si>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</si>
  <si>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</si>
  <si>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דירוג פנימי</t>
  </si>
  <si>
    <t>NR</t>
  </si>
  <si>
    <t>לא</t>
  </si>
  <si>
    <t>507852</t>
  </si>
  <si>
    <t>כן</t>
  </si>
  <si>
    <t>91102700</t>
  </si>
  <si>
    <t>A</t>
  </si>
  <si>
    <t>90840002</t>
  </si>
  <si>
    <t>90840004</t>
  </si>
  <si>
    <t>90320001</t>
  </si>
  <si>
    <t>90310001</t>
  </si>
  <si>
    <t>90840000</t>
  </si>
  <si>
    <t>סה"כ יתרות התחייבות להשקעה</t>
  </si>
  <si>
    <t>סה"כ בישראל</t>
  </si>
  <si>
    <t>גורם 105</t>
  </si>
  <si>
    <t>גורם 38</t>
  </si>
  <si>
    <t>גורם 113</t>
  </si>
  <si>
    <t>גורם 104</t>
  </si>
  <si>
    <t>גורם 111</t>
  </si>
  <si>
    <t>פורוורד ריבית</t>
  </si>
  <si>
    <t>מובטחות משכנתא- גורם 01</t>
  </si>
  <si>
    <t>בבטחונות אחרים - גורם 114</t>
  </si>
  <si>
    <t>סה"כ הלוואות בחו"ל</t>
  </si>
  <si>
    <t>בבטחונות אחרים - גורם 115</t>
  </si>
  <si>
    <t>בבטחונות אחרים - גורם 38</t>
  </si>
  <si>
    <t>בבטחונות אחרים-גורם 105</t>
  </si>
  <si>
    <t>בבטחונות אחרים - גורם 104</t>
  </si>
  <si>
    <t>סה"כ השקעות אחרות</t>
  </si>
  <si>
    <t>יתרות מזומנים לקבל 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</si>
</sst>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3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2">
    <xf numFmtId="0" fontId="0" fillId="0" borderId="0"/>
    <xf numFmtId="164" fontId="24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2" fillId="0" borderId="0"/>
    <xf numFmtId="9" fontId="24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31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1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167" fontId="29" fillId="0" borderId="0" xfId="0" applyNumberFormat="1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164" fontId="30" fillId="0" borderId="22" xfId="15" applyFont="1" applyFill="1" applyBorder="1"/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2" fontId="6" fillId="0" borderId="31" xfId="7" applyNumberFormat="1" applyFont="1" applyFill="1" applyBorder="1" applyAlignment="1">
      <alignment horizontal="right"/>
    </xf>
    <xf numFmtId="168" fontId="6" fillId="0" borderId="31" xfId="7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10" fontId="29" fillId="0" borderId="0" xfId="14" applyNumberFormat="1" applyFont="1" applyFill="1" applyBorder="1" applyAlignment="1">
      <alignment horizontal="right"/>
    </xf>
    <xf numFmtId="10" fontId="28" fillId="0" borderId="0" xfId="14" applyNumberFormat="1" applyFont="1" applyFill="1" applyBorder="1" applyAlignment="1">
      <alignment horizontal="right"/>
    </xf>
    <xf numFmtId="0" fontId="1" fillId="0" borderId="0" xfId="16"/>
    <xf numFmtId="0" fontId="23" fillId="0" borderId="0" xfId="7" applyFont="1" applyAlignment="1">
      <alignment horizontal="right"/>
    </xf>
    <xf numFmtId="0" fontId="23" fillId="0" borderId="0" xfId="7" applyFont="1" applyFill="1" applyBorder="1" applyAlignment="1">
      <alignment horizontal="right"/>
    </xf>
    <xf numFmtId="49" fontId="6" fillId="2" borderId="1" xfId="16" applyNumberFormat="1" applyFont="1" applyFill="1" applyBorder="1" applyAlignment="1">
      <alignment horizontal="center" wrapText="1"/>
    </xf>
    <xf numFmtId="0" fontId="7" fillId="0" borderId="0" xfId="16" applyFont="1" applyAlignment="1">
      <alignment horizontal="center" vertical="center" wrapText="1"/>
    </xf>
    <xf numFmtId="10" fontId="29" fillId="0" borderId="0" xfId="16" applyNumberFormat="1" applyFont="1" applyFill="1" applyBorder="1" applyAlignment="1">
      <alignment horizontal="right"/>
    </xf>
    <xf numFmtId="0" fontId="6" fillId="2" borderId="2" xfId="16" applyFont="1" applyFill="1" applyBorder="1" applyAlignment="1">
      <alignment horizontal="center" vertical="center" wrapText="1"/>
    </xf>
    <xf numFmtId="0" fontId="5" fillId="0" borderId="0" xfId="16" applyFont="1" applyAlignment="1">
      <alignment horizontal="center"/>
    </xf>
    <xf numFmtId="0" fontId="5" fillId="0" borderId="0" xfId="16" applyFont="1" applyAlignment="1">
      <alignment horizontal="right"/>
    </xf>
    <xf numFmtId="49" fontId="6" fillId="2" borderId="2" xfId="16" applyNumberFormat="1" applyFont="1" applyFill="1" applyBorder="1" applyAlignment="1">
      <alignment horizontal="center" wrapText="1"/>
    </xf>
    <xf numFmtId="4" fontId="29" fillId="0" borderId="0" xfId="16" applyNumberFormat="1" applyFont="1" applyFill="1" applyBorder="1" applyAlignment="1">
      <alignment horizontal="right"/>
    </xf>
    <xf numFmtId="0" fontId="10" fillId="2" borderId="2" xfId="16" applyFont="1" applyFill="1" applyBorder="1" applyAlignment="1">
      <alignment horizontal="center" vertical="center" wrapText="1"/>
    </xf>
    <xf numFmtId="0" fontId="12" fillId="2" borderId="1" xfId="16" applyFont="1" applyFill="1" applyBorder="1" applyAlignment="1">
      <alignment horizontal="center" vertical="center" wrapText="1"/>
    </xf>
    <xf numFmtId="0" fontId="9" fillId="0" borderId="0" xfId="16" applyFont="1" applyAlignment="1">
      <alignment horizontal="center" wrapText="1"/>
    </xf>
    <xf numFmtId="0" fontId="10" fillId="2" borderId="1" xfId="16" applyFont="1" applyFill="1" applyBorder="1" applyAlignment="1">
      <alignment horizontal="center" vertical="center" wrapText="1"/>
    </xf>
    <xf numFmtId="0" fontId="29" fillId="0" borderId="0" xfId="16" applyFont="1" applyFill="1" applyBorder="1" applyAlignment="1">
      <alignment horizontal="right"/>
    </xf>
    <xf numFmtId="0" fontId="29" fillId="0" borderId="0" xfId="16" applyNumberFormat="1" applyFont="1" applyFill="1" applyBorder="1" applyAlignment="1">
      <alignment horizontal="right"/>
    </xf>
    <xf numFmtId="0" fontId="9" fillId="0" borderId="0" xfId="16" applyFont="1" applyFill="1" applyAlignment="1">
      <alignment horizontal="center" wrapText="1"/>
    </xf>
    <xf numFmtId="0" fontId="29" fillId="0" borderId="0" xfId="16" applyFont="1" applyFill="1" applyBorder="1" applyAlignment="1">
      <alignment horizontal="right" indent="1"/>
    </xf>
    <xf numFmtId="0" fontId="7" fillId="0" borderId="0" xfId="16" applyFont="1" applyFill="1" applyAlignment="1">
      <alignment horizontal="center"/>
    </xf>
    <xf numFmtId="0" fontId="27" fillId="0" borderId="0" xfId="16" applyFont="1" applyFill="1" applyBorder="1" applyAlignment="1">
      <alignment horizontal="right" indent="2"/>
    </xf>
    <xf numFmtId="0" fontId="27" fillId="0" borderId="0" xfId="16" applyNumberFormat="1" applyFont="1" applyFill="1" applyBorder="1" applyAlignment="1">
      <alignment horizontal="right"/>
    </xf>
    <xf numFmtId="4" fontId="27" fillId="0" borderId="0" xfId="16" applyNumberFormat="1" applyFont="1" applyFill="1" applyBorder="1" applyAlignment="1">
      <alignment horizontal="right"/>
    </xf>
    <xf numFmtId="10" fontId="27" fillId="0" borderId="0" xfId="16" applyNumberFormat="1" applyFont="1" applyFill="1" applyBorder="1" applyAlignment="1">
      <alignment horizontal="right"/>
    </xf>
    <xf numFmtId="0" fontId="5" fillId="0" borderId="0" xfId="16" applyFont="1" applyFill="1" applyAlignment="1">
      <alignment horizontal="center"/>
    </xf>
    <xf numFmtId="0" fontId="28" fillId="0" borderId="0" xfId="16" applyFont="1" applyFill="1" applyBorder="1" applyAlignment="1">
      <alignment horizontal="right" indent="3"/>
    </xf>
    <xf numFmtId="0" fontId="28" fillId="0" borderId="0" xfId="16" applyNumberFormat="1" applyFont="1" applyFill="1" applyBorder="1" applyAlignment="1">
      <alignment horizontal="right"/>
    </xf>
    <xf numFmtId="49" fontId="28" fillId="0" borderId="0" xfId="16" applyNumberFormat="1" applyFont="1" applyFill="1" applyBorder="1" applyAlignment="1">
      <alignment horizontal="right"/>
    </xf>
    <xf numFmtId="167" fontId="28" fillId="0" borderId="0" xfId="16" applyNumberFormat="1" applyFont="1" applyFill="1" applyBorder="1" applyAlignment="1">
      <alignment horizontal="right"/>
    </xf>
    <xf numFmtId="4" fontId="28" fillId="0" borderId="0" xfId="16" applyNumberFormat="1" applyFont="1" applyFill="1" applyBorder="1" applyAlignment="1">
      <alignment horizontal="right"/>
    </xf>
    <xf numFmtId="10" fontId="28" fillId="0" borderId="0" xfId="16" applyNumberFormat="1" applyFont="1" applyFill="1" applyBorder="1" applyAlignment="1">
      <alignment horizontal="right"/>
    </xf>
    <xf numFmtId="0" fontId="28" fillId="0" borderId="0" xfId="16" applyFont="1" applyFill="1" applyBorder="1" applyAlignment="1">
      <alignment horizontal="right" indent="2"/>
    </xf>
    <xf numFmtId="0" fontId="28" fillId="0" borderId="0" xfId="16" applyFont="1" applyFill="1" applyBorder="1" applyAlignment="1">
      <alignment horizontal="right"/>
    </xf>
    <xf numFmtId="0" fontId="6" fillId="0" borderId="0" xfId="16" applyFont="1" applyAlignment="1">
      <alignment horizontal="right" readingOrder="2"/>
    </xf>
    <xf numFmtId="0" fontId="7" fillId="0" borderId="0" xfId="16" applyFont="1" applyAlignment="1">
      <alignment horizontal="right"/>
    </xf>
    <xf numFmtId="4" fontId="32" fillId="0" borderId="0" xfId="17" applyNumberFormat="1" applyFont="1" applyFill="1" applyBorder="1" applyAlignment="1">
      <alignment horizontal="right"/>
    </xf>
    <xf numFmtId="0" fontId="31" fillId="0" borderId="0" xfId="17"/>
    <xf numFmtId="0" fontId="7" fillId="0" borderId="0" xfId="17" applyFont="1" applyAlignment="1">
      <alignment horizontal="center" vertical="center" wrapText="1"/>
    </xf>
    <xf numFmtId="0" fontId="9" fillId="0" borderId="0" xfId="17" applyFont="1" applyAlignment="1">
      <alignment horizontal="center" wrapText="1"/>
    </xf>
    <xf numFmtId="0" fontId="28" fillId="0" borderId="0" xfId="17" applyNumberFormat="1" applyFont="1" applyFill="1" applyBorder="1" applyAlignment="1">
      <alignment horizontal="right"/>
    </xf>
    <xf numFmtId="10" fontId="28" fillId="0" borderId="0" xfId="17" applyNumberFormat="1" applyFont="1" applyFill="1" applyBorder="1" applyAlignment="1">
      <alignment horizontal="right"/>
    </xf>
    <xf numFmtId="0" fontId="29" fillId="0" borderId="0" xfId="17" applyFont="1" applyFill="1" applyBorder="1" applyAlignment="1">
      <alignment horizontal="right"/>
    </xf>
    <xf numFmtId="0" fontId="29" fillId="0" borderId="0" xfId="17" applyNumberFormat="1" applyFont="1" applyFill="1" applyBorder="1" applyAlignment="1">
      <alignment horizontal="right"/>
    </xf>
    <xf numFmtId="4" fontId="29" fillId="0" borderId="0" xfId="17" applyNumberFormat="1" applyFont="1" applyFill="1" applyBorder="1" applyAlignment="1">
      <alignment horizontal="right"/>
    </xf>
    <xf numFmtId="10" fontId="29" fillId="0" borderId="0" xfId="17" applyNumberFormat="1" applyFont="1" applyFill="1" applyBorder="1" applyAlignment="1">
      <alignment horizontal="right"/>
    </xf>
    <xf numFmtId="0" fontId="29" fillId="0" borderId="0" xfId="17" applyFont="1" applyFill="1" applyBorder="1" applyAlignment="1">
      <alignment horizontal="right" indent="1"/>
    </xf>
    <xf numFmtId="0" fontId="7" fillId="0" borderId="0" xfId="17" applyFont="1" applyAlignment="1">
      <alignment horizontal="center"/>
    </xf>
    <xf numFmtId="10" fontId="32" fillId="0" borderId="0" xfId="17" applyNumberFormat="1" applyFont="1" applyFill="1" applyBorder="1" applyAlignment="1">
      <alignment horizontal="right"/>
    </xf>
    <xf numFmtId="0" fontId="7" fillId="0" borderId="0" xfId="17" applyFont="1" applyFill="1" applyAlignment="1">
      <alignment horizontal="center" vertical="center" wrapText="1"/>
    </xf>
    <xf numFmtId="0" fontId="28" fillId="0" borderId="0" xfId="17" applyFont="1" applyFill="1" applyBorder="1" applyAlignment="1"/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16" applyFont="1" applyFill="1" applyBorder="1" applyAlignment="1">
      <alignment horizontal="center" vertical="center" wrapText="1" readingOrder="2"/>
    </xf>
    <xf numFmtId="0" fontId="8" fillId="2" borderId="25" xfId="16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32">
    <cellStyle name="Comma" xfId="13" builtinId="3"/>
    <cellStyle name="Comma 2" xfId="1"/>
    <cellStyle name="Comma 2 2" xfId="26"/>
    <cellStyle name="Comma 2 3" xfId="18"/>
    <cellStyle name="Comma 3" xfId="15"/>
    <cellStyle name="Comma 4" xfId="23"/>
    <cellStyle name="Currency [0] _1" xfId="2"/>
    <cellStyle name="Hyperlink 2" xfId="3"/>
    <cellStyle name="Normal" xfId="0" builtinId="0"/>
    <cellStyle name="Normal 11" xfId="4"/>
    <cellStyle name="Normal 11 2" xfId="27"/>
    <cellStyle name="Normal 11 3" xfId="19"/>
    <cellStyle name="Normal 2" xfId="5"/>
    <cellStyle name="Normal 2 2" xfId="28"/>
    <cellStyle name="Normal 2 3" xfId="20"/>
    <cellStyle name="Normal 3" xfId="6"/>
    <cellStyle name="Normal 3 2" xfId="29"/>
    <cellStyle name="Normal 3 3" xfId="21"/>
    <cellStyle name="Normal 4" xfId="12"/>
    <cellStyle name="Normal 5" xfId="17"/>
    <cellStyle name="Normal 5 2" xfId="30"/>
    <cellStyle name="Normal 6" xfId="25"/>
    <cellStyle name="Normal 7" xfId="16"/>
    <cellStyle name="Normal_2007-16618" xfId="7"/>
    <cellStyle name="Percent" xfId="14" builtinId="5"/>
    <cellStyle name="Percent 2" xfId="8"/>
    <cellStyle name="Percent 2 2" xfId="31"/>
    <cellStyle name="Percent 2 3" xfId="22"/>
    <cellStyle name="Percent 3" xfId="24"/>
    <cellStyle name="Text" xfId="9"/>
    <cellStyle name="Total" xfId="10"/>
    <cellStyle name="היפר-קישור" xfId="11" builtinId="8"/>
  </cellStyles>
  <dxfs count="4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3"/>
  <sheetViews>
    <sheetView rightToLeft="1" tabSelected="1" workbookViewId="0">
      <selection activeCell="G9" sqref="G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5" t="s">
        <v>175</v>
      </c>
      <c r="C1" s="76" t="s" vm="1">
        <v>245</v>
      </c>
    </row>
    <row r="2" spans="1:23">
      <c r="B2" s="55" t="s">
        <v>174</v>
      </c>
      <c r="C2" s="76" t="s">
        <v>246</v>
      </c>
    </row>
    <row r="3" spans="1:23">
      <c r="B3" s="55" t="s">
        <v>176</v>
      </c>
      <c r="C3" s="76" t="s">
        <v>247</v>
      </c>
    </row>
    <row r="4" spans="1:23">
      <c r="B4" s="55" t="s">
        <v>177</v>
      </c>
      <c r="C4" s="76">
        <v>9455</v>
      </c>
    </row>
    <row r="6" spans="1:23" ht="26.25" customHeight="1">
      <c r="B6" s="193" t="s">
        <v>191</v>
      </c>
      <c r="C6" s="194"/>
      <c r="D6" s="195"/>
    </row>
    <row r="7" spans="1:23" s="10" customFormat="1">
      <c r="B7" s="21"/>
      <c r="C7" s="22" t="s">
        <v>106</v>
      </c>
      <c r="D7" s="23" t="s">
        <v>104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1"/>
      <c r="C8" s="24" t="s">
        <v>232</v>
      </c>
      <c r="D8" s="25" t="s">
        <v>20</v>
      </c>
    </row>
    <row r="9" spans="1:23" s="11" customFormat="1" ht="18" customHeight="1">
      <c r="B9" s="35"/>
      <c r="C9" s="18" t="s">
        <v>1</v>
      </c>
      <c r="D9" s="26" t="s">
        <v>2</v>
      </c>
    </row>
    <row r="10" spans="1:23" s="11" customFormat="1" ht="18" customHeight="1">
      <c r="B10" s="65" t="s">
        <v>190</v>
      </c>
      <c r="C10" s="129">
        <f>C11+C12+C23+C33+C37</f>
        <v>19253.082910001001</v>
      </c>
      <c r="D10" s="130">
        <f>C10/$C$42</f>
        <v>1</v>
      </c>
    </row>
    <row r="11" spans="1:23">
      <c r="A11" s="43" t="s">
        <v>137</v>
      </c>
      <c r="B11" s="27" t="s">
        <v>192</v>
      </c>
      <c r="C11" s="129">
        <f>מזומנים!J10</f>
        <v>743.22444000000007</v>
      </c>
      <c r="D11" s="130">
        <f t="shared" ref="D11:D13" si="0">C11/$C$42</f>
        <v>3.8602879521904131E-2</v>
      </c>
    </row>
    <row r="12" spans="1:23">
      <c r="B12" s="27" t="s">
        <v>193</v>
      </c>
      <c r="C12" s="129">
        <f>SUM(C13:C22)</f>
        <v>18091.857370001002</v>
      </c>
      <c r="D12" s="130">
        <f t="shared" si="0"/>
        <v>0.93968625464149425</v>
      </c>
    </row>
    <row r="13" spans="1:23">
      <c r="A13" s="53" t="s">
        <v>137</v>
      </c>
      <c r="B13" s="28" t="s">
        <v>63</v>
      </c>
      <c r="C13" s="129">
        <f>'תעודות התחייבות ממשלתיות'!O11</f>
        <v>5598.7241100000001</v>
      </c>
      <c r="D13" s="130">
        <f t="shared" si="0"/>
        <v>0.29079623955141992</v>
      </c>
    </row>
    <row r="14" spans="1:23">
      <c r="A14" s="53" t="s">
        <v>137</v>
      </c>
      <c r="B14" s="28" t="s">
        <v>64</v>
      </c>
      <c r="C14" s="129" t="s" vm="2">
        <v>675</v>
      </c>
      <c r="D14" s="130" t="s" vm="3">
        <v>675</v>
      </c>
    </row>
    <row r="15" spans="1:23">
      <c r="A15" s="53" t="s">
        <v>137</v>
      </c>
      <c r="B15" s="28" t="s">
        <v>65</v>
      </c>
      <c r="C15" s="129">
        <f>'אג"ח קונצרני'!R11</f>
        <v>4121.0662799999991</v>
      </c>
      <c r="D15" s="130">
        <f>C15/$C$42</f>
        <v>0.21404708530389768</v>
      </c>
    </row>
    <row r="16" spans="1:23">
      <c r="A16" s="53" t="s">
        <v>137</v>
      </c>
      <c r="B16" s="28" t="s">
        <v>66</v>
      </c>
      <c r="C16" s="129" t="s" vm="4">
        <v>675</v>
      </c>
      <c r="D16" s="130" t="s" vm="5">
        <v>675</v>
      </c>
    </row>
    <row r="17" spans="1:4">
      <c r="A17" s="53" t="s">
        <v>137</v>
      </c>
      <c r="B17" s="28" t="s">
        <v>67</v>
      </c>
      <c r="C17" s="129">
        <f>'תעודות סל'!K11</f>
        <v>8217.2536000010041</v>
      </c>
      <c r="D17" s="130">
        <f t="shared" ref="D17:D18" si="1">C17/$C$42</f>
        <v>0.42680196404974485</v>
      </c>
    </row>
    <row r="18" spans="1:4">
      <c r="A18" s="53" t="s">
        <v>137</v>
      </c>
      <c r="B18" s="28" t="s">
        <v>68</v>
      </c>
      <c r="C18" s="129">
        <f>'קרנות נאמנות'!L11</f>
        <v>154.81338</v>
      </c>
      <c r="D18" s="130">
        <f t="shared" si="1"/>
        <v>8.0409657364318675E-3</v>
      </c>
    </row>
    <row r="19" spans="1:4">
      <c r="A19" s="53" t="s">
        <v>137</v>
      </c>
      <c r="B19" s="28" t="s">
        <v>69</v>
      </c>
      <c r="C19" s="129" t="s" vm="6">
        <v>675</v>
      </c>
      <c r="D19" s="130" t="s" vm="7">
        <v>675</v>
      </c>
    </row>
    <row r="20" spans="1:4">
      <c r="A20" s="53" t="s">
        <v>137</v>
      </c>
      <c r="B20" s="28" t="s">
        <v>70</v>
      </c>
      <c r="C20" s="129" t="s" vm="8">
        <v>675</v>
      </c>
      <c r="D20" s="130" t="s" vm="9">
        <v>675</v>
      </c>
    </row>
    <row r="21" spans="1:4">
      <c r="A21" s="53" t="s">
        <v>137</v>
      </c>
      <c r="B21" s="28" t="s">
        <v>71</v>
      </c>
      <c r="C21" s="129" t="s" vm="10">
        <v>675</v>
      </c>
      <c r="D21" s="130" t="s" vm="11">
        <v>675</v>
      </c>
    </row>
    <row r="22" spans="1:4">
      <c r="A22" s="53" t="s">
        <v>137</v>
      </c>
      <c r="B22" s="28" t="s">
        <v>72</v>
      </c>
      <c r="C22" s="129" t="s" vm="12">
        <v>675</v>
      </c>
      <c r="D22" s="130" t="s" vm="13">
        <v>675</v>
      </c>
    </row>
    <row r="23" spans="1:4">
      <c r="B23" s="27" t="s">
        <v>194</v>
      </c>
      <c r="C23" s="129">
        <f>SUM(C24:C32)</f>
        <v>82.12487999999999</v>
      </c>
      <c r="D23" s="130">
        <f>C23/$C$42</f>
        <v>4.2655444005458617E-3</v>
      </c>
    </row>
    <row r="24" spans="1:4">
      <c r="A24" s="53" t="s">
        <v>137</v>
      </c>
      <c r="B24" s="28" t="s">
        <v>73</v>
      </c>
      <c r="C24" s="129" t="s" vm="14">
        <v>675</v>
      </c>
      <c r="D24" s="130" t="s" vm="15">
        <v>675</v>
      </c>
    </row>
    <row r="25" spans="1:4">
      <c r="A25" s="53" t="s">
        <v>137</v>
      </c>
      <c r="B25" s="28" t="s">
        <v>74</v>
      </c>
      <c r="C25" s="129" t="s" vm="16">
        <v>675</v>
      </c>
      <c r="D25" s="130" t="s" vm="17">
        <v>675</v>
      </c>
    </row>
    <row r="26" spans="1:4">
      <c r="A26" s="53" t="s">
        <v>137</v>
      </c>
      <c r="B26" s="28" t="s">
        <v>65</v>
      </c>
      <c r="C26" s="129">
        <f>'לא סחיר - אג"ח קונצרני'!P11</f>
        <v>100.67460999999999</v>
      </c>
      <c r="D26" s="130">
        <f>C26/$C$42</f>
        <v>5.2290124376758711E-3</v>
      </c>
    </row>
    <row r="27" spans="1:4">
      <c r="A27" s="53" t="s">
        <v>137</v>
      </c>
      <c r="B27" s="28" t="s">
        <v>75</v>
      </c>
      <c r="C27" s="129" t="s" vm="18">
        <v>675</v>
      </c>
      <c r="D27" s="130" t="s" vm="19">
        <v>675</v>
      </c>
    </row>
    <row r="28" spans="1:4">
      <c r="A28" s="53" t="s">
        <v>137</v>
      </c>
      <c r="B28" s="28" t="s">
        <v>76</v>
      </c>
      <c r="C28" s="129" t="s" vm="20">
        <v>675</v>
      </c>
      <c r="D28" s="130" t="s" vm="21">
        <v>675</v>
      </c>
    </row>
    <row r="29" spans="1:4">
      <c r="A29" s="53" t="s">
        <v>137</v>
      </c>
      <c r="B29" s="28" t="s">
        <v>77</v>
      </c>
      <c r="C29" s="129" t="s" vm="22">
        <v>675</v>
      </c>
      <c r="D29" s="130" t="s" vm="23">
        <v>675</v>
      </c>
    </row>
    <row r="30" spans="1:4">
      <c r="A30" s="53" t="s">
        <v>137</v>
      </c>
      <c r="B30" s="28" t="s">
        <v>217</v>
      </c>
      <c r="C30" s="129" t="s" vm="24">
        <v>675</v>
      </c>
      <c r="D30" s="130" t="s" vm="25">
        <v>675</v>
      </c>
    </row>
    <row r="31" spans="1:4">
      <c r="A31" s="53" t="s">
        <v>137</v>
      </c>
      <c r="B31" s="28" t="s">
        <v>100</v>
      </c>
      <c r="C31" s="129">
        <f>'לא סחיר - חוזים עתידיים'!I11</f>
        <v>-18.54973</v>
      </c>
      <c r="D31" s="130">
        <f>C31/$C$42</f>
        <v>-9.6346803713000966E-4</v>
      </c>
    </row>
    <row r="32" spans="1:4">
      <c r="A32" s="53" t="s">
        <v>137</v>
      </c>
      <c r="B32" s="28" t="s">
        <v>78</v>
      </c>
      <c r="C32" s="129" t="s" vm="26">
        <v>675</v>
      </c>
      <c r="D32" s="130" t="s" vm="27">
        <v>675</v>
      </c>
    </row>
    <row r="33" spans="1:4">
      <c r="A33" s="53" t="s">
        <v>137</v>
      </c>
      <c r="B33" s="27" t="s">
        <v>195</v>
      </c>
      <c r="C33" s="129">
        <f>הלוואות!O10</f>
        <v>333.66394000000003</v>
      </c>
      <c r="D33" s="130">
        <f>C33/$C$42</f>
        <v>1.7330416201899724E-2</v>
      </c>
    </row>
    <row r="34" spans="1:4">
      <c r="A34" s="53" t="s">
        <v>137</v>
      </c>
      <c r="B34" s="27" t="s">
        <v>196</v>
      </c>
      <c r="C34" s="129" t="s" vm="28">
        <v>675</v>
      </c>
      <c r="D34" s="130" t="s" vm="29">
        <v>675</v>
      </c>
    </row>
    <row r="35" spans="1:4">
      <c r="A35" s="53" t="s">
        <v>137</v>
      </c>
      <c r="B35" s="27" t="s">
        <v>197</v>
      </c>
      <c r="C35" s="129" t="s" vm="30">
        <v>675</v>
      </c>
      <c r="D35" s="130" t="s" vm="31">
        <v>675</v>
      </c>
    </row>
    <row r="36" spans="1:4">
      <c r="A36" s="53" t="s">
        <v>137</v>
      </c>
      <c r="B36" s="54" t="s">
        <v>198</v>
      </c>
      <c r="C36" s="129" t="s" vm="32">
        <v>675</v>
      </c>
      <c r="D36" s="130" t="s" vm="33">
        <v>675</v>
      </c>
    </row>
    <row r="37" spans="1:4">
      <c r="A37" s="53" t="s">
        <v>137</v>
      </c>
      <c r="B37" s="27" t="s">
        <v>199</v>
      </c>
      <c r="C37" s="129">
        <f>'השקעות אחרות '!I10</f>
        <v>2.2122799999999998</v>
      </c>
      <c r="D37" s="130">
        <f>C37/$C$42</f>
        <v>1.1490523415607545E-4</v>
      </c>
    </row>
    <row r="38" spans="1:4">
      <c r="A38" s="53"/>
      <c r="B38" s="66" t="s">
        <v>201</v>
      </c>
      <c r="C38" s="129">
        <v>0</v>
      </c>
      <c r="D38" s="130">
        <f>C38/$C$42</f>
        <v>0</v>
      </c>
    </row>
    <row r="39" spans="1:4">
      <c r="A39" s="53" t="s">
        <v>137</v>
      </c>
      <c r="B39" s="67" t="s">
        <v>202</v>
      </c>
      <c r="C39" s="129" t="s" vm="34">
        <v>675</v>
      </c>
      <c r="D39" s="130" t="s" vm="35">
        <v>675</v>
      </c>
    </row>
    <row r="40" spans="1:4">
      <c r="A40" s="53" t="s">
        <v>137</v>
      </c>
      <c r="B40" s="67" t="s">
        <v>230</v>
      </c>
      <c r="C40" s="129" t="s" vm="36">
        <v>675</v>
      </c>
      <c r="D40" s="130" t="s" vm="37">
        <v>675</v>
      </c>
    </row>
    <row r="41" spans="1:4">
      <c r="A41" s="53" t="s">
        <v>137</v>
      </c>
      <c r="B41" s="67" t="s">
        <v>203</v>
      </c>
      <c r="C41" s="129" t="s" vm="38">
        <v>675</v>
      </c>
      <c r="D41" s="130" t="s" vm="39">
        <v>675</v>
      </c>
    </row>
    <row r="42" spans="1:4">
      <c r="B42" s="67" t="s">
        <v>79</v>
      </c>
      <c r="C42" s="129">
        <f>C38+C10</f>
        <v>19253.082910001001</v>
      </c>
      <c r="D42" s="130">
        <f>C42/$C$42</f>
        <v>1</v>
      </c>
    </row>
    <row r="43" spans="1:4">
      <c r="A43" s="53" t="s">
        <v>137</v>
      </c>
      <c r="B43" s="67" t="s">
        <v>200</v>
      </c>
      <c r="C43" s="129">
        <f>'יתרת התחייבות להשקעה'!C10</f>
        <v>107.67084</v>
      </c>
      <c r="D43" s="130"/>
    </row>
    <row r="44" spans="1:4">
      <c r="B44" s="6" t="s">
        <v>105</v>
      </c>
    </row>
    <row r="45" spans="1:4">
      <c r="C45" s="73" t="s">
        <v>182</v>
      </c>
      <c r="D45" s="34" t="s">
        <v>99</v>
      </c>
    </row>
    <row r="46" spans="1:4">
      <c r="C46" s="74" t="s">
        <v>1</v>
      </c>
      <c r="D46" s="23" t="s">
        <v>2</v>
      </c>
    </row>
    <row r="47" spans="1:4">
      <c r="C47" s="131" t="s">
        <v>163</v>
      </c>
      <c r="D47" s="132">
        <v>2.6999</v>
      </c>
    </row>
    <row r="48" spans="1:4">
      <c r="C48" s="131" t="s">
        <v>172</v>
      </c>
      <c r="D48" s="132">
        <v>1.0645</v>
      </c>
    </row>
    <row r="49" spans="3:4">
      <c r="C49" s="131" t="s">
        <v>168</v>
      </c>
      <c r="D49" s="132">
        <v>2.7238000000000002</v>
      </c>
    </row>
    <row r="50" spans="3:4">
      <c r="C50" s="131" t="s">
        <v>676</v>
      </c>
      <c r="D50" s="132">
        <v>3.6745000000000001</v>
      </c>
    </row>
    <row r="51" spans="3:4">
      <c r="C51" s="131" t="s">
        <v>161</v>
      </c>
      <c r="D51" s="132">
        <v>4.3288000000000002</v>
      </c>
    </row>
    <row r="52" spans="3:4">
      <c r="C52" s="131" t="s">
        <v>162</v>
      </c>
      <c r="D52" s="132">
        <v>4.9442000000000004</v>
      </c>
    </row>
    <row r="53" spans="3:4">
      <c r="C53" s="131" t="s">
        <v>164</v>
      </c>
      <c r="D53" s="132">
        <v>0.44774999999999998</v>
      </c>
    </row>
    <row r="54" spans="3:4">
      <c r="C54" s="131" t="s">
        <v>169</v>
      </c>
      <c r="D54" s="132">
        <v>3.2989999999999999</v>
      </c>
    </row>
    <row r="55" spans="3:4">
      <c r="C55" s="131" t="s">
        <v>170</v>
      </c>
      <c r="D55" s="132">
        <v>0.19320000000000001</v>
      </c>
    </row>
    <row r="56" spans="3:4">
      <c r="C56" s="131" t="s">
        <v>167</v>
      </c>
      <c r="D56" s="132">
        <v>0.58079999999999998</v>
      </c>
    </row>
    <row r="57" spans="3:4">
      <c r="C57" s="131" t="s">
        <v>677</v>
      </c>
      <c r="D57" s="132">
        <v>2.5392000000000001</v>
      </c>
    </row>
    <row r="58" spans="3:4">
      <c r="C58" s="131" t="s">
        <v>166</v>
      </c>
      <c r="D58" s="132">
        <v>0.42099999999999999</v>
      </c>
    </row>
    <row r="59" spans="3:4">
      <c r="C59" s="131" t="s">
        <v>159</v>
      </c>
      <c r="D59" s="132">
        <v>3.5139999999999998</v>
      </c>
    </row>
    <row r="60" spans="3:4">
      <c r="C60" s="131" t="s">
        <v>173</v>
      </c>
      <c r="D60" s="132">
        <v>0.2964</v>
      </c>
    </row>
    <row r="61" spans="3:4">
      <c r="C61" s="131" t="s">
        <v>678</v>
      </c>
      <c r="D61" s="132">
        <v>0.44750000000000001</v>
      </c>
    </row>
    <row r="62" spans="3:4">
      <c r="C62" s="131" t="s">
        <v>679</v>
      </c>
      <c r="D62" s="132">
        <v>6.13E-2</v>
      </c>
    </row>
    <row r="63" spans="3:4">
      <c r="C63" s="131" t="s">
        <v>160</v>
      </c>
      <c r="D63" s="132">
        <v>1</v>
      </c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175</v>
      </c>
      <c r="C1" s="76" t="s" vm="1">
        <v>245</v>
      </c>
    </row>
    <row r="2" spans="2:60">
      <c r="B2" s="55" t="s">
        <v>174</v>
      </c>
      <c r="C2" s="76" t="s">
        <v>246</v>
      </c>
    </row>
    <row r="3" spans="2:60">
      <c r="B3" s="55" t="s">
        <v>176</v>
      </c>
      <c r="C3" s="76" t="s">
        <v>247</v>
      </c>
    </row>
    <row r="4" spans="2:60">
      <c r="B4" s="55" t="s">
        <v>177</v>
      </c>
      <c r="C4" s="76">
        <v>9455</v>
      </c>
    </row>
    <row r="6" spans="2:60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0" ht="26.25" customHeight="1">
      <c r="B7" s="207" t="s">
        <v>88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H7" s="3"/>
    </row>
    <row r="8" spans="2:60" s="3" customFormat="1" ht="78.75">
      <c r="B8" s="21" t="s">
        <v>112</v>
      </c>
      <c r="C8" s="29" t="s">
        <v>41</v>
      </c>
      <c r="D8" s="29" t="s">
        <v>115</v>
      </c>
      <c r="E8" s="29" t="s">
        <v>57</v>
      </c>
      <c r="F8" s="29" t="s">
        <v>97</v>
      </c>
      <c r="G8" s="29" t="s">
        <v>229</v>
      </c>
      <c r="H8" s="29" t="s">
        <v>228</v>
      </c>
      <c r="I8" s="29" t="s">
        <v>56</v>
      </c>
      <c r="J8" s="29" t="s">
        <v>53</v>
      </c>
      <c r="K8" s="29" t="s">
        <v>178</v>
      </c>
      <c r="L8" s="29" t="s">
        <v>180</v>
      </c>
      <c r="BD8" s="1"/>
      <c r="BE8" s="1"/>
    </row>
    <row r="9" spans="2:60" s="3" customFormat="1" ht="25.5">
      <c r="B9" s="14"/>
      <c r="C9" s="15"/>
      <c r="D9" s="15"/>
      <c r="E9" s="15"/>
      <c r="F9" s="15"/>
      <c r="G9" s="15" t="s">
        <v>236</v>
      </c>
      <c r="H9" s="15"/>
      <c r="I9" s="15" t="s">
        <v>232</v>
      </c>
      <c r="J9" s="15" t="s">
        <v>20</v>
      </c>
      <c r="K9" s="31" t="s">
        <v>20</v>
      </c>
      <c r="L9" s="16" t="s">
        <v>20</v>
      </c>
      <c r="BC9" s="1"/>
      <c r="BD9" s="1"/>
      <c r="BE9" s="1"/>
      <c r="BG9" s="4"/>
    </row>
    <row r="10" spans="2:60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C10" s="1"/>
      <c r="BD10" s="3"/>
      <c r="BE10" s="1"/>
    </row>
    <row r="11" spans="2:60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C11" s="1"/>
      <c r="BD11" s="3"/>
      <c r="BE11" s="1"/>
      <c r="BG11" s="1"/>
    </row>
    <row r="12" spans="2:60" s="4" customFormat="1" ht="18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C12" s="1"/>
      <c r="BD12" s="3"/>
      <c r="BE12" s="1"/>
      <c r="BG12" s="1"/>
    </row>
    <row r="13" spans="2:60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D13" s="3"/>
    </row>
    <row r="14" spans="2:60" ht="20.25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BD14" s="4"/>
    </row>
    <row r="15" spans="2:60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56" ht="20.2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BC19" s="4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BD20" s="3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5" t="s">
        <v>175</v>
      </c>
      <c r="C1" s="76" t="s" vm="1">
        <v>245</v>
      </c>
    </row>
    <row r="2" spans="2:61">
      <c r="B2" s="55" t="s">
        <v>174</v>
      </c>
      <c r="C2" s="76" t="s">
        <v>246</v>
      </c>
    </row>
    <row r="3" spans="2:61">
      <c r="B3" s="55" t="s">
        <v>176</v>
      </c>
      <c r="C3" s="76" t="s">
        <v>247</v>
      </c>
    </row>
    <row r="4" spans="2:61">
      <c r="B4" s="55" t="s">
        <v>177</v>
      </c>
      <c r="C4" s="76">
        <v>9455</v>
      </c>
    </row>
    <row r="6" spans="2:61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61" ht="26.25" customHeight="1">
      <c r="B7" s="207" t="s">
        <v>89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BI7" s="3"/>
    </row>
    <row r="8" spans="2:61" s="3" customFormat="1" ht="78.75">
      <c r="B8" s="21" t="s">
        <v>112</v>
      </c>
      <c r="C8" s="29" t="s">
        <v>41</v>
      </c>
      <c r="D8" s="29" t="s">
        <v>115</v>
      </c>
      <c r="E8" s="29" t="s">
        <v>57</v>
      </c>
      <c r="F8" s="29" t="s">
        <v>97</v>
      </c>
      <c r="G8" s="29" t="s">
        <v>229</v>
      </c>
      <c r="H8" s="29" t="s">
        <v>228</v>
      </c>
      <c r="I8" s="29" t="s">
        <v>56</v>
      </c>
      <c r="J8" s="29" t="s">
        <v>53</v>
      </c>
      <c r="K8" s="29" t="s">
        <v>178</v>
      </c>
      <c r="L8" s="30" t="s">
        <v>180</v>
      </c>
      <c r="M8" s="1"/>
      <c r="BE8" s="1"/>
      <c r="BF8" s="1"/>
    </row>
    <row r="9" spans="2:61" s="3" customFormat="1" ht="20.25">
      <c r="B9" s="14"/>
      <c r="C9" s="29"/>
      <c r="D9" s="29"/>
      <c r="E9" s="29"/>
      <c r="F9" s="29"/>
      <c r="G9" s="15" t="s">
        <v>236</v>
      </c>
      <c r="H9" s="15"/>
      <c r="I9" s="15" t="s">
        <v>232</v>
      </c>
      <c r="J9" s="15" t="s">
        <v>20</v>
      </c>
      <c r="K9" s="31" t="s">
        <v>20</v>
      </c>
      <c r="L9" s="16" t="s">
        <v>20</v>
      </c>
      <c r="BD9" s="1"/>
      <c r="BE9" s="1"/>
      <c r="BF9" s="1"/>
      <c r="BH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18" t="s">
        <v>6</v>
      </c>
      <c r="J10" s="18" t="s">
        <v>7</v>
      </c>
      <c r="K10" s="19" t="s">
        <v>8</v>
      </c>
      <c r="L10" s="19" t="s">
        <v>9</v>
      </c>
      <c r="BD10" s="1"/>
      <c r="BE10" s="3"/>
      <c r="BF10" s="1"/>
    </row>
    <row r="11" spans="2:6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BD11" s="1"/>
      <c r="BE11" s="3"/>
      <c r="BF11" s="1"/>
      <c r="BH11" s="1"/>
    </row>
    <row r="12" spans="2:6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BE12" s="3"/>
    </row>
    <row r="13" spans="2:61" ht="20.25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BE13" s="4"/>
    </row>
    <row r="14" spans="2:61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61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6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5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56" ht="20.2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BD18" s="4"/>
    </row>
    <row r="19" spans="2:5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BD21" s="3"/>
    </row>
    <row r="22" spans="2:5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5" t="s">
        <v>175</v>
      </c>
      <c r="C1" s="76" t="s" vm="1">
        <v>245</v>
      </c>
    </row>
    <row r="2" spans="1:60">
      <c r="B2" s="55" t="s">
        <v>174</v>
      </c>
      <c r="C2" s="76" t="s">
        <v>246</v>
      </c>
    </row>
    <row r="3" spans="1:60">
      <c r="B3" s="55" t="s">
        <v>176</v>
      </c>
      <c r="C3" s="76" t="s">
        <v>247</v>
      </c>
    </row>
    <row r="4" spans="1:60">
      <c r="B4" s="55" t="s">
        <v>177</v>
      </c>
      <c r="C4" s="76">
        <v>9455</v>
      </c>
    </row>
    <row r="6" spans="1:60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9"/>
      <c r="BD6" s="1" t="s">
        <v>116</v>
      </c>
      <c r="BF6" s="1" t="s">
        <v>183</v>
      </c>
      <c r="BH6" s="3" t="s">
        <v>160</v>
      </c>
    </row>
    <row r="7" spans="1:60" ht="26.25" customHeight="1">
      <c r="B7" s="207" t="s">
        <v>90</v>
      </c>
      <c r="C7" s="208"/>
      <c r="D7" s="208"/>
      <c r="E7" s="208"/>
      <c r="F7" s="208"/>
      <c r="G7" s="208"/>
      <c r="H7" s="208"/>
      <c r="I7" s="208"/>
      <c r="J7" s="208"/>
      <c r="K7" s="209"/>
      <c r="BD7" s="3" t="s">
        <v>118</v>
      </c>
      <c r="BF7" s="1" t="s">
        <v>138</v>
      </c>
      <c r="BH7" s="3" t="s">
        <v>159</v>
      </c>
    </row>
    <row r="8" spans="1:60" s="3" customFormat="1" ht="78.75">
      <c r="A8" s="2"/>
      <c r="B8" s="21" t="s">
        <v>112</v>
      </c>
      <c r="C8" s="29" t="s">
        <v>41</v>
      </c>
      <c r="D8" s="29" t="s">
        <v>115</v>
      </c>
      <c r="E8" s="29" t="s">
        <v>57</v>
      </c>
      <c r="F8" s="29" t="s">
        <v>97</v>
      </c>
      <c r="G8" s="29" t="s">
        <v>229</v>
      </c>
      <c r="H8" s="29" t="s">
        <v>228</v>
      </c>
      <c r="I8" s="29" t="s">
        <v>56</v>
      </c>
      <c r="J8" s="29" t="s">
        <v>178</v>
      </c>
      <c r="K8" s="29" t="s">
        <v>180</v>
      </c>
      <c r="BC8" s="1" t="s">
        <v>131</v>
      </c>
      <c r="BD8" s="1" t="s">
        <v>132</v>
      </c>
      <c r="BE8" s="1" t="s">
        <v>139</v>
      </c>
      <c r="BG8" s="4" t="s">
        <v>161</v>
      </c>
    </row>
    <row r="9" spans="1:60" s="3" customFormat="1" ht="18.75" customHeight="1">
      <c r="A9" s="2"/>
      <c r="B9" s="14"/>
      <c r="C9" s="15"/>
      <c r="D9" s="15"/>
      <c r="E9" s="15"/>
      <c r="F9" s="15"/>
      <c r="G9" s="15" t="s">
        <v>236</v>
      </c>
      <c r="H9" s="15"/>
      <c r="I9" s="15" t="s">
        <v>232</v>
      </c>
      <c r="J9" s="31" t="s">
        <v>20</v>
      </c>
      <c r="K9" s="56" t="s">
        <v>20</v>
      </c>
      <c r="BC9" s="1" t="s">
        <v>128</v>
      </c>
      <c r="BE9" s="1" t="s">
        <v>140</v>
      </c>
      <c r="BG9" s="4" t="s">
        <v>162</v>
      </c>
    </row>
    <row r="10" spans="1:60" s="4" customFormat="1" ht="18" customHeight="1">
      <c r="A10" s="2"/>
      <c r="B10" s="17"/>
      <c r="C10" s="18" t="s">
        <v>1</v>
      </c>
      <c r="D10" s="18" t="s">
        <v>2</v>
      </c>
      <c r="E10" s="18" t="s">
        <v>3</v>
      </c>
      <c r="F10" s="18" t="s">
        <v>3</v>
      </c>
      <c r="G10" s="18" t="s">
        <v>4</v>
      </c>
      <c r="H10" s="18" t="s">
        <v>5</v>
      </c>
      <c r="I10" s="57" t="s">
        <v>6</v>
      </c>
      <c r="J10" s="57" t="s">
        <v>7</v>
      </c>
      <c r="K10" s="57" t="s">
        <v>8</v>
      </c>
      <c r="L10" s="3"/>
      <c r="M10" s="3"/>
      <c r="N10" s="3"/>
      <c r="O10" s="3"/>
      <c r="BC10" s="1" t="s">
        <v>124</v>
      </c>
      <c r="BD10" s="3"/>
      <c r="BE10" s="1" t="s">
        <v>184</v>
      </c>
      <c r="BG10" s="1" t="s">
        <v>168</v>
      </c>
    </row>
    <row r="11" spans="1:60" s="4" customFormat="1" ht="18" customHeight="1">
      <c r="A11" s="2"/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BC11" s="1" t="s">
        <v>123</v>
      </c>
      <c r="BD11" s="3"/>
      <c r="BE11" s="1" t="s">
        <v>141</v>
      </c>
      <c r="BG11" s="1" t="s">
        <v>163</v>
      </c>
    </row>
    <row r="12" spans="1:60" ht="20.25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P12" s="1"/>
      <c r="BC12" s="1" t="s">
        <v>121</v>
      </c>
      <c r="BD12" s="4"/>
      <c r="BE12" s="1" t="s">
        <v>142</v>
      </c>
      <c r="BG12" s="1" t="s">
        <v>164</v>
      </c>
    </row>
    <row r="13" spans="1:60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P13" s="1"/>
      <c r="BC13" s="1" t="s">
        <v>125</v>
      </c>
      <c r="BE13" s="1" t="s">
        <v>143</v>
      </c>
      <c r="BG13" s="1" t="s">
        <v>165</v>
      </c>
    </row>
    <row r="14" spans="1:60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P14" s="1"/>
      <c r="BC14" s="1" t="s">
        <v>122</v>
      </c>
      <c r="BE14" s="1" t="s">
        <v>144</v>
      </c>
      <c r="BG14" s="1" t="s">
        <v>167</v>
      </c>
    </row>
    <row r="15" spans="1:60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P15" s="1"/>
      <c r="BC15" s="1" t="s">
        <v>133</v>
      </c>
      <c r="BE15" s="1" t="s">
        <v>185</v>
      </c>
      <c r="BG15" s="1" t="s">
        <v>169</v>
      </c>
    </row>
    <row r="16" spans="1:60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P16" s="1"/>
      <c r="BC16" s="4" t="s">
        <v>119</v>
      </c>
      <c r="BD16" s="1" t="s">
        <v>134</v>
      </c>
      <c r="BE16" s="1" t="s">
        <v>145</v>
      </c>
      <c r="BG16" s="1" t="s">
        <v>170</v>
      </c>
    </row>
    <row r="17" spans="2:60">
      <c r="B17" s="99"/>
      <c r="C17" s="99"/>
      <c r="D17" s="99"/>
      <c r="E17" s="99"/>
      <c r="F17" s="99"/>
      <c r="G17" s="99"/>
      <c r="H17" s="99"/>
      <c r="I17" s="99"/>
      <c r="J17" s="99"/>
      <c r="K17" s="99"/>
      <c r="P17" s="1"/>
      <c r="BC17" s="1" t="s">
        <v>129</v>
      </c>
      <c r="BE17" s="1" t="s">
        <v>146</v>
      </c>
      <c r="BG17" s="1" t="s">
        <v>171</v>
      </c>
    </row>
    <row r="18" spans="2:60">
      <c r="B18" s="99"/>
      <c r="C18" s="99"/>
      <c r="D18" s="99"/>
      <c r="E18" s="99"/>
      <c r="F18" s="99"/>
      <c r="G18" s="99"/>
      <c r="H18" s="99"/>
      <c r="I18" s="99"/>
      <c r="J18" s="99"/>
      <c r="K18" s="99"/>
      <c r="BD18" s="1" t="s">
        <v>117</v>
      </c>
      <c r="BF18" s="1" t="s">
        <v>147</v>
      </c>
      <c r="BH18" s="1" t="s">
        <v>27</v>
      </c>
    </row>
    <row r="19" spans="2:60">
      <c r="B19" s="99"/>
      <c r="C19" s="99"/>
      <c r="D19" s="99"/>
      <c r="E19" s="99"/>
      <c r="F19" s="99"/>
      <c r="G19" s="99"/>
      <c r="H19" s="99"/>
      <c r="I19" s="99"/>
      <c r="J19" s="99"/>
      <c r="K19" s="99"/>
      <c r="BD19" s="1" t="s">
        <v>130</v>
      </c>
      <c r="BF19" s="1" t="s">
        <v>148</v>
      </c>
    </row>
    <row r="20" spans="2:60">
      <c r="B20" s="99"/>
      <c r="C20" s="99"/>
      <c r="D20" s="99"/>
      <c r="E20" s="99"/>
      <c r="F20" s="99"/>
      <c r="G20" s="99"/>
      <c r="H20" s="99"/>
      <c r="I20" s="99"/>
      <c r="J20" s="99"/>
      <c r="K20" s="99"/>
      <c r="BD20" s="1" t="s">
        <v>135</v>
      </c>
      <c r="BF20" s="1" t="s">
        <v>149</v>
      </c>
    </row>
    <row r="21" spans="2:60">
      <c r="B21" s="99"/>
      <c r="C21" s="99"/>
      <c r="D21" s="99"/>
      <c r="E21" s="99"/>
      <c r="F21" s="99"/>
      <c r="G21" s="99"/>
      <c r="H21" s="99"/>
      <c r="I21" s="99"/>
      <c r="J21" s="99"/>
      <c r="K21" s="99"/>
      <c r="BD21" s="1" t="s">
        <v>120</v>
      </c>
      <c r="BE21" s="1" t="s">
        <v>136</v>
      </c>
      <c r="BF21" s="1" t="s">
        <v>150</v>
      </c>
    </row>
    <row r="22" spans="2:60">
      <c r="B22" s="99"/>
      <c r="C22" s="99"/>
      <c r="D22" s="99"/>
      <c r="E22" s="99"/>
      <c r="F22" s="99"/>
      <c r="G22" s="99"/>
      <c r="H22" s="99"/>
      <c r="I22" s="99"/>
      <c r="J22" s="99"/>
      <c r="K22" s="99"/>
      <c r="BD22" s="1" t="s">
        <v>126</v>
      </c>
      <c r="BF22" s="1" t="s">
        <v>151</v>
      </c>
    </row>
    <row r="23" spans="2:60">
      <c r="B23" s="99"/>
      <c r="C23" s="99"/>
      <c r="D23" s="99"/>
      <c r="E23" s="99"/>
      <c r="F23" s="99"/>
      <c r="G23" s="99"/>
      <c r="H23" s="99"/>
      <c r="I23" s="99"/>
      <c r="J23" s="99"/>
      <c r="K23" s="99"/>
      <c r="BD23" s="1" t="s">
        <v>27</v>
      </c>
      <c r="BE23" s="1" t="s">
        <v>127</v>
      </c>
      <c r="BF23" s="1" t="s">
        <v>186</v>
      </c>
    </row>
    <row r="24" spans="2:60">
      <c r="B24" s="99"/>
      <c r="C24" s="99"/>
      <c r="D24" s="99"/>
      <c r="E24" s="99"/>
      <c r="F24" s="99"/>
      <c r="G24" s="99"/>
      <c r="H24" s="99"/>
      <c r="I24" s="99"/>
      <c r="J24" s="99"/>
      <c r="K24" s="99"/>
      <c r="BF24" s="1" t="s">
        <v>189</v>
      </c>
    </row>
    <row r="25" spans="2:60">
      <c r="B25" s="99"/>
      <c r="C25" s="99"/>
      <c r="D25" s="99"/>
      <c r="E25" s="99"/>
      <c r="F25" s="99"/>
      <c r="G25" s="99"/>
      <c r="H25" s="99"/>
      <c r="I25" s="99"/>
      <c r="J25" s="99"/>
      <c r="K25" s="99"/>
      <c r="BF25" s="1" t="s">
        <v>152</v>
      </c>
    </row>
    <row r="26" spans="2:60">
      <c r="B26" s="99"/>
      <c r="C26" s="99"/>
      <c r="D26" s="99"/>
      <c r="E26" s="99"/>
      <c r="F26" s="99"/>
      <c r="G26" s="99"/>
      <c r="H26" s="99"/>
      <c r="I26" s="99"/>
      <c r="J26" s="99"/>
      <c r="K26" s="99"/>
      <c r="BF26" s="1" t="s">
        <v>153</v>
      </c>
    </row>
    <row r="27" spans="2:60">
      <c r="B27" s="99"/>
      <c r="C27" s="99"/>
      <c r="D27" s="99"/>
      <c r="E27" s="99"/>
      <c r="F27" s="99"/>
      <c r="G27" s="99"/>
      <c r="H27" s="99"/>
      <c r="I27" s="99"/>
      <c r="J27" s="99"/>
      <c r="K27" s="99"/>
      <c r="BF27" s="1" t="s">
        <v>188</v>
      </c>
    </row>
    <row r="28" spans="2:60">
      <c r="B28" s="99"/>
      <c r="C28" s="99"/>
      <c r="D28" s="99"/>
      <c r="E28" s="99"/>
      <c r="F28" s="99"/>
      <c r="G28" s="99"/>
      <c r="H28" s="99"/>
      <c r="I28" s="99"/>
      <c r="J28" s="99"/>
      <c r="K28" s="99"/>
      <c r="BF28" s="1" t="s">
        <v>154</v>
      </c>
    </row>
    <row r="29" spans="2:60">
      <c r="B29" s="99"/>
      <c r="C29" s="99"/>
      <c r="D29" s="99"/>
      <c r="E29" s="99"/>
      <c r="F29" s="99"/>
      <c r="G29" s="99"/>
      <c r="H29" s="99"/>
      <c r="I29" s="99"/>
      <c r="J29" s="99"/>
      <c r="K29" s="99"/>
      <c r="BF29" s="1" t="s">
        <v>155</v>
      </c>
    </row>
    <row r="30" spans="2:60">
      <c r="B30" s="99"/>
      <c r="C30" s="99"/>
      <c r="D30" s="99"/>
      <c r="E30" s="99"/>
      <c r="F30" s="99"/>
      <c r="G30" s="99"/>
      <c r="H30" s="99"/>
      <c r="I30" s="99"/>
      <c r="J30" s="99"/>
      <c r="K30" s="99"/>
      <c r="BF30" s="1" t="s">
        <v>187</v>
      </c>
    </row>
    <row r="31" spans="2:60">
      <c r="B31" s="99"/>
      <c r="C31" s="99"/>
      <c r="D31" s="99"/>
      <c r="E31" s="99"/>
      <c r="F31" s="99"/>
      <c r="G31" s="99"/>
      <c r="H31" s="99"/>
      <c r="I31" s="99"/>
      <c r="J31" s="99"/>
      <c r="K31" s="99"/>
      <c r="BF31" s="1" t="s">
        <v>27</v>
      </c>
    </row>
    <row r="32" spans="2:60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5" t="s">
        <v>175</v>
      </c>
      <c r="C1" s="76" t="s" vm="1">
        <v>245</v>
      </c>
    </row>
    <row r="2" spans="2:81">
      <c r="B2" s="55" t="s">
        <v>174</v>
      </c>
      <c r="C2" s="76" t="s">
        <v>246</v>
      </c>
    </row>
    <row r="3" spans="2:81">
      <c r="B3" s="55" t="s">
        <v>176</v>
      </c>
      <c r="C3" s="76" t="s">
        <v>247</v>
      </c>
      <c r="E3" s="2"/>
    </row>
    <row r="4" spans="2:81">
      <c r="B4" s="55" t="s">
        <v>177</v>
      </c>
      <c r="C4" s="76">
        <v>9455</v>
      </c>
    </row>
    <row r="6" spans="2:81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81" ht="26.25" customHeight="1">
      <c r="B7" s="207" t="s">
        <v>91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81" s="3" customFormat="1" ht="47.25">
      <c r="B8" s="21" t="s">
        <v>112</v>
      </c>
      <c r="C8" s="29" t="s">
        <v>41</v>
      </c>
      <c r="D8" s="12" t="s">
        <v>45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229</v>
      </c>
      <c r="M8" s="29" t="s">
        <v>228</v>
      </c>
      <c r="N8" s="29" t="s">
        <v>56</v>
      </c>
      <c r="O8" s="29" t="s">
        <v>53</v>
      </c>
      <c r="P8" s="29" t="s">
        <v>178</v>
      </c>
      <c r="Q8" s="30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4"/>
      <c r="C9" s="15"/>
      <c r="D9" s="15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236</v>
      </c>
      <c r="M9" s="31"/>
      <c r="N9" s="31" t="s">
        <v>232</v>
      </c>
      <c r="O9" s="31" t="s">
        <v>20</v>
      </c>
      <c r="P9" s="31" t="s">
        <v>20</v>
      </c>
      <c r="Q9" s="32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109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81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81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81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8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5" t="s">
        <v>175</v>
      </c>
      <c r="C1" s="76" t="s" vm="1">
        <v>245</v>
      </c>
    </row>
    <row r="2" spans="2:72">
      <c r="B2" s="55" t="s">
        <v>174</v>
      </c>
      <c r="C2" s="76" t="s">
        <v>246</v>
      </c>
    </row>
    <row r="3" spans="2:72">
      <c r="B3" s="55" t="s">
        <v>176</v>
      </c>
      <c r="C3" s="76" t="s">
        <v>247</v>
      </c>
    </row>
    <row r="4" spans="2:72">
      <c r="B4" s="55" t="s">
        <v>177</v>
      </c>
      <c r="C4" s="76">
        <v>9455</v>
      </c>
    </row>
    <row r="6" spans="2:72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72" ht="26.25" customHeight="1">
      <c r="B7" s="207" t="s">
        <v>82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9"/>
    </row>
    <row r="8" spans="2:72" s="3" customFormat="1" ht="78.75">
      <c r="B8" s="21" t="s">
        <v>112</v>
      </c>
      <c r="C8" s="29" t="s">
        <v>41</v>
      </c>
      <c r="D8" s="29" t="s">
        <v>15</v>
      </c>
      <c r="E8" s="29" t="s">
        <v>58</v>
      </c>
      <c r="F8" s="29" t="s">
        <v>98</v>
      </c>
      <c r="G8" s="29" t="s">
        <v>18</v>
      </c>
      <c r="H8" s="29" t="s">
        <v>97</v>
      </c>
      <c r="I8" s="29" t="s">
        <v>17</v>
      </c>
      <c r="J8" s="29" t="s">
        <v>19</v>
      </c>
      <c r="K8" s="29" t="s">
        <v>229</v>
      </c>
      <c r="L8" s="29" t="s">
        <v>228</v>
      </c>
      <c r="M8" s="29" t="s">
        <v>106</v>
      </c>
      <c r="N8" s="29" t="s">
        <v>53</v>
      </c>
      <c r="O8" s="29" t="s">
        <v>178</v>
      </c>
      <c r="P8" s="30" t="s">
        <v>180</v>
      </c>
    </row>
    <row r="9" spans="2:72" s="3" customFormat="1" ht="25.5" customHeight="1">
      <c r="B9" s="14"/>
      <c r="C9" s="31"/>
      <c r="D9" s="31"/>
      <c r="E9" s="31"/>
      <c r="F9" s="31" t="s">
        <v>22</v>
      </c>
      <c r="G9" s="31" t="s">
        <v>21</v>
      </c>
      <c r="H9" s="31"/>
      <c r="I9" s="31" t="s">
        <v>20</v>
      </c>
      <c r="J9" s="31" t="s">
        <v>20</v>
      </c>
      <c r="K9" s="31" t="s">
        <v>236</v>
      </c>
      <c r="L9" s="31"/>
      <c r="M9" s="31" t="s">
        <v>232</v>
      </c>
      <c r="N9" s="31" t="s">
        <v>20</v>
      </c>
      <c r="O9" s="31" t="s">
        <v>20</v>
      </c>
      <c r="P9" s="32" t="s">
        <v>20</v>
      </c>
    </row>
    <row r="10" spans="2:7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9" t="s">
        <v>13</v>
      </c>
      <c r="P10" s="19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72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72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72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72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5" t="s">
        <v>175</v>
      </c>
      <c r="C1" s="76" t="s" vm="1">
        <v>245</v>
      </c>
    </row>
    <row r="2" spans="2:65">
      <c r="B2" s="55" t="s">
        <v>174</v>
      </c>
      <c r="C2" s="76" t="s">
        <v>246</v>
      </c>
    </row>
    <row r="3" spans="2:65">
      <c r="B3" s="55" t="s">
        <v>176</v>
      </c>
      <c r="C3" s="76" t="s">
        <v>247</v>
      </c>
    </row>
    <row r="4" spans="2:65">
      <c r="B4" s="55" t="s">
        <v>177</v>
      </c>
      <c r="C4" s="76">
        <v>9455</v>
      </c>
    </row>
    <row r="6" spans="2:65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65" ht="26.25" customHeight="1">
      <c r="B7" s="207" t="s">
        <v>83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65" s="3" customFormat="1" ht="78.75">
      <c r="B8" s="21" t="s">
        <v>112</v>
      </c>
      <c r="C8" s="29" t="s">
        <v>41</v>
      </c>
      <c r="D8" s="29" t="s">
        <v>114</v>
      </c>
      <c r="E8" s="29" t="s">
        <v>113</v>
      </c>
      <c r="F8" s="29" t="s">
        <v>57</v>
      </c>
      <c r="G8" s="29" t="s">
        <v>15</v>
      </c>
      <c r="H8" s="29" t="s">
        <v>58</v>
      </c>
      <c r="I8" s="29" t="s">
        <v>98</v>
      </c>
      <c r="J8" s="29" t="s">
        <v>18</v>
      </c>
      <c r="K8" s="29" t="s">
        <v>97</v>
      </c>
      <c r="L8" s="29" t="s">
        <v>17</v>
      </c>
      <c r="M8" s="69" t="s">
        <v>19</v>
      </c>
      <c r="N8" s="29" t="s">
        <v>229</v>
      </c>
      <c r="O8" s="29" t="s">
        <v>228</v>
      </c>
      <c r="P8" s="29" t="s">
        <v>106</v>
      </c>
      <c r="Q8" s="29" t="s">
        <v>53</v>
      </c>
      <c r="R8" s="29" t="s">
        <v>178</v>
      </c>
      <c r="S8" s="30" t="s">
        <v>180</v>
      </c>
      <c r="U8" s="1"/>
      <c r="BJ8" s="1"/>
    </row>
    <row r="9" spans="2:65" s="3" customFormat="1" ht="17.2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236</v>
      </c>
      <c r="O9" s="31"/>
      <c r="P9" s="31" t="s">
        <v>232</v>
      </c>
      <c r="Q9" s="31" t="s">
        <v>20</v>
      </c>
      <c r="R9" s="31" t="s">
        <v>20</v>
      </c>
      <c r="S9" s="32" t="s">
        <v>20</v>
      </c>
      <c r="BJ9" s="1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109</v>
      </c>
      <c r="R10" s="19" t="s">
        <v>110</v>
      </c>
      <c r="S10" s="19" t="s">
        <v>181</v>
      </c>
      <c r="T10" s="5"/>
      <c r="BJ10" s="1"/>
    </row>
    <row r="11" spans="2:6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5"/>
      <c r="BJ11" s="1"/>
      <c r="BM11" s="1"/>
    </row>
    <row r="12" spans="2:65" ht="20.25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</row>
    <row r="13" spans="2:65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</row>
    <row r="14" spans="2:65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</row>
    <row r="15" spans="2:65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2:6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</row>
    <row r="17" spans="2:19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</row>
    <row r="18" spans="2:19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</row>
    <row r="19" spans="2:19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</row>
    <row r="20" spans="2:19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</row>
    <row r="21" spans="2:19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</row>
    <row r="22" spans="2:19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</row>
    <row r="23" spans="2:19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</row>
    <row r="24" spans="2:19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</row>
    <row r="25" spans="2:19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19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</row>
    <row r="27" spans="2:19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</row>
    <row r="28" spans="2:19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19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19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19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19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2"/>
      <c r="D398" s="1"/>
      <c r="E398" s="1"/>
      <c r="F398" s="1"/>
    </row>
    <row r="399" spans="2:6">
      <c r="B399" s="42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3" sqref="D23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5" t="s">
        <v>175</v>
      </c>
      <c r="C1" s="76" t="s" vm="1">
        <v>245</v>
      </c>
    </row>
    <row r="2" spans="2:81">
      <c r="B2" s="55" t="s">
        <v>174</v>
      </c>
      <c r="C2" s="76" t="s">
        <v>246</v>
      </c>
    </row>
    <row r="3" spans="2:81">
      <c r="B3" s="55" t="s">
        <v>176</v>
      </c>
      <c r="C3" s="76" t="s">
        <v>247</v>
      </c>
    </row>
    <row r="4" spans="2:81">
      <c r="B4" s="55" t="s">
        <v>177</v>
      </c>
      <c r="C4" s="76">
        <v>9455</v>
      </c>
    </row>
    <row r="6" spans="2:81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9"/>
    </row>
    <row r="7" spans="2:81" ht="26.25" customHeight="1">
      <c r="B7" s="207" t="s">
        <v>84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9"/>
    </row>
    <row r="8" spans="2:81" s="3" customFormat="1" ht="78.75">
      <c r="B8" s="21" t="s">
        <v>112</v>
      </c>
      <c r="C8" s="29" t="s">
        <v>41</v>
      </c>
      <c r="D8" s="29" t="s">
        <v>114</v>
      </c>
      <c r="E8" s="29" t="s">
        <v>113</v>
      </c>
      <c r="F8" s="29" t="s">
        <v>57</v>
      </c>
      <c r="G8" s="29" t="s">
        <v>15</v>
      </c>
      <c r="H8" s="29" t="s">
        <v>58</v>
      </c>
      <c r="I8" s="29" t="s">
        <v>98</v>
      </c>
      <c r="J8" s="29" t="s">
        <v>18</v>
      </c>
      <c r="K8" s="29" t="s">
        <v>97</v>
      </c>
      <c r="L8" s="29" t="s">
        <v>17</v>
      </c>
      <c r="M8" s="69" t="s">
        <v>19</v>
      </c>
      <c r="N8" s="69" t="s">
        <v>229</v>
      </c>
      <c r="O8" s="29" t="s">
        <v>228</v>
      </c>
      <c r="P8" s="29" t="s">
        <v>106</v>
      </c>
      <c r="Q8" s="29" t="s">
        <v>53</v>
      </c>
      <c r="R8" s="29" t="s">
        <v>178</v>
      </c>
      <c r="S8" s="30" t="s">
        <v>180</v>
      </c>
      <c r="U8" s="1"/>
      <c r="BZ8" s="1"/>
    </row>
    <row r="9" spans="2:81" s="3" customFormat="1" ht="27.75" customHeight="1">
      <c r="B9" s="14"/>
      <c r="C9" s="31"/>
      <c r="D9" s="15"/>
      <c r="E9" s="15"/>
      <c r="F9" s="31"/>
      <c r="G9" s="31"/>
      <c r="H9" s="31"/>
      <c r="I9" s="31" t="s">
        <v>22</v>
      </c>
      <c r="J9" s="31" t="s">
        <v>21</v>
      </c>
      <c r="K9" s="31"/>
      <c r="L9" s="31" t="s">
        <v>20</v>
      </c>
      <c r="M9" s="31" t="s">
        <v>20</v>
      </c>
      <c r="N9" s="31" t="s">
        <v>236</v>
      </c>
      <c r="O9" s="31"/>
      <c r="P9" s="31" t="s">
        <v>232</v>
      </c>
      <c r="Q9" s="31" t="s">
        <v>20</v>
      </c>
      <c r="R9" s="31" t="s">
        <v>20</v>
      </c>
      <c r="S9" s="32" t="s">
        <v>20</v>
      </c>
      <c r="BZ9" s="1"/>
    </row>
    <row r="10" spans="2:8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109</v>
      </c>
      <c r="R10" s="19" t="s">
        <v>110</v>
      </c>
      <c r="S10" s="19" t="s">
        <v>181</v>
      </c>
      <c r="T10" s="5"/>
      <c r="BZ10" s="1"/>
    </row>
    <row r="11" spans="2:81" s="4" customFormat="1" ht="18" customHeight="1">
      <c r="B11" s="121" t="s">
        <v>46</v>
      </c>
      <c r="C11" s="80"/>
      <c r="D11" s="80"/>
      <c r="E11" s="80"/>
      <c r="F11" s="80"/>
      <c r="G11" s="80"/>
      <c r="H11" s="80"/>
      <c r="I11" s="80"/>
      <c r="J11" s="91">
        <v>6.8553427075605278</v>
      </c>
      <c r="K11" s="80"/>
      <c r="L11" s="80"/>
      <c r="M11" s="90">
        <v>1.4576080791373318E-2</v>
      </c>
      <c r="N11" s="89"/>
      <c r="O11" s="91"/>
      <c r="P11" s="89">
        <v>100.67460999999999</v>
      </c>
      <c r="Q11" s="80"/>
      <c r="R11" s="90">
        <v>1</v>
      </c>
      <c r="S11" s="90">
        <f>P11/'סכום נכסי הקרן'!$C$42</f>
        <v>5.2290124376758711E-3</v>
      </c>
      <c r="T11" s="136"/>
      <c r="U11" s="133"/>
      <c r="BZ11" s="98"/>
      <c r="CC11" s="98"/>
    </row>
    <row r="12" spans="2:81" s="98" customFormat="1" ht="17.25" customHeight="1">
      <c r="B12" s="122" t="s">
        <v>226</v>
      </c>
      <c r="C12" s="80"/>
      <c r="D12" s="80"/>
      <c r="E12" s="80"/>
      <c r="F12" s="80"/>
      <c r="G12" s="80"/>
      <c r="H12" s="80"/>
      <c r="I12" s="80"/>
      <c r="J12" s="91">
        <v>6.8553427075605278</v>
      </c>
      <c r="K12" s="80"/>
      <c r="L12" s="80"/>
      <c r="M12" s="90">
        <v>1.4576080791373318E-2</v>
      </c>
      <c r="N12" s="89"/>
      <c r="O12" s="91"/>
      <c r="P12" s="89">
        <v>100.67460999999999</v>
      </c>
      <c r="Q12" s="80"/>
      <c r="R12" s="90">
        <v>1</v>
      </c>
      <c r="S12" s="90">
        <f>P12/'סכום נכסי הקרן'!$C$42</f>
        <v>5.2290124376758711E-3</v>
      </c>
      <c r="T12" s="134"/>
      <c r="U12" s="134"/>
    </row>
    <row r="13" spans="2:81">
      <c r="B13" s="103" t="s">
        <v>54</v>
      </c>
      <c r="C13" s="80"/>
      <c r="D13" s="80"/>
      <c r="E13" s="80"/>
      <c r="F13" s="80"/>
      <c r="G13" s="80"/>
      <c r="H13" s="80"/>
      <c r="I13" s="80"/>
      <c r="J13" s="91">
        <v>7.2427387840365771</v>
      </c>
      <c r="K13" s="80"/>
      <c r="L13" s="80"/>
      <c r="M13" s="90">
        <v>1.2426246315515008E-2</v>
      </c>
      <c r="N13" s="89"/>
      <c r="O13" s="91"/>
      <c r="P13" s="89">
        <v>82.457250000000002</v>
      </c>
      <c r="Q13" s="80"/>
      <c r="R13" s="90">
        <v>0.81904712618206332</v>
      </c>
      <c r="S13" s="90">
        <f>P13/'סכום נכסי הקרן'!$C$42</f>
        <v>4.2828076098486876E-3</v>
      </c>
      <c r="T13" s="135"/>
      <c r="U13" s="135"/>
    </row>
    <row r="14" spans="2:81">
      <c r="B14" s="104" t="s">
        <v>623</v>
      </c>
      <c r="C14" s="82" t="s">
        <v>624</v>
      </c>
      <c r="D14" s="95" t="s">
        <v>625</v>
      </c>
      <c r="E14" s="82" t="s">
        <v>626</v>
      </c>
      <c r="F14" s="95" t="s">
        <v>501</v>
      </c>
      <c r="G14" s="82" t="s">
        <v>302</v>
      </c>
      <c r="H14" s="82" t="s">
        <v>303</v>
      </c>
      <c r="I14" s="108">
        <v>42797</v>
      </c>
      <c r="J14" s="94">
        <v>9.0100000000000016</v>
      </c>
      <c r="K14" s="95" t="s">
        <v>160</v>
      </c>
      <c r="L14" s="96">
        <v>4.9000000000000002E-2</v>
      </c>
      <c r="M14" s="93">
        <v>1.4000000000000002E-2</v>
      </c>
      <c r="N14" s="92">
        <v>4081</v>
      </c>
      <c r="O14" s="94">
        <v>161.75</v>
      </c>
      <c r="P14" s="92">
        <v>6.6010100000000005</v>
      </c>
      <c r="Q14" s="93">
        <v>2.0788592522856031E-6</v>
      </c>
      <c r="R14" s="93">
        <v>6.5567773244912503E-2</v>
      </c>
      <c r="S14" s="93">
        <f>P14/'סכום נכסי הקרן'!$C$42</f>
        <v>3.4285470180835868E-4</v>
      </c>
      <c r="T14" s="135"/>
      <c r="U14" s="135"/>
    </row>
    <row r="15" spans="2:81">
      <c r="B15" s="104" t="s">
        <v>627</v>
      </c>
      <c r="C15" s="82" t="s">
        <v>628</v>
      </c>
      <c r="D15" s="95" t="s">
        <v>625</v>
      </c>
      <c r="E15" s="82" t="s">
        <v>626</v>
      </c>
      <c r="F15" s="95" t="s">
        <v>501</v>
      </c>
      <c r="G15" s="82" t="s">
        <v>302</v>
      </c>
      <c r="H15" s="82" t="s">
        <v>303</v>
      </c>
      <c r="I15" s="108">
        <v>42852</v>
      </c>
      <c r="J15" s="94">
        <v>11.67</v>
      </c>
      <c r="K15" s="95" t="s">
        <v>160</v>
      </c>
      <c r="L15" s="96">
        <v>4.0999999999999995E-2</v>
      </c>
      <c r="M15" s="93">
        <v>2.2499999999999999E-2</v>
      </c>
      <c r="N15" s="92">
        <v>22671.56</v>
      </c>
      <c r="O15" s="94">
        <v>128.41999999999999</v>
      </c>
      <c r="P15" s="92">
        <v>29.114810000000002</v>
      </c>
      <c r="Q15" s="93">
        <v>6.0316115302490727E-6</v>
      </c>
      <c r="R15" s="93">
        <v>0.28919714712577488</v>
      </c>
      <c r="S15" s="93">
        <f>P15/'סכום נכסי הקרן'!$C$42</f>
        <v>1.5122154792610555E-3</v>
      </c>
      <c r="T15" s="135"/>
      <c r="U15" s="135"/>
    </row>
    <row r="16" spans="2:81">
      <c r="B16" s="104" t="s">
        <v>629</v>
      </c>
      <c r="C16" s="82" t="s">
        <v>630</v>
      </c>
      <c r="D16" s="95" t="s">
        <v>625</v>
      </c>
      <c r="E16" s="82" t="s">
        <v>631</v>
      </c>
      <c r="F16" s="95" t="s">
        <v>501</v>
      </c>
      <c r="G16" s="82" t="s">
        <v>302</v>
      </c>
      <c r="H16" s="82" t="s">
        <v>156</v>
      </c>
      <c r="I16" s="108">
        <v>42796</v>
      </c>
      <c r="J16" s="94">
        <v>8.6000000000000014</v>
      </c>
      <c r="K16" s="95" t="s">
        <v>160</v>
      </c>
      <c r="L16" s="96">
        <v>2.1400000000000002E-2</v>
      </c>
      <c r="M16" s="93">
        <v>1.3800000000000002E-2</v>
      </c>
      <c r="N16" s="92">
        <v>8000</v>
      </c>
      <c r="O16" s="94">
        <v>106.99</v>
      </c>
      <c r="P16" s="92">
        <v>8.5592099999999984</v>
      </c>
      <c r="Q16" s="93">
        <v>3.0811181377721978E-5</v>
      </c>
      <c r="R16" s="93">
        <v>8.5018556317228336E-2</v>
      </c>
      <c r="S16" s="93">
        <f>P16/'סכום נכסי הקרן'!$C$42</f>
        <v>4.4456308841603348E-4</v>
      </c>
      <c r="T16" s="135"/>
      <c r="U16" s="135"/>
    </row>
    <row r="17" spans="2:21">
      <c r="B17" s="104" t="s">
        <v>632</v>
      </c>
      <c r="C17" s="82" t="s">
        <v>633</v>
      </c>
      <c r="D17" s="95" t="s">
        <v>625</v>
      </c>
      <c r="E17" s="82" t="s">
        <v>362</v>
      </c>
      <c r="F17" s="95" t="s">
        <v>363</v>
      </c>
      <c r="G17" s="82" t="s">
        <v>323</v>
      </c>
      <c r="H17" s="82" t="s">
        <v>303</v>
      </c>
      <c r="I17" s="108">
        <v>42768</v>
      </c>
      <c r="J17" s="94">
        <v>1.7799999999999998</v>
      </c>
      <c r="K17" s="95" t="s">
        <v>160</v>
      </c>
      <c r="L17" s="96">
        <v>6.8499999999999991E-2</v>
      </c>
      <c r="M17" s="93">
        <v>5.8999999999999999E-3</v>
      </c>
      <c r="N17" s="92">
        <v>800</v>
      </c>
      <c r="O17" s="94">
        <v>125.15</v>
      </c>
      <c r="P17" s="92">
        <v>1.0012000000000001</v>
      </c>
      <c r="Q17" s="93">
        <v>1.5839984476815212E-6</v>
      </c>
      <c r="R17" s="93">
        <v>9.9449106383426786E-3</v>
      </c>
      <c r="S17" s="93">
        <f>P17/'סכום נכסי הקרן'!$C$42</f>
        <v>5.2002061419468952E-5</v>
      </c>
      <c r="T17" s="135"/>
      <c r="U17" s="135"/>
    </row>
    <row r="18" spans="2:21">
      <c r="B18" s="104" t="s">
        <v>634</v>
      </c>
      <c r="C18" s="82" t="s">
        <v>635</v>
      </c>
      <c r="D18" s="95" t="s">
        <v>625</v>
      </c>
      <c r="E18" s="82" t="s">
        <v>362</v>
      </c>
      <c r="F18" s="95" t="s">
        <v>363</v>
      </c>
      <c r="G18" s="82" t="s">
        <v>339</v>
      </c>
      <c r="H18" s="82" t="s">
        <v>156</v>
      </c>
      <c r="I18" s="108">
        <v>42935</v>
      </c>
      <c r="J18" s="94">
        <v>3.2699999999999996</v>
      </c>
      <c r="K18" s="95" t="s">
        <v>160</v>
      </c>
      <c r="L18" s="96">
        <v>0.06</v>
      </c>
      <c r="M18" s="93">
        <v>4.0999999999999995E-3</v>
      </c>
      <c r="N18" s="92">
        <v>28913</v>
      </c>
      <c r="O18" s="94">
        <v>126.02</v>
      </c>
      <c r="P18" s="92">
        <v>36.436160000000001</v>
      </c>
      <c r="Q18" s="93">
        <v>7.8127432193595307E-6</v>
      </c>
      <c r="R18" s="93">
        <v>0.36192005114298437</v>
      </c>
      <c r="S18" s="93">
        <f>P18/'סכום נכסי הקרן'!$C$42</f>
        <v>1.8924844488709526E-3</v>
      </c>
      <c r="T18" s="135"/>
      <c r="U18" s="135"/>
    </row>
    <row r="19" spans="2:21">
      <c r="B19" s="104" t="s">
        <v>636</v>
      </c>
      <c r="C19" s="82" t="s">
        <v>637</v>
      </c>
      <c r="D19" s="95" t="s">
        <v>625</v>
      </c>
      <c r="E19" s="82" t="s">
        <v>638</v>
      </c>
      <c r="F19" s="95" t="s">
        <v>501</v>
      </c>
      <c r="G19" s="82" t="s">
        <v>339</v>
      </c>
      <c r="H19" s="82" t="s">
        <v>303</v>
      </c>
      <c r="I19" s="108">
        <v>42835</v>
      </c>
      <c r="J19" s="94">
        <v>4.6100000000000003</v>
      </c>
      <c r="K19" s="95" t="s">
        <v>160</v>
      </c>
      <c r="L19" s="96">
        <v>5.5999999999999994E-2</v>
      </c>
      <c r="M19" s="93">
        <v>5.0000000000000001E-3</v>
      </c>
      <c r="N19" s="92">
        <v>492.08</v>
      </c>
      <c r="O19" s="94">
        <v>151.37</v>
      </c>
      <c r="P19" s="92">
        <v>0.74485999999999997</v>
      </c>
      <c r="Q19" s="93">
        <v>5.5605145888323265E-7</v>
      </c>
      <c r="R19" s="93">
        <v>7.3986877128205423E-3</v>
      </c>
      <c r="S19" s="93">
        <f>P19/'סכום נכסי הקרן'!$C$42</f>
        <v>3.8687830072818258E-5</v>
      </c>
      <c r="T19" s="135"/>
      <c r="U19" s="135"/>
    </row>
    <row r="20" spans="2:21">
      <c r="B20" s="105"/>
      <c r="C20" s="82"/>
      <c r="D20" s="82"/>
      <c r="E20" s="82"/>
      <c r="F20" s="82"/>
      <c r="G20" s="82"/>
      <c r="H20" s="82"/>
      <c r="I20" s="82"/>
      <c r="J20" s="94"/>
      <c r="K20" s="82"/>
      <c r="L20" s="82"/>
      <c r="M20" s="93"/>
      <c r="N20" s="92"/>
      <c r="O20" s="94"/>
      <c r="P20" s="82"/>
      <c r="Q20" s="82"/>
      <c r="R20" s="93"/>
      <c r="S20" s="82"/>
      <c r="T20" s="135"/>
      <c r="U20" s="135"/>
    </row>
    <row r="21" spans="2:21">
      <c r="B21" s="103" t="s">
        <v>55</v>
      </c>
      <c r="C21" s="80"/>
      <c r="D21" s="80"/>
      <c r="E21" s="80"/>
      <c r="F21" s="80"/>
      <c r="G21" s="80"/>
      <c r="H21" s="80"/>
      <c r="I21" s="80"/>
      <c r="J21" s="91">
        <v>5.4936909555261115</v>
      </c>
      <c r="K21" s="80"/>
      <c r="L21" s="80"/>
      <c r="M21" s="90">
        <v>2.2285568472038199E-2</v>
      </c>
      <c r="N21" s="89"/>
      <c r="O21" s="91"/>
      <c r="P21" s="89">
        <v>15.932270000000001</v>
      </c>
      <c r="Q21" s="80"/>
      <c r="R21" s="90">
        <v>0.15825509530158599</v>
      </c>
      <c r="S21" s="90">
        <f>P21/'סכום נכסי הקרן'!$C$42</f>
        <v>8.2751786165757347E-4</v>
      </c>
      <c r="T21" s="135"/>
      <c r="U21" s="135"/>
    </row>
    <row r="22" spans="2:21">
      <c r="B22" s="104" t="s">
        <v>639</v>
      </c>
      <c r="C22" s="82" t="s">
        <v>640</v>
      </c>
      <c r="D22" s="95" t="s">
        <v>625</v>
      </c>
      <c r="E22" s="82" t="s">
        <v>631</v>
      </c>
      <c r="F22" s="95" t="s">
        <v>501</v>
      </c>
      <c r="G22" s="82" t="s">
        <v>302</v>
      </c>
      <c r="H22" s="82" t="s">
        <v>156</v>
      </c>
      <c r="I22" s="108">
        <v>43124</v>
      </c>
      <c r="J22" s="94">
        <v>4.6800000000000006</v>
      </c>
      <c r="K22" s="95" t="s">
        <v>160</v>
      </c>
      <c r="L22" s="96">
        <v>2.5000000000000001E-2</v>
      </c>
      <c r="M22" s="93">
        <v>1.7200000000000003E-2</v>
      </c>
      <c r="N22" s="92">
        <v>4197</v>
      </c>
      <c r="O22" s="94">
        <v>103.82</v>
      </c>
      <c r="P22" s="92">
        <v>4.3573199999999996</v>
      </c>
      <c r="Q22" s="93">
        <v>5.786602986918444E-6</v>
      </c>
      <c r="R22" s="93">
        <v>4.3281220557993723E-2</v>
      </c>
      <c r="S22" s="93">
        <f>P22/'סכום נכסי הקרן'!$C$42</f>
        <v>2.2631804061554176E-4</v>
      </c>
      <c r="T22" s="135"/>
      <c r="U22" s="135"/>
    </row>
    <row r="23" spans="2:21">
      <c r="B23" s="104" t="s">
        <v>641</v>
      </c>
      <c r="C23" s="82" t="s">
        <v>642</v>
      </c>
      <c r="D23" s="95" t="s">
        <v>625</v>
      </c>
      <c r="E23" s="82" t="s">
        <v>643</v>
      </c>
      <c r="F23" s="95" t="s">
        <v>329</v>
      </c>
      <c r="G23" s="82" t="s">
        <v>339</v>
      </c>
      <c r="H23" s="82" t="s">
        <v>156</v>
      </c>
      <c r="I23" s="108">
        <v>42936</v>
      </c>
      <c r="J23" s="94">
        <v>5.8</v>
      </c>
      <c r="K23" s="95" t="s">
        <v>160</v>
      </c>
      <c r="L23" s="96">
        <v>3.1E-2</v>
      </c>
      <c r="M23" s="93">
        <v>2.4199999999999999E-2</v>
      </c>
      <c r="N23" s="92">
        <v>11118</v>
      </c>
      <c r="O23" s="94">
        <v>104.11</v>
      </c>
      <c r="P23" s="92">
        <v>11.574950000000001</v>
      </c>
      <c r="Q23" s="93">
        <v>2.9257894736842106E-5</v>
      </c>
      <c r="R23" s="93">
        <v>0.11497387474359227</v>
      </c>
      <c r="S23" s="93">
        <f>P23/'סכום נכסי הקרן'!$C$42</f>
        <v>6.0119982104203174E-4</v>
      </c>
      <c r="T23" s="135"/>
      <c r="U23" s="135"/>
    </row>
    <row r="24" spans="2:21">
      <c r="B24" s="105"/>
      <c r="C24" s="82"/>
      <c r="D24" s="82"/>
      <c r="E24" s="82"/>
      <c r="F24" s="82"/>
      <c r="G24" s="82"/>
      <c r="H24" s="82"/>
      <c r="I24" s="82"/>
      <c r="J24" s="94"/>
      <c r="K24" s="82"/>
      <c r="L24" s="82"/>
      <c r="M24" s="93"/>
      <c r="N24" s="92"/>
      <c r="O24" s="94"/>
      <c r="P24" s="82"/>
      <c r="Q24" s="82"/>
      <c r="R24" s="93"/>
      <c r="S24" s="82"/>
      <c r="T24" s="135"/>
      <c r="U24" s="135"/>
    </row>
    <row r="25" spans="2:21">
      <c r="B25" s="103" t="s">
        <v>43</v>
      </c>
      <c r="C25" s="80"/>
      <c r="D25" s="80"/>
      <c r="E25" s="80"/>
      <c r="F25" s="80"/>
      <c r="G25" s="80"/>
      <c r="H25" s="80"/>
      <c r="I25" s="80"/>
      <c r="J25" s="91">
        <v>2.37</v>
      </c>
      <c r="K25" s="80"/>
      <c r="L25" s="80"/>
      <c r="M25" s="90">
        <v>3.8399999999999997E-2</v>
      </c>
      <c r="N25" s="89"/>
      <c r="O25" s="91"/>
      <c r="P25" s="89">
        <v>2.2850900000000003</v>
      </c>
      <c r="Q25" s="80"/>
      <c r="R25" s="90">
        <v>2.2697778516350853E-2</v>
      </c>
      <c r="S25" s="90">
        <f>P25/'סכום נכסי הקרן'!$C$42</f>
        <v>1.1868696616961078E-4</v>
      </c>
      <c r="T25" s="135"/>
      <c r="U25" s="135"/>
    </row>
    <row r="26" spans="2:21">
      <c r="B26" s="104" t="s">
        <v>644</v>
      </c>
      <c r="C26" s="82" t="s">
        <v>645</v>
      </c>
      <c r="D26" s="95" t="s">
        <v>625</v>
      </c>
      <c r="E26" s="82" t="s">
        <v>646</v>
      </c>
      <c r="F26" s="95" t="s">
        <v>647</v>
      </c>
      <c r="G26" s="82" t="s">
        <v>384</v>
      </c>
      <c r="H26" s="82" t="s">
        <v>303</v>
      </c>
      <c r="I26" s="108">
        <v>42954</v>
      </c>
      <c r="J26" s="94">
        <v>2.37</v>
      </c>
      <c r="K26" s="95" t="s">
        <v>159</v>
      </c>
      <c r="L26" s="96">
        <v>3.7000000000000005E-2</v>
      </c>
      <c r="M26" s="93">
        <v>3.8399999999999997E-2</v>
      </c>
      <c r="N26" s="92">
        <v>651</v>
      </c>
      <c r="O26" s="94">
        <v>99.89</v>
      </c>
      <c r="P26" s="92">
        <v>2.2850900000000003</v>
      </c>
      <c r="Q26" s="93">
        <v>9.6869233974168203E-6</v>
      </c>
      <c r="R26" s="93">
        <v>2.2697778516350853E-2</v>
      </c>
      <c r="S26" s="93">
        <f>P26/'סכום נכסי הקרן'!$C$42</f>
        <v>1.1868696616961078E-4</v>
      </c>
      <c r="T26" s="135"/>
      <c r="U26" s="135"/>
    </row>
    <row r="27" spans="2:21">
      <c r="B27" s="106"/>
      <c r="C27" s="107"/>
      <c r="D27" s="107"/>
      <c r="E27" s="107"/>
      <c r="F27" s="107"/>
      <c r="G27" s="107"/>
      <c r="H27" s="107"/>
      <c r="I27" s="107"/>
      <c r="J27" s="109"/>
      <c r="K27" s="107"/>
      <c r="L27" s="107"/>
      <c r="M27" s="110"/>
      <c r="N27" s="111"/>
      <c r="O27" s="109"/>
      <c r="P27" s="107"/>
      <c r="Q27" s="107"/>
      <c r="R27" s="110"/>
      <c r="S27" s="107"/>
      <c r="T27" s="135"/>
      <c r="U27" s="135"/>
    </row>
    <row r="28" spans="2:21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</row>
    <row r="29" spans="2:21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</row>
    <row r="30" spans="2:21">
      <c r="B30" s="97" t="s">
        <v>244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</row>
    <row r="31" spans="2:21">
      <c r="B31" s="97" t="s">
        <v>108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</row>
    <row r="32" spans="2:21">
      <c r="B32" s="97" t="s">
        <v>227</v>
      </c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2:19">
      <c r="B33" s="97" t="s">
        <v>235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</row>
    <row r="34" spans="2:1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2:1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</row>
    <row r="36" spans="2:1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</row>
    <row r="37" spans="2:19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</row>
    <row r="38" spans="2:1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</row>
    <row r="39" spans="2:1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</row>
    <row r="40" spans="2:1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</row>
    <row r="41" spans="2:1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</row>
    <row r="42" spans="2:1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</row>
    <row r="43" spans="2:1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</row>
    <row r="44" spans="2:1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</row>
    <row r="45" spans="2:1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</row>
    <row r="46" spans="2:1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</row>
    <row r="47" spans="2:1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</row>
    <row r="48" spans="2:1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</row>
    <row r="49" spans="2:19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</row>
    <row r="50" spans="2:19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</row>
    <row r="51" spans="2:19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</row>
    <row r="52" spans="2:19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</row>
    <row r="53" spans="2:19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</row>
    <row r="54" spans="2:19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</row>
    <row r="55" spans="2:19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</row>
    <row r="56" spans="2:19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</row>
    <row r="57" spans="2:19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</row>
    <row r="58" spans="2:19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</row>
    <row r="59" spans="2:19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</row>
    <row r="60" spans="2:19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</row>
    <row r="61" spans="2:19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</row>
    <row r="62" spans="2:19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2:19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</row>
    <row r="64" spans="2:19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</row>
    <row r="65" spans="2:19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</row>
    <row r="66" spans="2:19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</row>
    <row r="67" spans="2:19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</row>
    <row r="68" spans="2:19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</row>
    <row r="69" spans="2:19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</row>
    <row r="70" spans="2:19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2:19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</row>
    <row r="72" spans="2:19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</row>
    <row r="73" spans="2:19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</row>
    <row r="74" spans="2:19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</row>
    <row r="75" spans="2:19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</row>
    <row r="76" spans="2:19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</row>
    <row r="77" spans="2:19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</row>
    <row r="78" spans="2:19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</row>
    <row r="79" spans="2:19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2:19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</row>
    <row r="81" spans="2:19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</row>
    <row r="82" spans="2:19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</row>
    <row r="83" spans="2:19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</row>
    <row r="84" spans="2:19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</row>
    <row r="85" spans="2:19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</row>
    <row r="86" spans="2:19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</row>
    <row r="87" spans="2:19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</row>
    <row r="88" spans="2:19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</row>
    <row r="89" spans="2:19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</row>
    <row r="90" spans="2:19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</row>
    <row r="91" spans="2:19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</row>
    <row r="92" spans="2:19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</row>
    <row r="93" spans="2:19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</row>
    <row r="94" spans="2:19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</row>
    <row r="95" spans="2:19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</row>
    <row r="96" spans="2:19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</row>
    <row r="97" spans="2:19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</row>
    <row r="98" spans="2:19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</row>
    <row r="99" spans="2:19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</row>
    <row r="100" spans="2:19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</row>
    <row r="101" spans="2:19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</row>
    <row r="102" spans="2:19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</row>
    <row r="103" spans="2:19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</row>
    <row r="104" spans="2:19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</row>
    <row r="105" spans="2:19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</row>
    <row r="106" spans="2:19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</row>
    <row r="107" spans="2:19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</row>
    <row r="108" spans="2:19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</row>
    <row r="109" spans="2:19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</row>
    <row r="110" spans="2:19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</row>
    <row r="111" spans="2:19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</row>
    <row r="112" spans="2:19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</row>
    <row r="113" spans="2:19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</row>
    <row r="114" spans="2:19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</row>
    <row r="115" spans="2:19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</row>
    <row r="116" spans="2:19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</row>
    <row r="117" spans="2:19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</row>
    <row r="118" spans="2:19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</row>
    <row r="119" spans="2:19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</row>
    <row r="120" spans="2:19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</row>
    <row r="121" spans="2:19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</row>
    <row r="122" spans="2:19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</row>
    <row r="123" spans="2:19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</row>
    <row r="124" spans="2:19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</row>
    <row r="125" spans="2:19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</row>
    <row r="126" spans="2:19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2"/>
    </row>
    <row r="539" spans="2:5">
      <c r="B539" s="42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9 B34:B126">
    <cfRule type="cellIs" dxfId="4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5" t="s">
        <v>175</v>
      </c>
      <c r="C1" s="76" t="s" vm="1">
        <v>245</v>
      </c>
    </row>
    <row r="2" spans="2:98">
      <c r="B2" s="55" t="s">
        <v>174</v>
      </c>
      <c r="C2" s="76" t="s">
        <v>246</v>
      </c>
    </row>
    <row r="3" spans="2:98">
      <c r="B3" s="55" t="s">
        <v>176</v>
      </c>
      <c r="C3" s="76" t="s">
        <v>247</v>
      </c>
    </row>
    <row r="4" spans="2:98">
      <c r="B4" s="55" t="s">
        <v>177</v>
      </c>
      <c r="C4" s="76">
        <v>9455</v>
      </c>
    </row>
    <row r="6" spans="2:98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9"/>
    </row>
    <row r="7" spans="2:98" ht="26.25" customHeight="1">
      <c r="B7" s="207" t="s">
        <v>85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9"/>
    </row>
    <row r="8" spans="2:98" s="3" customFormat="1" ht="78.75">
      <c r="B8" s="21" t="s">
        <v>112</v>
      </c>
      <c r="C8" s="29" t="s">
        <v>41</v>
      </c>
      <c r="D8" s="29" t="s">
        <v>114</v>
      </c>
      <c r="E8" s="29" t="s">
        <v>113</v>
      </c>
      <c r="F8" s="29" t="s">
        <v>57</v>
      </c>
      <c r="G8" s="29" t="s">
        <v>97</v>
      </c>
      <c r="H8" s="29" t="s">
        <v>229</v>
      </c>
      <c r="I8" s="29" t="s">
        <v>228</v>
      </c>
      <c r="J8" s="29" t="s">
        <v>106</v>
      </c>
      <c r="K8" s="29" t="s">
        <v>53</v>
      </c>
      <c r="L8" s="29" t="s">
        <v>178</v>
      </c>
      <c r="M8" s="30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4"/>
      <c r="C9" s="31"/>
      <c r="D9" s="15"/>
      <c r="E9" s="15"/>
      <c r="F9" s="31"/>
      <c r="G9" s="31"/>
      <c r="H9" s="31" t="s">
        <v>236</v>
      </c>
      <c r="I9" s="31"/>
      <c r="J9" s="31" t="s">
        <v>232</v>
      </c>
      <c r="K9" s="31" t="s">
        <v>20</v>
      </c>
      <c r="L9" s="31" t="s">
        <v>20</v>
      </c>
      <c r="M9" s="32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</row>
    <row r="13" spans="2:98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</row>
    <row r="14" spans="2:98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</row>
    <row r="15" spans="2:98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</row>
    <row r="16" spans="2:9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</row>
    <row r="17" spans="2:1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</row>
    <row r="18" spans="2:1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</row>
    <row r="19" spans="2:1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</row>
    <row r="20" spans="2:1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</row>
    <row r="21" spans="2:1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</row>
    <row r="22" spans="2:1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</row>
    <row r="23" spans="2:1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</row>
    <row r="24" spans="2:1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</row>
    <row r="25" spans="2:1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</row>
    <row r="26" spans="2:1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</row>
    <row r="27" spans="2:1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</row>
    <row r="28" spans="2:1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</row>
    <row r="29" spans="2:1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</row>
    <row r="30" spans="2:1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</row>
    <row r="31" spans="2:1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</row>
    <row r="32" spans="2:1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</row>
    <row r="33" spans="2:1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</row>
    <row r="34" spans="2:1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</row>
    <row r="35" spans="2:1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</row>
    <row r="36" spans="2:1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</row>
    <row r="37" spans="2:1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</row>
    <row r="38" spans="2:1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</row>
    <row r="39" spans="2:1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</row>
    <row r="40" spans="2:1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</row>
    <row r="41" spans="2:1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</row>
    <row r="42" spans="2:1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</row>
    <row r="43" spans="2:1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</row>
    <row r="44" spans="2:1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</row>
    <row r="45" spans="2:1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</row>
    <row r="46" spans="2:1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</row>
    <row r="47" spans="2:1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</row>
    <row r="48" spans="2:1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</row>
    <row r="49" spans="2:13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</row>
    <row r="50" spans="2:13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</row>
    <row r="51" spans="2:1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</row>
    <row r="52" spans="2:13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</row>
    <row r="53" spans="2:13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</row>
    <row r="54" spans="2:13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</row>
    <row r="55" spans="2:13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</row>
    <row r="56" spans="2:13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</row>
    <row r="57" spans="2:13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</row>
    <row r="58" spans="2:13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</row>
    <row r="59" spans="2:13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</row>
    <row r="60" spans="2:13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</row>
    <row r="61" spans="2:13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</row>
    <row r="62" spans="2:13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</row>
    <row r="63" spans="2:1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</row>
    <row r="64" spans="2:13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</row>
    <row r="65" spans="2:13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</row>
    <row r="66" spans="2:13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</row>
    <row r="67" spans="2:13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</row>
    <row r="68" spans="2:13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</row>
    <row r="69" spans="2:13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</row>
    <row r="70" spans="2:13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</row>
    <row r="71" spans="2:13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</row>
    <row r="72" spans="2:13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</row>
    <row r="73" spans="2:13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</row>
    <row r="74" spans="2:13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</row>
    <row r="75" spans="2:1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</row>
    <row r="76" spans="2:13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</row>
    <row r="77" spans="2:13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</row>
    <row r="78" spans="2:13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</row>
    <row r="79" spans="2:13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</row>
    <row r="80" spans="2:13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</row>
    <row r="81" spans="2:13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</row>
    <row r="82" spans="2:13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</row>
    <row r="83" spans="2:13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</row>
    <row r="84" spans="2:13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</row>
    <row r="85" spans="2:13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</row>
    <row r="86" spans="2:13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</row>
    <row r="87" spans="2:1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</row>
    <row r="88" spans="2:13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</row>
    <row r="89" spans="2:13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</row>
    <row r="90" spans="2:13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</row>
    <row r="91" spans="2:13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</row>
    <row r="92" spans="2:13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</row>
    <row r="93" spans="2:13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</row>
    <row r="94" spans="2:13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</row>
    <row r="95" spans="2:13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</row>
    <row r="96" spans="2:13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</row>
    <row r="97" spans="2:13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</row>
    <row r="98" spans="2:13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</row>
    <row r="99" spans="2:1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</row>
    <row r="100" spans="2:13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</row>
    <row r="101" spans="2:13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</row>
    <row r="102" spans="2:13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</row>
    <row r="103" spans="2:13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</row>
    <row r="104" spans="2:13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</row>
    <row r="105" spans="2:13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</row>
    <row r="106" spans="2:13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</row>
    <row r="107" spans="2:13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</row>
    <row r="108" spans="2:13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</row>
    <row r="109" spans="2:13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</row>
    <row r="110" spans="2:13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2"/>
      <c r="C404" s="1"/>
      <c r="D404" s="1"/>
      <c r="E404" s="1"/>
    </row>
    <row r="405" spans="2:5">
      <c r="B405" s="42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5" t="s">
        <v>175</v>
      </c>
      <c r="C1" s="76" t="s" vm="1">
        <v>245</v>
      </c>
    </row>
    <row r="2" spans="2:55">
      <c r="B2" s="55" t="s">
        <v>174</v>
      </c>
      <c r="C2" s="76" t="s">
        <v>246</v>
      </c>
    </row>
    <row r="3" spans="2:55">
      <c r="B3" s="55" t="s">
        <v>176</v>
      </c>
      <c r="C3" s="76" t="s">
        <v>247</v>
      </c>
    </row>
    <row r="4" spans="2:55">
      <c r="B4" s="55" t="s">
        <v>177</v>
      </c>
      <c r="C4" s="76">
        <v>9455</v>
      </c>
    </row>
    <row r="6" spans="2:55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5" ht="26.25" customHeight="1">
      <c r="B7" s="207" t="s">
        <v>92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5" s="3" customFormat="1" ht="78.75">
      <c r="B8" s="21" t="s">
        <v>112</v>
      </c>
      <c r="C8" s="29" t="s">
        <v>41</v>
      </c>
      <c r="D8" s="29" t="s">
        <v>97</v>
      </c>
      <c r="E8" s="29" t="s">
        <v>98</v>
      </c>
      <c r="F8" s="29" t="s">
        <v>229</v>
      </c>
      <c r="G8" s="29" t="s">
        <v>228</v>
      </c>
      <c r="H8" s="29" t="s">
        <v>106</v>
      </c>
      <c r="I8" s="29" t="s">
        <v>53</v>
      </c>
      <c r="J8" s="29" t="s">
        <v>178</v>
      </c>
      <c r="K8" s="30" t="s">
        <v>180</v>
      </c>
      <c r="BC8" s="1"/>
    </row>
    <row r="9" spans="2:55" s="3" customFormat="1" ht="21" customHeight="1">
      <c r="B9" s="14"/>
      <c r="C9" s="15"/>
      <c r="D9" s="15"/>
      <c r="E9" s="31" t="s">
        <v>22</v>
      </c>
      <c r="F9" s="31" t="s">
        <v>236</v>
      </c>
      <c r="G9" s="31"/>
      <c r="H9" s="31" t="s">
        <v>232</v>
      </c>
      <c r="I9" s="31" t="s">
        <v>20</v>
      </c>
      <c r="J9" s="31" t="s">
        <v>20</v>
      </c>
      <c r="K9" s="32" t="s">
        <v>20</v>
      </c>
      <c r="BC9" s="1"/>
    </row>
    <row r="10" spans="2:55" s="4" customFormat="1" ht="18" customHeight="1">
      <c r="B10" s="17"/>
      <c r="C10" s="18" t="s">
        <v>1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V12" s="1"/>
    </row>
    <row r="13" spans="2:55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V13" s="1"/>
    </row>
    <row r="14" spans="2:55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V14" s="1"/>
    </row>
    <row r="15" spans="2:55">
      <c r="B15" s="99"/>
      <c r="C15" s="99"/>
      <c r="D15" s="99"/>
      <c r="E15" s="99"/>
      <c r="F15" s="99"/>
      <c r="G15" s="99"/>
      <c r="H15" s="99"/>
      <c r="I15" s="99"/>
      <c r="J15" s="99"/>
      <c r="K15" s="99"/>
      <c r="V15" s="1"/>
    </row>
    <row r="16" spans="2:55">
      <c r="B16" s="99"/>
      <c r="C16" s="99"/>
      <c r="D16" s="99"/>
      <c r="E16" s="99"/>
      <c r="F16" s="99"/>
      <c r="G16" s="99"/>
      <c r="H16" s="99"/>
      <c r="I16" s="99"/>
      <c r="J16" s="99"/>
      <c r="K16" s="99"/>
      <c r="V16" s="1"/>
    </row>
    <row r="17" spans="2:22">
      <c r="B17" s="99"/>
      <c r="C17" s="99"/>
      <c r="D17" s="99"/>
      <c r="E17" s="99"/>
      <c r="F17" s="99"/>
      <c r="G17" s="99"/>
      <c r="H17" s="99"/>
      <c r="I17" s="99"/>
      <c r="J17" s="99"/>
      <c r="K17" s="99"/>
      <c r="V17" s="1"/>
    </row>
    <row r="18" spans="2:22">
      <c r="B18" s="99"/>
      <c r="C18" s="99"/>
      <c r="D18" s="99"/>
      <c r="E18" s="99"/>
      <c r="F18" s="99"/>
      <c r="G18" s="99"/>
      <c r="H18" s="99"/>
      <c r="I18" s="99"/>
      <c r="J18" s="99"/>
      <c r="K18" s="99"/>
      <c r="V18" s="1"/>
    </row>
    <row r="19" spans="2:22">
      <c r="B19" s="99"/>
      <c r="C19" s="99"/>
      <c r="D19" s="99"/>
      <c r="E19" s="99"/>
      <c r="F19" s="99"/>
      <c r="G19" s="99"/>
      <c r="H19" s="99"/>
      <c r="I19" s="99"/>
      <c r="J19" s="99"/>
      <c r="K19" s="99"/>
      <c r="V19" s="1"/>
    </row>
    <row r="20" spans="2:22">
      <c r="B20" s="99"/>
      <c r="C20" s="99"/>
      <c r="D20" s="99"/>
      <c r="E20" s="99"/>
      <c r="F20" s="99"/>
      <c r="G20" s="99"/>
      <c r="H20" s="99"/>
      <c r="I20" s="99"/>
      <c r="J20" s="99"/>
      <c r="K20" s="99"/>
      <c r="V20" s="1"/>
    </row>
    <row r="21" spans="2:22">
      <c r="B21" s="99"/>
      <c r="C21" s="99"/>
      <c r="D21" s="99"/>
      <c r="E21" s="99"/>
      <c r="F21" s="99"/>
      <c r="G21" s="99"/>
      <c r="H21" s="99"/>
      <c r="I21" s="99"/>
      <c r="J21" s="99"/>
      <c r="K21" s="99"/>
      <c r="V21" s="1"/>
    </row>
    <row r="22" spans="2:22" ht="16.5" customHeight="1">
      <c r="B22" s="99"/>
      <c r="C22" s="99"/>
      <c r="D22" s="99"/>
      <c r="E22" s="99"/>
      <c r="F22" s="99"/>
      <c r="G22" s="99"/>
      <c r="H22" s="99"/>
      <c r="I22" s="99"/>
      <c r="J22" s="99"/>
      <c r="K22" s="99"/>
      <c r="V22" s="1"/>
    </row>
    <row r="23" spans="2:22" ht="16.5" customHeight="1">
      <c r="B23" s="99"/>
      <c r="C23" s="99"/>
      <c r="D23" s="99"/>
      <c r="E23" s="99"/>
      <c r="F23" s="99"/>
      <c r="G23" s="99"/>
      <c r="H23" s="99"/>
      <c r="I23" s="99"/>
      <c r="J23" s="99"/>
      <c r="K23" s="99"/>
      <c r="V23" s="1"/>
    </row>
    <row r="24" spans="2:22" ht="16.5" customHeight="1">
      <c r="B24" s="99"/>
      <c r="C24" s="99"/>
      <c r="D24" s="99"/>
      <c r="E24" s="99"/>
      <c r="F24" s="99"/>
      <c r="G24" s="99"/>
      <c r="H24" s="99"/>
      <c r="I24" s="99"/>
      <c r="J24" s="99"/>
      <c r="K24" s="99"/>
      <c r="V24" s="1"/>
    </row>
    <row r="25" spans="2:22">
      <c r="B25" s="99"/>
      <c r="C25" s="99"/>
      <c r="D25" s="99"/>
      <c r="E25" s="99"/>
      <c r="F25" s="99"/>
      <c r="G25" s="99"/>
      <c r="H25" s="99"/>
      <c r="I25" s="99"/>
      <c r="J25" s="99"/>
      <c r="K25" s="99"/>
      <c r="V25" s="1"/>
    </row>
    <row r="26" spans="2:22">
      <c r="B26" s="99"/>
      <c r="C26" s="99"/>
      <c r="D26" s="99"/>
      <c r="E26" s="99"/>
      <c r="F26" s="99"/>
      <c r="G26" s="99"/>
      <c r="H26" s="99"/>
      <c r="I26" s="99"/>
      <c r="J26" s="99"/>
      <c r="K26" s="99"/>
      <c r="V26" s="1"/>
    </row>
    <row r="27" spans="2:22">
      <c r="B27" s="99"/>
      <c r="C27" s="99"/>
      <c r="D27" s="99"/>
      <c r="E27" s="99"/>
      <c r="F27" s="99"/>
      <c r="G27" s="99"/>
      <c r="H27" s="99"/>
      <c r="I27" s="99"/>
      <c r="J27" s="99"/>
      <c r="K27" s="99"/>
      <c r="V27" s="1"/>
    </row>
    <row r="28" spans="2:22">
      <c r="B28" s="99"/>
      <c r="C28" s="99"/>
      <c r="D28" s="99"/>
      <c r="E28" s="99"/>
      <c r="F28" s="99"/>
      <c r="G28" s="99"/>
      <c r="H28" s="99"/>
      <c r="I28" s="99"/>
      <c r="J28" s="99"/>
      <c r="K28" s="99"/>
      <c r="V28" s="1"/>
    </row>
    <row r="29" spans="2:22">
      <c r="B29" s="99"/>
      <c r="C29" s="99"/>
      <c r="D29" s="99"/>
      <c r="E29" s="99"/>
      <c r="F29" s="99"/>
      <c r="G29" s="99"/>
      <c r="H29" s="99"/>
      <c r="I29" s="99"/>
      <c r="J29" s="99"/>
      <c r="K29" s="99"/>
      <c r="V29" s="1"/>
    </row>
    <row r="30" spans="2:22">
      <c r="B30" s="99"/>
      <c r="C30" s="99"/>
      <c r="D30" s="99"/>
      <c r="E30" s="99"/>
      <c r="F30" s="99"/>
      <c r="G30" s="99"/>
      <c r="H30" s="99"/>
      <c r="I30" s="99"/>
      <c r="J30" s="99"/>
      <c r="K30" s="99"/>
      <c r="V30" s="1"/>
    </row>
    <row r="31" spans="2:22">
      <c r="B31" s="99"/>
      <c r="C31" s="99"/>
      <c r="D31" s="99"/>
      <c r="E31" s="99"/>
      <c r="F31" s="99"/>
      <c r="G31" s="99"/>
      <c r="H31" s="99"/>
      <c r="I31" s="99"/>
      <c r="J31" s="99"/>
      <c r="K31" s="99"/>
      <c r="V31" s="1"/>
    </row>
    <row r="32" spans="2:22">
      <c r="B32" s="99"/>
      <c r="C32" s="99"/>
      <c r="D32" s="99"/>
      <c r="E32" s="99"/>
      <c r="F32" s="99"/>
      <c r="G32" s="99"/>
      <c r="H32" s="99"/>
      <c r="I32" s="99"/>
      <c r="J32" s="99"/>
      <c r="K32" s="99"/>
      <c r="V32" s="1"/>
    </row>
    <row r="33" spans="2:22">
      <c r="B33" s="99"/>
      <c r="C33" s="99"/>
      <c r="D33" s="99"/>
      <c r="E33" s="99"/>
      <c r="F33" s="99"/>
      <c r="G33" s="99"/>
      <c r="H33" s="99"/>
      <c r="I33" s="99"/>
      <c r="J33" s="99"/>
      <c r="K33" s="99"/>
      <c r="V33" s="1"/>
    </row>
    <row r="34" spans="2:22">
      <c r="B34" s="99"/>
      <c r="C34" s="99"/>
      <c r="D34" s="99"/>
      <c r="E34" s="99"/>
      <c r="F34" s="99"/>
      <c r="G34" s="99"/>
      <c r="H34" s="99"/>
      <c r="I34" s="99"/>
      <c r="J34" s="99"/>
      <c r="K34" s="99"/>
      <c r="V34" s="1"/>
    </row>
    <row r="35" spans="2:22">
      <c r="B35" s="99"/>
      <c r="C35" s="99"/>
      <c r="D35" s="99"/>
      <c r="E35" s="99"/>
      <c r="F35" s="99"/>
      <c r="G35" s="99"/>
      <c r="H35" s="99"/>
      <c r="I35" s="99"/>
      <c r="J35" s="99"/>
      <c r="K35" s="99"/>
      <c r="V35" s="1"/>
    </row>
    <row r="36" spans="2:22">
      <c r="B36" s="99"/>
      <c r="C36" s="99"/>
      <c r="D36" s="99"/>
      <c r="E36" s="99"/>
      <c r="F36" s="99"/>
      <c r="G36" s="99"/>
      <c r="H36" s="99"/>
      <c r="I36" s="99"/>
      <c r="J36" s="99"/>
      <c r="K36" s="99"/>
      <c r="V36" s="1"/>
    </row>
    <row r="37" spans="2:22">
      <c r="B37" s="99"/>
      <c r="C37" s="99"/>
      <c r="D37" s="99"/>
      <c r="E37" s="99"/>
      <c r="F37" s="99"/>
      <c r="G37" s="99"/>
      <c r="H37" s="99"/>
      <c r="I37" s="99"/>
      <c r="J37" s="99"/>
      <c r="K37" s="99"/>
      <c r="V37" s="1"/>
    </row>
    <row r="38" spans="2:22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22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22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22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22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22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22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22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22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22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22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5" t="s">
        <v>175</v>
      </c>
      <c r="C1" s="76" t="s" vm="1">
        <v>245</v>
      </c>
    </row>
    <row r="2" spans="2:59">
      <c r="B2" s="55" t="s">
        <v>174</v>
      </c>
      <c r="C2" s="76" t="s">
        <v>246</v>
      </c>
    </row>
    <row r="3" spans="2:59">
      <c r="B3" s="55" t="s">
        <v>176</v>
      </c>
      <c r="C3" s="76" t="s">
        <v>247</v>
      </c>
    </row>
    <row r="4" spans="2:59">
      <c r="B4" s="55" t="s">
        <v>177</v>
      </c>
      <c r="C4" s="76">
        <v>9455</v>
      </c>
    </row>
    <row r="6" spans="2:59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9" ht="26.25" customHeight="1">
      <c r="B7" s="207" t="s">
        <v>93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9" s="3" customFormat="1" ht="78.75">
      <c r="B8" s="21" t="s">
        <v>112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229</v>
      </c>
      <c r="H8" s="29" t="s">
        <v>228</v>
      </c>
      <c r="I8" s="29" t="s">
        <v>106</v>
      </c>
      <c r="J8" s="29" t="s">
        <v>53</v>
      </c>
      <c r="K8" s="29" t="s">
        <v>178</v>
      </c>
      <c r="L8" s="30" t="s">
        <v>180</v>
      </c>
      <c r="M8" s="1"/>
      <c r="N8" s="1"/>
      <c r="O8" s="1"/>
      <c r="P8" s="1"/>
      <c r="BG8" s="1"/>
    </row>
    <row r="9" spans="2:59" s="3" customFormat="1" ht="24" customHeight="1">
      <c r="B9" s="14"/>
      <c r="C9" s="15"/>
      <c r="D9" s="15"/>
      <c r="E9" s="15"/>
      <c r="F9" s="15" t="s">
        <v>22</v>
      </c>
      <c r="G9" s="15" t="s">
        <v>236</v>
      </c>
      <c r="H9" s="15"/>
      <c r="I9" s="15" t="s">
        <v>232</v>
      </c>
      <c r="J9" s="31" t="s">
        <v>20</v>
      </c>
      <c r="K9" s="31" t="s">
        <v>20</v>
      </c>
      <c r="L9" s="32" t="s">
        <v>20</v>
      </c>
      <c r="M9" s="1"/>
      <c r="N9" s="1"/>
      <c r="O9" s="1"/>
      <c r="P9" s="1"/>
      <c r="BG9" s="1"/>
    </row>
    <row r="10" spans="2:59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"/>
      <c r="N10" s="1"/>
      <c r="O10" s="1"/>
      <c r="P10" s="1"/>
      <c r="BG10" s="1"/>
    </row>
    <row r="11" spans="2:59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1"/>
      <c r="N11" s="1"/>
      <c r="O11" s="1"/>
      <c r="P11" s="1"/>
      <c r="BG11" s="1"/>
    </row>
    <row r="12" spans="2:59" ht="21" customHeight="1">
      <c r="B12" s="112"/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9">
      <c r="B13" s="112"/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9">
      <c r="B14" s="112"/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9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9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</row>
    <row r="17" spans="2:12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</row>
    <row r="18" spans="2:12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</row>
    <row r="19" spans="2:12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12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12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12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12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12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12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12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12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12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12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12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12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12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2" customFormat="1">
      <c r="C5" s="52">
        <v>1</v>
      </c>
      <c r="D5" s="52">
        <f>C5+1</f>
        <v>2</v>
      </c>
      <c r="E5" s="52">
        <f t="shared" ref="E5:Y5" si="0">D5+1</f>
        <v>3</v>
      </c>
      <c r="F5" s="52">
        <f t="shared" si="0"/>
        <v>4</v>
      </c>
      <c r="G5" s="52">
        <f t="shared" si="0"/>
        <v>5</v>
      </c>
      <c r="H5" s="52">
        <f t="shared" si="0"/>
        <v>6</v>
      </c>
      <c r="I5" s="52">
        <f t="shared" si="0"/>
        <v>7</v>
      </c>
      <c r="J5" s="52">
        <f t="shared" si="0"/>
        <v>8</v>
      </c>
      <c r="K5" s="52">
        <f t="shared" si="0"/>
        <v>9</v>
      </c>
      <c r="L5" s="52">
        <f t="shared" si="0"/>
        <v>10</v>
      </c>
      <c r="M5" s="52">
        <f t="shared" si="0"/>
        <v>11</v>
      </c>
      <c r="N5" s="52">
        <f t="shared" si="0"/>
        <v>12</v>
      </c>
      <c r="O5" s="52">
        <f t="shared" si="0"/>
        <v>13</v>
      </c>
      <c r="P5" s="52">
        <f t="shared" si="0"/>
        <v>14</v>
      </c>
      <c r="Q5" s="52">
        <f t="shared" si="0"/>
        <v>15</v>
      </c>
      <c r="R5" s="52">
        <f t="shared" si="0"/>
        <v>16</v>
      </c>
      <c r="S5" s="52">
        <f t="shared" si="0"/>
        <v>17</v>
      </c>
      <c r="T5" s="52">
        <f t="shared" si="0"/>
        <v>18</v>
      </c>
      <c r="U5" s="52">
        <f t="shared" si="0"/>
        <v>19</v>
      </c>
      <c r="V5" s="52">
        <f t="shared" si="0"/>
        <v>20</v>
      </c>
      <c r="W5" s="52">
        <f t="shared" si="0"/>
        <v>21</v>
      </c>
      <c r="X5" s="52">
        <f t="shared" si="0"/>
        <v>22</v>
      </c>
      <c r="Y5" s="52">
        <f t="shared" si="0"/>
        <v>23</v>
      </c>
    </row>
    <row r="6" spans="2:25" ht="31.5">
      <c r="B6" s="51" t="s">
        <v>80</v>
      </c>
      <c r="C6" s="12" t="s">
        <v>41</v>
      </c>
      <c r="E6" s="12" t="s">
        <v>113</v>
      </c>
      <c r="I6" s="12" t="s">
        <v>15</v>
      </c>
      <c r="J6" s="12" t="s">
        <v>58</v>
      </c>
      <c r="M6" s="12" t="s">
        <v>97</v>
      </c>
      <c r="Q6" s="12" t="s">
        <v>17</v>
      </c>
      <c r="R6" s="12" t="s">
        <v>19</v>
      </c>
      <c r="U6" s="12" t="s">
        <v>56</v>
      </c>
      <c r="W6" s="13" t="s">
        <v>52</v>
      </c>
    </row>
    <row r="7" spans="2:25" ht="18">
      <c r="B7" s="51" t="str">
        <f>'תעודות התחייבות ממשלתיות'!B6:R6</f>
        <v>1.ב. ניירות ערך סחירים</v>
      </c>
      <c r="C7" s="12"/>
      <c r="E7" s="45"/>
      <c r="I7" s="12"/>
      <c r="J7" s="12"/>
      <c r="K7" s="12"/>
      <c r="L7" s="12"/>
      <c r="M7" s="12"/>
      <c r="Q7" s="12"/>
      <c r="R7" s="50"/>
    </row>
    <row r="8" spans="2:25" ht="37.5">
      <c r="B8" s="46" t="s">
        <v>82</v>
      </c>
      <c r="C8" s="29" t="s">
        <v>41</v>
      </c>
      <c r="D8" s="29" t="s">
        <v>115</v>
      </c>
      <c r="I8" s="29" t="s">
        <v>15</v>
      </c>
      <c r="J8" s="29" t="s">
        <v>58</v>
      </c>
      <c r="K8" s="29" t="s">
        <v>98</v>
      </c>
      <c r="L8" s="29" t="s">
        <v>18</v>
      </c>
      <c r="M8" s="29" t="s">
        <v>97</v>
      </c>
      <c r="Q8" s="29" t="s">
        <v>17</v>
      </c>
      <c r="R8" s="29" t="s">
        <v>19</v>
      </c>
      <c r="S8" s="29" t="s">
        <v>0</v>
      </c>
      <c r="T8" s="29" t="s">
        <v>101</v>
      </c>
      <c r="U8" s="29" t="s">
        <v>56</v>
      </c>
      <c r="V8" s="29" t="s">
        <v>53</v>
      </c>
      <c r="W8" s="30" t="s">
        <v>107</v>
      </c>
    </row>
    <row r="9" spans="2:25" ht="31.5">
      <c r="B9" s="47" t="str">
        <f>'תעודות חוב מסחריות '!B7:T7</f>
        <v>2. תעודות חוב מסחריות</v>
      </c>
      <c r="C9" s="12" t="s">
        <v>41</v>
      </c>
      <c r="D9" s="12" t="s">
        <v>115</v>
      </c>
      <c r="E9" s="40" t="s">
        <v>113</v>
      </c>
      <c r="G9" s="12" t="s">
        <v>57</v>
      </c>
      <c r="I9" s="12" t="s">
        <v>15</v>
      </c>
      <c r="J9" s="12" t="s">
        <v>58</v>
      </c>
      <c r="K9" s="12" t="s">
        <v>98</v>
      </c>
      <c r="L9" s="12" t="s">
        <v>18</v>
      </c>
      <c r="M9" s="12" t="s">
        <v>97</v>
      </c>
      <c r="Q9" s="12" t="s">
        <v>17</v>
      </c>
      <c r="R9" s="12" t="s">
        <v>19</v>
      </c>
      <c r="S9" s="12" t="s">
        <v>0</v>
      </c>
      <c r="T9" s="12" t="s">
        <v>101</v>
      </c>
      <c r="U9" s="12" t="s">
        <v>56</v>
      </c>
      <c r="V9" s="12" t="s">
        <v>53</v>
      </c>
      <c r="W9" s="37" t="s">
        <v>107</v>
      </c>
    </row>
    <row r="10" spans="2:25" ht="31.5">
      <c r="B10" s="47" t="str">
        <f>'אג"ח קונצרני'!B7:U7</f>
        <v>3. אג"ח קונצרני</v>
      </c>
      <c r="C10" s="29" t="s">
        <v>41</v>
      </c>
      <c r="D10" s="12" t="s">
        <v>115</v>
      </c>
      <c r="E10" s="40" t="s">
        <v>113</v>
      </c>
      <c r="G10" s="29" t="s">
        <v>57</v>
      </c>
      <c r="I10" s="29" t="s">
        <v>15</v>
      </c>
      <c r="J10" s="29" t="s">
        <v>58</v>
      </c>
      <c r="K10" s="29" t="s">
        <v>98</v>
      </c>
      <c r="L10" s="29" t="s">
        <v>18</v>
      </c>
      <c r="M10" s="29" t="s">
        <v>97</v>
      </c>
      <c r="Q10" s="29" t="s">
        <v>17</v>
      </c>
      <c r="R10" s="29" t="s">
        <v>19</v>
      </c>
      <c r="S10" s="29" t="s">
        <v>0</v>
      </c>
      <c r="T10" s="29" t="s">
        <v>101</v>
      </c>
      <c r="U10" s="29" t="s">
        <v>56</v>
      </c>
      <c r="V10" s="12" t="s">
        <v>53</v>
      </c>
      <c r="W10" s="30" t="s">
        <v>107</v>
      </c>
    </row>
    <row r="11" spans="2:25" ht="31.5">
      <c r="B11" s="47" t="str">
        <f>מניות!B7</f>
        <v>4. מניות</v>
      </c>
      <c r="C11" s="29" t="s">
        <v>41</v>
      </c>
      <c r="D11" s="12" t="s">
        <v>115</v>
      </c>
      <c r="E11" s="40" t="s">
        <v>113</v>
      </c>
      <c r="H11" s="29" t="s">
        <v>97</v>
      </c>
      <c r="S11" s="29" t="s">
        <v>0</v>
      </c>
      <c r="T11" s="12" t="s">
        <v>101</v>
      </c>
      <c r="U11" s="12" t="s">
        <v>56</v>
      </c>
      <c r="V11" s="12" t="s">
        <v>53</v>
      </c>
      <c r="W11" s="13" t="s">
        <v>107</v>
      </c>
    </row>
    <row r="12" spans="2:25" ht="31.5">
      <c r="B12" s="47" t="str">
        <f>'תעודות סל'!B7:N7</f>
        <v>5. תעודות סל</v>
      </c>
      <c r="C12" s="29" t="s">
        <v>41</v>
      </c>
      <c r="D12" s="12" t="s">
        <v>115</v>
      </c>
      <c r="E12" s="40" t="s">
        <v>113</v>
      </c>
      <c r="H12" s="29" t="s">
        <v>97</v>
      </c>
      <c r="S12" s="29" t="s">
        <v>0</v>
      </c>
      <c r="T12" s="29" t="s">
        <v>101</v>
      </c>
      <c r="U12" s="29" t="s">
        <v>56</v>
      </c>
      <c r="V12" s="29" t="s">
        <v>53</v>
      </c>
      <c r="W12" s="30" t="s">
        <v>107</v>
      </c>
    </row>
    <row r="13" spans="2:25" ht="31.5">
      <c r="B13" s="47" t="str">
        <f>'קרנות נאמנות'!B7:O7</f>
        <v>6. קרנות נאמנות</v>
      </c>
      <c r="C13" s="29" t="s">
        <v>41</v>
      </c>
      <c r="D13" s="29" t="s">
        <v>115</v>
      </c>
      <c r="G13" s="29" t="s">
        <v>57</v>
      </c>
      <c r="H13" s="29" t="s">
        <v>97</v>
      </c>
      <c r="S13" s="29" t="s">
        <v>0</v>
      </c>
      <c r="T13" s="29" t="s">
        <v>101</v>
      </c>
      <c r="U13" s="29" t="s">
        <v>56</v>
      </c>
      <c r="V13" s="29" t="s">
        <v>53</v>
      </c>
      <c r="W13" s="30" t="s">
        <v>107</v>
      </c>
    </row>
    <row r="14" spans="2:25" ht="31.5">
      <c r="B14" s="47" t="str">
        <f>'כתבי אופציה'!B7:L7</f>
        <v>7. כתבי אופציה</v>
      </c>
      <c r="C14" s="29" t="s">
        <v>41</v>
      </c>
      <c r="D14" s="29" t="s">
        <v>115</v>
      </c>
      <c r="G14" s="29" t="s">
        <v>57</v>
      </c>
      <c r="H14" s="29" t="s">
        <v>97</v>
      </c>
      <c r="S14" s="29" t="s">
        <v>0</v>
      </c>
      <c r="T14" s="29" t="s">
        <v>101</v>
      </c>
      <c r="U14" s="29" t="s">
        <v>56</v>
      </c>
      <c r="V14" s="29" t="s">
        <v>53</v>
      </c>
      <c r="W14" s="30" t="s">
        <v>107</v>
      </c>
    </row>
    <row r="15" spans="2:25" ht="31.5">
      <c r="B15" s="47" t="str">
        <f>אופציות!B7</f>
        <v>8. אופציות</v>
      </c>
      <c r="C15" s="29" t="s">
        <v>41</v>
      </c>
      <c r="D15" s="29" t="s">
        <v>115</v>
      </c>
      <c r="G15" s="29" t="s">
        <v>57</v>
      </c>
      <c r="H15" s="29" t="s">
        <v>97</v>
      </c>
      <c r="S15" s="29" t="s">
        <v>0</v>
      </c>
      <c r="T15" s="29" t="s">
        <v>101</v>
      </c>
      <c r="U15" s="29" t="s">
        <v>56</v>
      </c>
      <c r="V15" s="29" t="s">
        <v>53</v>
      </c>
      <c r="W15" s="30" t="s">
        <v>107</v>
      </c>
    </row>
    <row r="16" spans="2:25" ht="31.5">
      <c r="B16" s="47" t="str">
        <f>'חוזים עתידיים'!B7:I7</f>
        <v>9. חוזים עתידיים</v>
      </c>
      <c r="C16" s="29" t="s">
        <v>41</v>
      </c>
      <c r="D16" s="29" t="s">
        <v>115</v>
      </c>
      <c r="G16" s="29" t="s">
        <v>57</v>
      </c>
      <c r="H16" s="29" t="s">
        <v>97</v>
      </c>
      <c r="S16" s="29" t="s">
        <v>0</v>
      </c>
      <c r="T16" s="30" t="s">
        <v>101</v>
      </c>
    </row>
    <row r="17" spans="2:25" ht="31.5">
      <c r="B17" s="47" t="str">
        <f>'מוצרים מובנים'!B7:Q7</f>
        <v>10. מוצרים מובנים</v>
      </c>
      <c r="C17" s="29" t="s">
        <v>41</v>
      </c>
      <c r="F17" s="12" t="s">
        <v>45</v>
      </c>
      <c r="I17" s="29" t="s">
        <v>15</v>
      </c>
      <c r="J17" s="29" t="s">
        <v>58</v>
      </c>
      <c r="K17" s="29" t="s">
        <v>98</v>
      </c>
      <c r="L17" s="29" t="s">
        <v>18</v>
      </c>
      <c r="M17" s="29" t="s">
        <v>97</v>
      </c>
      <c r="Q17" s="29" t="s">
        <v>17</v>
      </c>
      <c r="R17" s="29" t="s">
        <v>19</v>
      </c>
      <c r="S17" s="29" t="s">
        <v>0</v>
      </c>
      <c r="T17" s="29" t="s">
        <v>101</v>
      </c>
      <c r="U17" s="29" t="s">
        <v>56</v>
      </c>
      <c r="V17" s="29" t="s">
        <v>53</v>
      </c>
      <c r="W17" s="30" t="s">
        <v>107</v>
      </c>
    </row>
    <row r="18" spans="2:25" ht="18">
      <c r="B18" s="51" t="str">
        <f>'לא סחיר- תעודות התחייבות ממשלתי'!B6:P6</f>
        <v>1.ג. ניירות ערך לא סחירים</v>
      </c>
    </row>
    <row r="19" spans="2:25" ht="31.5">
      <c r="B19" s="47" t="str">
        <f>'לא סחיר- תעודות התחייבות ממשלתי'!B7:P7</f>
        <v>1. תעודות התחייבות ממשלתיות</v>
      </c>
      <c r="C19" s="29" t="s">
        <v>41</v>
      </c>
      <c r="I19" s="29" t="s">
        <v>15</v>
      </c>
      <c r="J19" s="29" t="s">
        <v>58</v>
      </c>
      <c r="K19" s="29" t="s">
        <v>98</v>
      </c>
      <c r="L19" s="29" t="s">
        <v>18</v>
      </c>
      <c r="M19" s="29" t="s">
        <v>97</v>
      </c>
      <c r="Q19" s="29" t="s">
        <v>17</v>
      </c>
      <c r="R19" s="29" t="s">
        <v>19</v>
      </c>
      <c r="S19" s="29" t="s">
        <v>0</v>
      </c>
      <c r="T19" s="29" t="s">
        <v>101</v>
      </c>
      <c r="U19" s="29" t="s">
        <v>106</v>
      </c>
      <c r="V19" s="29" t="s">
        <v>53</v>
      </c>
      <c r="W19" s="30" t="s">
        <v>107</v>
      </c>
    </row>
    <row r="20" spans="2:25" ht="31.5">
      <c r="B20" s="47" t="str">
        <f>'לא סחיר - תעודות חוב מסחריות'!B7:S7</f>
        <v>2. תעודות חוב מסחריות</v>
      </c>
      <c r="C20" s="29" t="s">
        <v>41</v>
      </c>
      <c r="D20" s="40" t="s">
        <v>114</v>
      </c>
      <c r="E20" s="40" t="s">
        <v>113</v>
      </c>
      <c r="G20" s="29" t="s">
        <v>57</v>
      </c>
      <c r="I20" s="29" t="s">
        <v>15</v>
      </c>
      <c r="J20" s="29" t="s">
        <v>58</v>
      </c>
      <c r="K20" s="29" t="s">
        <v>98</v>
      </c>
      <c r="L20" s="29" t="s">
        <v>18</v>
      </c>
      <c r="M20" s="29" t="s">
        <v>97</v>
      </c>
      <c r="Q20" s="29" t="s">
        <v>17</v>
      </c>
      <c r="R20" s="29" t="s">
        <v>19</v>
      </c>
      <c r="S20" s="29" t="s">
        <v>0</v>
      </c>
      <c r="T20" s="29" t="s">
        <v>101</v>
      </c>
      <c r="U20" s="29" t="s">
        <v>106</v>
      </c>
      <c r="V20" s="29" t="s">
        <v>53</v>
      </c>
      <c r="W20" s="30" t="s">
        <v>107</v>
      </c>
    </row>
    <row r="21" spans="2:25" ht="31.5">
      <c r="B21" s="47" t="str">
        <f>'לא סחיר - אג"ח קונצרני'!B7:S7</f>
        <v>3. אג"ח קונצרני</v>
      </c>
      <c r="C21" s="29" t="s">
        <v>41</v>
      </c>
      <c r="D21" s="40" t="s">
        <v>114</v>
      </c>
      <c r="E21" s="40" t="s">
        <v>113</v>
      </c>
      <c r="G21" s="29" t="s">
        <v>57</v>
      </c>
      <c r="I21" s="29" t="s">
        <v>15</v>
      </c>
      <c r="J21" s="29" t="s">
        <v>58</v>
      </c>
      <c r="K21" s="29" t="s">
        <v>98</v>
      </c>
      <c r="L21" s="29" t="s">
        <v>18</v>
      </c>
      <c r="M21" s="29" t="s">
        <v>97</v>
      </c>
      <c r="Q21" s="29" t="s">
        <v>17</v>
      </c>
      <c r="R21" s="29" t="s">
        <v>19</v>
      </c>
      <c r="S21" s="29" t="s">
        <v>0</v>
      </c>
      <c r="T21" s="29" t="s">
        <v>101</v>
      </c>
      <c r="U21" s="29" t="s">
        <v>106</v>
      </c>
      <c r="V21" s="29" t="s">
        <v>53</v>
      </c>
      <c r="W21" s="30" t="s">
        <v>107</v>
      </c>
    </row>
    <row r="22" spans="2:25" ht="31.5">
      <c r="B22" s="47" t="str">
        <f>'לא סחיר - מניות'!B7:M7</f>
        <v>4. מניות</v>
      </c>
      <c r="C22" s="29" t="s">
        <v>41</v>
      </c>
      <c r="D22" s="40" t="s">
        <v>114</v>
      </c>
      <c r="E22" s="40" t="s">
        <v>113</v>
      </c>
      <c r="G22" s="29" t="s">
        <v>57</v>
      </c>
      <c r="H22" s="29" t="s">
        <v>97</v>
      </c>
      <c r="S22" s="29" t="s">
        <v>0</v>
      </c>
      <c r="T22" s="29" t="s">
        <v>101</v>
      </c>
      <c r="U22" s="29" t="s">
        <v>106</v>
      </c>
      <c r="V22" s="29" t="s">
        <v>53</v>
      </c>
      <c r="W22" s="30" t="s">
        <v>107</v>
      </c>
    </row>
    <row r="23" spans="2:25" ht="31.5">
      <c r="B23" s="47" t="str">
        <f>'לא סחיר - קרנות השקעה'!B7:K7</f>
        <v>5. קרנות השקעה</v>
      </c>
      <c r="C23" s="29" t="s">
        <v>41</v>
      </c>
      <c r="G23" s="29" t="s">
        <v>57</v>
      </c>
      <c r="H23" s="29" t="s">
        <v>97</v>
      </c>
      <c r="K23" s="29" t="s">
        <v>98</v>
      </c>
      <c r="S23" s="29" t="s">
        <v>0</v>
      </c>
      <c r="T23" s="29" t="s">
        <v>101</v>
      </c>
      <c r="U23" s="29" t="s">
        <v>106</v>
      </c>
      <c r="V23" s="29" t="s">
        <v>53</v>
      </c>
      <c r="W23" s="30" t="s">
        <v>107</v>
      </c>
    </row>
    <row r="24" spans="2:25" ht="31.5">
      <c r="B24" s="47" t="str">
        <f>'לא סחיר - כתבי אופציה'!B7:L7</f>
        <v>6. כתבי אופציה</v>
      </c>
      <c r="C24" s="29" t="s">
        <v>41</v>
      </c>
      <c r="G24" s="29" t="s">
        <v>57</v>
      </c>
      <c r="H24" s="29" t="s">
        <v>97</v>
      </c>
      <c r="K24" s="29" t="s">
        <v>98</v>
      </c>
      <c r="S24" s="29" t="s">
        <v>0</v>
      </c>
      <c r="T24" s="29" t="s">
        <v>101</v>
      </c>
      <c r="U24" s="29" t="s">
        <v>106</v>
      </c>
      <c r="V24" s="29" t="s">
        <v>53</v>
      </c>
      <c r="W24" s="30" t="s">
        <v>107</v>
      </c>
    </row>
    <row r="25" spans="2:25" ht="31.5">
      <c r="B25" s="47" t="str">
        <f>'לא סחיר - אופציות'!B7:L7</f>
        <v>7. אופציות</v>
      </c>
      <c r="C25" s="29" t="s">
        <v>41</v>
      </c>
      <c r="G25" s="29" t="s">
        <v>57</v>
      </c>
      <c r="H25" s="29" t="s">
        <v>97</v>
      </c>
      <c r="K25" s="29" t="s">
        <v>98</v>
      </c>
      <c r="S25" s="29" t="s">
        <v>0</v>
      </c>
      <c r="T25" s="29" t="s">
        <v>101</v>
      </c>
      <c r="U25" s="29" t="s">
        <v>106</v>
      </c>
      <c r="V25" s="29" t="s">
        <v>53</v>
      </c>
      <c r="W25" s="30" t="s">
        <v>107</v>
      </c>
    </row>
    <row r="26" spans="2:25" ht="31.5">
      <c r="B26" s="47" t="str">
        <f>'לא סחיר - חוזים עתידיים'!B7:K7</f>
        <v>8. חוזים עתידיים</v>
      </c>
      <c r="C26" s="29" t="s">
        <v>41</v>
      </c>
      <c r="G26" s="29" t="s">
        <v>57</v>
      </c>
      <c r="H26" s="29" t="s">
        <v>97</v>
      </c>
      <c r="K26" s="29" t="s">
        <v>98</v>
      </c>
      <c r="S26" s="29" t="s">
        <v>0</v>
      </c>
      <c r="T26" s="29" t="s">
        <v>101</v>
      </c>
      <c r="U26" s="29" t="s">
        <v>106</v>
      </c>
      <c r="V26" s="30" t="s">
        <v>107</v>
      </c>
    </row>
    <row r="27" spans="2:25" ht="31.5">
      <c r="B27" s="47" t="str">
        <f>'לא סחיר - מוצרים מובנים'!B7:Q7</f>
        <v>9. מוצרים מובנים</v>
      </c>
      <c r="C27" s="29" t="s">
        <v>41</v>
      </c>
      <c r="F27" s="29" t="s">
        <v>45</v>
      </c>
      <c r="I27" s="29" t="s">
        <v>15</v>
      </c>
      <c r="J27" s="29" t="s">
        <v>58</v>
      </c>
      <c r="K27" s="29" t="s">
        <v>98</v>
      </c>
      <c r="L27" s="29" t="s">
        <v>18</v>
      </c>
      <c r="M27" s="29" t="s">
        <v>97</v>
      </c>
      <c r="Q27" s="29" t="s">
        <v>17</v>
      </c>
      <c r="R27" s="29" t="s">
        <v>19</v>
      </c>
      <c r="S27" s="29" t="s">
        <v>0</v>
      </c>
      <c r="T27" s="29" t="s">
        <v>101</v>
      </c>
      <c r="U27" s="29" t="s">
        <v>106</v>
      </c>
      <c r="V27" s="29" t="s">
        <v>53</v>
      </c>
      <c r="W27" s="30" t="s">
        <v>107</v>
      </c>
    </row>
    <row r="28" spans="2:25" ht="31.5">
      <c r="B28" s="51" t="str">
        <f>הלוואות!B6</f>
        <v>1.ד. הלוואות:</v>
      </c>
      <c r="C28" s="29" t="s">
        <v>41</v>
      </c>
      <c r="I28" s="29" t="s">
        <v>15</v>
      </c>
      <c r="J28" s="29" t="s">
        <v>58</v>
      </c>
      <c r="L28" s="29" t="s">
        <v>18</v>
      </c>
      <c r="M28" s="29" t="s">
        <v>97</v>
      </c>
      <c r="Q28" s="12" t="s">
        <v>33</v>
      </c>
      <c r="R28" s="29" t="s">
        <v>19</v>
      </c>
      <c r="S28" s="29" t="s">
        <v>0</v>
      </c>
      <c r="T28" s="29" t="s">
        <v>101</v>
      </c>
      <c r="U28" s="29" t="s">
        <v>106</v>
      </c>
      <c r="V28" s="30" t="s">
        <v>107</v>
      </c>
    </row>
    <row r="29" spans="2:25" ht="47.25">
      <c r="B29" s="51" t="str">
        <f>'פקדונות מעל 3 חודשים'!B6:O6</f>
        <v>1.ה. פקדונות מעל 3 חודשים:</v>
      </c>
      <c r="C29" s="29" t="s">
        <v>41</v>
      </c>
      <c r="E29" s="29" t="s">
        <v>113</v>
      </c>
      <c r="I29" s="29" t="s">
        <v>15</v>
      </c>
      <c r="J29" s="29" t="s">
        <v>58</v>
      </c>
      <c r="L29" s="29" t="s">
        <v>18</v>
      </c>
      <c r="M29" s="29" t="s">
        <v>97</v>
      </c>
      <c r="O29" s="48" t="s">
        <v>47</v>
      </c>
      <c r="P29" s="49"/>
      <c r="R29" s="29" t="s">
        <v>19</v>
      </c>
      <c r="S29" s="29" t="s">
        <v>0</v>
      </c>
      <c r="T29" s="29" t="s">
        <v>101</v>
      </c>
      <c r="U29" s="29" t="s">
        <v>106</v>
      </c>
      <c r="V29" s="30" t="s">
        <v>107</v>
      </c>
    </row>
    <row r="30" spans="2:25" ht="63">
      <c r="B30" s="51" t="str">
        <f>'זכויות מקרקעין'!B6</f>
        <v>1. ו. זכויות במקרקעין:</v>
      </c>
      <c r="C30" s="12" t="s">
        <v>49</v>
      </c>
      <c r="N30" s="48" t="s">
        <v>81</v>
      </c>
      <c r="P30" s="49" t="s">
        <v>50</v>
      </c>
      <c r="U30" s="29" t="s">
        <v>106</v>
      </c>
      <c r="V30" s="13" t="s">
        <v>52</v>
      </c>
    </row>
    <row r="31" spans="2:25" ht="31.5">
      <c r="B31" s="51" t="str">
        <f>'השקעות אחרות '!B6:K6</f>
        <v xml:space="preserve">1. ח. השקעות אחרות </v>
      </c>
      <c r="C31" s="12" t="s">
        <v>15</v>
      </c>
      <c r="J31" s="12" t="s">
        <v>16</v>
      </c>
      <c r="Q31" s="12" t="s">
        <v>51</v>
      </c>
      <c r="R31" s="12" t="s">
        <v>48</v>
      </c>
      <c r="U31" s="29" t="s">
        <v>106</v>
      </c>
      <c r="V31" s="13" t="s">
        <v>52</v>
      </c>
    </row>
    <row r="32" spans="2:25" ht="47.25">
      <c r="B32" s="51" t="str">
        <f>'יתרת התחייבות להשקעה'!B6:D6</f>
        <v>1. ט. יתרות התחייבות להשקעה:</v>
      </c>
      <c r="X32" s="12" t="s">
        <v>103</v>
      </c>
      <c r="Y32" s="13" t="s">
        <v>102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5" t="s">
        <v>175</v>
      </c>
      <c r="C1" s="76" t="s" vm="1">
        <v>245</v>
      </c>
    </row>
    <row r="2" spans="2:54">
      <c r="B2" s="55" t="s">
        <v>174</v>
      </c>
      <c r="C2" s="76" t="s">
        <v>246</v>
      </c>
    </row>
    <row r="3" spans="2:54">
      <c r="B3" s="55" t="s">
        <v>176</v>
      </c>
      <c r="C3" s="76" t="s">
        <v>247</v>
      </c>
    </row>
    <row r="4" spans="2:54">
      <c r="B4" s="55" t="s">
        <v>177</v>
      </c>
      <c r="C4" s="76">
        <v>9455</v>
      </c>
    </row>
    <row r="6" spans="2:54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9"/>
    </row>
    <row r="7" spans="2:54" ht="26.25" customHeight="1">
      <c r="B7" s="207" t="s">
        <v>94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</row>
    <row r="8" spans="2:54" s="3" customFormat="1" ht="78.75">
      <c r="B8" s="21" t="s">
        <v>112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229</v>
      </c>
      <c r="H8" s="29" t="s">
        <v>228</v>
      </c>
      <c r="I8" s="29" t="s">
        <v>106</v>
      </c>
      <c r="J8" s="29" t="s">
        <v>53</v>
      </c>
      <c r="K8" s="29" t="s">
        <v>178</v>
      </c>
      <c r="L8" s="30" t="s">
        <v>180</v>
      </c>
      <c r="M8" s="1"/>
      <c r="AZ8" s="1"/>
    </row>
    <row r="9" spans="2:54" s="3" customFormat="1" ht="21" customHeight="1">
      <c r="B9" s="14"/>
      <c r="C9" s="15"/>
      <c r="D9" s="15"/>
      <c r="E9" s="15"/>
      <c r="F9" s="15" t="s">
        <v>22</v>
      </c>
      <c r="G9" s="15" t="s">
        <v>236</v>
      </c>
      <c r="H9" s="15"/>
      <c r="I9" s="15" t="s">
        <v>232</v>
      </c>
      <c r="J9" s="31" t="s">
        <v>20</v>
      </c>
      <c r="K9" s="31" t="s">
        <v>20</v>
      </c>
      <c r="L9" s="32" t="s">
        <v>20</v>
      </c>
      <c r="AZ9" s="1"/>
    </row>
    <row r="10" spans="2:54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AZ10" s="1"/>
    </row>
    <row r="11" spans="2:54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AZ11" s="1"/>
    </row>
    <row r="12" spans="2:54" ht="19.5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</row>
    <row r="13" spans="2:54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2:54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  <row r="15" spans="2:54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</row>
    <row r="16" spans="2:54" s="7" customFormat="1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AZ16" s="1"/>
      <c r="BB16" s="1"/>
    </row>
    <row r="17" spans="2:54" s="7" customFormat="1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AZ17" s="1"/>
      <c r="BB17" s="1"/>
    </row>
    <row r="18" spans="2:54" s="7" customFormat="1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AZ18" s="1"/>
      <c r="BB18" s="1"/>
    </row>
    <row r="19" spans="2:54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</row>
    <row r="20" spans="2:54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</row>
    <row r="21" spans="2:54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</row>
    <row r="22" spans="2:54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</row>
    <row r="23" spans="2:54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</row>
    <row r="24" spans="2:54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</row>
    <row r="25" spans="2:54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</row>
    <row r="26" spans="2:54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</row>
    <row r="27" spans="2:54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</row>
    <row r="28" spans="2:54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</row>
    <row r="29" spans="2:54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</row>
    <row r="30" spans="2:54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</row>
    <row r="31" spans="2:54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</row>
    <row r="32" spans="2:54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</row>
    <row r="33" spans="2:12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2:12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2:12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2:12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2:12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2:12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2:12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2:12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2:12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2:12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2:12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2:12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2:12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2:12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2:12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2:12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2:12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2:12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2:12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2:12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2:12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2:12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2:12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2:12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2:12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2:12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2:12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2:12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2:12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2:12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2:12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2:12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6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5" t="s">
        <v>175</v>
      </c>
      <c r="C1" s="76" t="s" vm="1">
        <v>245</v>
      </c>
    </row>
    <row r="2" spans="2:51">
      <c r="B2" s="55" t="s">
        <v>174</v>
      </c>
      <c r="C2" s="76" t="s">
        <v>246</v>
      </c>
    </row>
    <row r="3" spans="2:51">
      <c r="B3" s="55" t="s">
        <v>176</v>
      </c>
      <c r="C3" s="76" t="s">
        <v>247</v>
      </c>
    </row>
    <row r="4" spans="2:51">
      <c r="B4" s="55" t="s">
        <v>177</v>
      </c>
      <c r="C4" s="76">
        <v>9455</v>
      </c>
    </row>
    <row r="6" spans="2:51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51" ht="26.25" customHeight="1">
      <c r="B7" s="207" t="s">
        <v>95</v>
      </c>
      <c r="C7" s="208"/>
      <c r="D7" s="208"/>
      <c r="E7" s="208"/>
      <c r="F7" s="208"/>
      <c r="G7" s="208"/>
      <c r="H7" s="208"/>
      <c r="I7" s="208"/>
      <c r="J7" s="208"/>
      <c r="K7" s="209"/>
    </row>
    <row r="8" spans="2:51" s="3" customFormat="1" ht="63">
      <c r="B8" s="21" t="s">
        <v>112</v>
      </c>
      <c r="C8" s="29" t="s">
        <v>41</v>
      </c>
      <c r="D8" s="29" t="s">
        <v>57</v>
      </c>
      <c r="E8" s="29" t="s">
        <v>97</v>
      </c>
      <c r="F8" s="29" t="s">
        <v>98</v>
      </c>
      <c r="G8" s="29" t="s">
        <v>229</v>
      </c>
      <c r="H8" s="29" t="s">
        <v>228</v>
      </c>
      <c r="I8" s="29" t="s">
        <v>106</v>
      </c>
      <c r="J8" s="29" t="s">
        <v>178</v>
      </c>
      <c r="K8" s="30" t="s">
        <v>180</v>
      </c>
      <c r="L8" s="1"/>
      <c r="AW8" s="1"/>
    </row>
    <row r="9" spans="2:51" s="3" customFormat="1" ht="22.5" customHeight="1">
      <c r="B9" s="14"/>
      <c r="C9" s="15"/>
      <c r="D9" s="15"/>
      <c r="E9" s="15"/>
      <c r="F9" s="15" t="s">
        <v>22</v>
      </c>
      <c r="G9" s="15" t="s">
        <v>236</v>
      </c>
      <c r="H9" s="15"/>
      <c r="I9" s="15" t="s">
        <v>232</v>
      </c>
      <c r="J9" s="31" t="s">
        <v>20</v>
      </c>
      <c r="K9" s="16" t="s">
        <v>20</v>
      </c>
      <c r="AW9" s="1"/>
    </row>
    <row r="10" spans="2:5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9" t="s">
        <v>8</v>
      </c>
      <c r="K10" s="19" t="s">
        <v>9</v>
      </c>
      <c r="AW10" s="1"/>
    </row>
    <row r="11" spans="2:51" s="133" customFormat="1" ht="18" customHeight="1">
      <c r="B11" s="113" t="s">
        <v>44</v>
      </c>
      <c r="C11" s="114"/>
      <c r="D11" s="114"/>
      <c r="E11" s="114"/>
      <c r="F11" s="114"/>
      <c r="G11" s="115"/>
      <c r="H11" s="119"/>
      <c r="I11" s="115">
        <v>-18.54973</v>
      </c>
      <c r="J11" s="116">
        <v>1</v>
      </c>
      <c r="K11" s="116">
        <f>I11/'סכום נכסי הקרן'!$C$42</f>
        <v>-9.6346803713000966E-4</v>
      </c>
      <c r="AW11" s="134"/>
    </row>
    <row r="12" spans="2:51" s="134" customFormat="1" ht="19.5" customHeight="1">
      <c r="B12" s="117" t="s">
        <v>32</v>
      </c>
      <c r="C12" s="114"/>
      <c r="D12" s="114"/>
      <c r="E12" s="114"/>
      <c r="F12" s="114"/>
      <c r="G12" s="115"/>
      <c r="H12" s="119"/>
      <c r="I12" s="115">
        <v>-18.54973</v>
      </c>
      <c r="J12" s="116">
        <v>1</v>
      </c>
      <c r="K12" s="116">
        <f>I12/'סכום נכסי הקרן'!$C$42</f>
        <v>-9.6346803713000966E-4</v>
      </c>
    </row>
    <row r="13" spans="2:51" s="135" customFormat="1">
      <c r="B13" s="100" t="s">
        <v>648</v>
      </c>
      <c r="C13" s="80"/>
      <c r="D13" s="80"/>
      <c r="E13" s="80"/>
      <c r="F13" s="80"/>
      <c r="G13" s="89"/>
      <c r="H13" s="91"/>
      <c r="I13" s="89">
        <v>-19.1464</v>
      </c>
      <c r="J13" s="90">
        <v>1.0321659668361749</v>
      </c>
      <c r="K13" s="90">
        <f>I13/'סכום נכסי הקרן'!$C$42</f>
        <v>-9.9445891806004827E-4</v>
      </c>
    </row>
    <row r="14" spans="2:51" s="135" customFormat="1">
      <c r="B14" s="85" t="s">
        <v>649</v>
      </c>
      <c r="C14" s="82" t="s">
        <v>650</v>
      </c>
      <c r="D14" s="95" t="s">
        <v>651</v>
      </c>
      <c r="E14" s="95" t="s">
        <v>159</v>
      </c>
      <c r="F14" s="108">
        <v>43132</v>
      </c>
      <c r="G14" s="92">
        <v>33555</v>
      </c>
      <c r="H14" s="94">
        <v>-2.3685</v>
      </c>
      <c r="I14" s="92">
        <v>-0.79474999999999996</v>
      </c>
      <c r="J14" s="93">
        <v>4.2844289377796871E-2</v>
      </c>
      <c r="K14" s="93">
        <f>I14/'סכום נכסי הקרן'!$C$42</f>
        <v>-4.1279103389056074E-5</v>
      </c>
    </row>
    <row r="15" spans="2:51" s="135" customFormat="1">
      <c r="B15" s="85" t="s">
        <v>652</v>
      </c>
      <c r="C15" s="82" t="s">
        <v>653</v>
      </c>
      <c r="D15" s="95" t="s">
        <v>651</v>
      </c>
      <c r="E15" s="95" t="s">
        <v>159</v>
      </c>
      <c r="F15" s="108">
        <v>43103</v>
      </c>
      <c r="G15" s="92">
        <v>67800</v>
      </c>
      <c r="H15" s="94">
        <v>-1.7338</v>
      </c>
      <c r="I15" s="92">
        <v>-1.17553</v>
      </c>
      <c r="J15" s="93">
        <v>6.337181188081982E-2</v>
      </c>
      <c r="K15" s="93">
        <f>I15/'סכום נכסי הקרן'!$C$42</f>
        <v>-6.1056715202185703E-5</v>
      </c>
    </row>
    <row r="16" spans="2:51" s="140" customFormat="1">
      <c r="B16" s="85" t="s">
        <v>654</v>
      </c>
      <c r="C16" s="82" t="s">
        <v>655</v>
      </c>
      <c r="D16" s="95" t="s">
        <v>651</v>
      </c>
      <c r="E16" s="95" t="s">
        <v>159</v>
      </c>
      <c r="F16" s="108">
        <v>43139</v>
      </c>
      <c r="G16" s="92">
        <v>68232</v>
      </c>
      <c r="H16" s="94">
        <v>-0.68700000000000006</v>
      </c>
      <c r="I16" s="92">
        <v>-0.46875</v>
      </c>
      <c r="J16" s="93">
        <v>2.5269909588980542E-2</v>
      </c>
      <c r="K16" s="93">
        <f>I16/'סכום נכסי הקרן'!$C$42</f>
        <v>-2.4346750190147891E-5</v>
      </c>
      <c r="AW16" s="135"/>
      <c r="AY16" s="135"/>
    </row>
    <row r="17" spans="2:51" s="140" customFormat="1">
      <c r="B17" s="85" t="s">
        <v>656</v>
      </c>
      <c r="C17" s="82" t="s">
        <v>657</v>
      </c>
      <c r="D17" s="95" t="s">
        <v>651</v>
      </c>
      <c r="E17" s="95" t="s">
        <v>159</v>
      </c>
      <c r="F17" s="108">
        <v>43136</v>
      </c>
      <c r="G17" s="92">
        <v>119773.5</v>
      </c>
      <c r="H17" s="94">
        <v>-2.2084000000000001</v>
      </c>
      <c r="I17" s="92">
        <v>-2.64513</v>
      </c>
      <c r="J17" s="93">
        <v>0.14259668469568021</v>
      </c>
      <c r="K17" s="93">
        <f>I17/'סכום נכסי הקרן'!$C$42</f>
        <v>-1.3738734790499389E-4</v>
      </c>
      <c r="AW17" s="135"/>
      <c r="AY17" s="135"/>
    </row>
    <row r="18" spans="2:51" s="140" customFormat="1">
      <c r="B18" s="85" t="s">
        <v>658</v>
      </c>
      <c r="C18" s="82" t="s">
        <v>659</v>
      </c>
      <c r="D18" s="95" t="s">
        <v>651</v>
      </c>
      <c r="E18" s="95" t="s">
        <v>159</v>
      </c>
      <c r="F18" s="108">
        <v>43171</v>
      </c>
      <c r="G18" s="92">
        <v>291422.5</v>
      </c>
      <c r="H18" s="94">
        <v>-2.1278000000000001</v>
      </c>
      <c r="I18" s="92">
        <v>-6.2009999999999996</v>
      </c>
      <c r="J18" s="93">
        <v>0.33429057997070577</v>
      </c>
      <c r="K18" s="93">
        <f>I18/'סכום נכסי הקרן'!$C$42</f>
        <v>-3.2207828891542842E-4</v>
      </c>
      <c r="AW18" s="135"/>
      <c r="AY18" s="135"/>
    </row>
    <row r="19" spans="2:51" s="135" customFormat="1">
      <c r="B19" s="85" t="s">
        <v>660</v>
      </c>
      <c r="C19" s="82" t="s">
        <v>661</v>
      </c>
      <c r="D19" s="95" t="s">
        <v>651</v>
      </c>
      <c r="E19" s="95" t="s">
        <v>159</v>
      </c>
      <c r="F19" s="108">
        <v>43181</v>
      </c>
      <c r="G19" s="92">
        <v>34724</v>
      </c>
      <c r="H19" s="94">
        <v>-0.83689999999999998</v>
      </c>
      <c r="I19" s="92">
        <v>-0.29061000000000003</v>
      </c>
      <c r="J19" s="93">
        <v>1.5666535308061089E-2</v>
      </c>
      <c r="K19" s="93">
        <f>I19/'סכום נכסי הקרן'!$C$42</f>
        <v>-1.509420602188561E-5</v>
      </c>
    </row>
    <row r="20" spans="2:51" s="135" customFormat="1">
      <c r="B20" s="85" t="s">
        <v>662</v>
      </c>
      <c r="C20" s="82" t="s">
        <v>663</v>
      </c>
      <c r="D20" s="95" t="s">
        <v>651</v>
      </c>
      <c r="E20" s="95" t="s">
        <v>159</v>
      </c>
      <c r="F20" s="108">
        <v>43152</v>
      </c>
      <c r="G20" s="92">
        <v>1561093.95</v>
      </c>
      <c r="H20" s="94">
        <v>-0.59650000000000003</v>
      </c>
      <c r="I20" s="92">
        <v>-9.3119399999999999</v>
      </c>
      <c r="J20" s="93">
        <v>0.50199868138242443</v>
      </c>
      <c r="K20" s="93">
        <f>I20/'סכום נכסי הקרן'!$C$42</f>
        <v>-4.8365968419337762E-4</v>
      </c>
    </row>
    <row r="21" spans="2:51" s="135" customFormat="1">
      <c r="B21" s="85" t="s">
        <v>664</v>
      </c>
      <c r="C21" s="82" t="s">
        <v>665</v>
      </c>
      <c r="D21" s="95" t="s">
        <v>651</v>
      </c>
      <c r="E21" s="95" t="s">
        <v>159</v>
      </c>
      <c r="F21" s="108">
        <v>43164</v>
      </c>
      <c r="G21" s="92">
        <v>70280</v>
      </c>
      <c r="H21" s="94">
        <v>1.3278000000000001</v>
      </c>
      <c r="I21" s="92">
        <v>0.93314999999999992</v>
      </c>
      <c r="J21" s="93">
        <v>-5.030531441697534E-2</v>
      </c>
      <c r="K21" s="93">
        <f>I21/'סכום נכסי הקרן'!$C$42</f>
        <v>4.8467562538531208E-5</v>
      </c>
    </row>
    <row r="22" spans="2:51" s="135" customFormat="1">
      <c r="B22" s="85" t="s">
        <v>666</v>
      </c>
      <c r="C22" s="82" t="s">
        <v>667</v>
      </c>
      <c r="D22" s="95" t="s">
        <v>651</v>
      </c>
      <c r="E22" s="95" t="s">
        <v>159</v>
      </c>
      <c r="F22" s="108">
        <v>43185</v>
      </c>
      <c r="G22" s="92">
        <v>175700</v>
      </c>
      <c r="H22" s="94">
        <v>0.46</v>
      </c>
      <c r="I22" s="92">
        <v>0.80815999999999999</v>
      </c>
      <c r="J22" s="93">
        <v>-4.3567210951318429E-2</v>
      </c>
      <c r="K22" s="93">
        <f>I22/'סכום נכסי הקרן'!$C$42</f>
        <v>4.1975615218495828E-5</v>
      </c>
    </row>
    <row r="23" spans="2:51" s="135" customFormat="1">
      <c r="B23" s="81"/>
      <c r="C23" s="82"/>
      <c r="D23" s="82"/>
      <c r="E23" s="82"/>
      <c r="F23" s="82"/>
      <c r="G23" s="92"/>
      <c r="H23" s="94"/>
      <c r="I23" s="82"/>
      <c r="J23" s="93"/>
      <c r="K23" s="82"/>
    </row>
    <row r="24" spans="2:51" s="135" customFormat="1">
      <c r="B24" s="100" t="s">
        <v>224</v>
      </c>
      <c r="C24" s="80"/>
      <c r="D24" s="80"/>
      <c r="E24" s="80"/>
      <c r="F24" s="80"/>
      <c r="G24" s="89"/>
      <c r="H24" s="91"/>
      <c r="I24" s="89">
        <v>0.85823000000000005</v>
      </c>
      <c r="J24" s="90">
        <v>-4.6266441613974973E-2</v>
      </c>
      <c r="K24" s="90">
        <f>I24/'סכום נכסי הקרן'!$C$42</f>
        <v>4.4576237686806667E-5</v>
      </c>
    </row>
    <row r="25" spans="2:51" s="135" customFormat="1">
      <c r="B25" s="85" t="s">
        <v>668</v>
      </c>
      <c r="C25" s="82" t="s">
        <v>669</v>
      </c>
      <c r="D25" s="95" t="s">
        <v>651</v>
      </c>
      <c r="E25" s="95" t="s">
        <v>161</v>
      </c>
      <c r="F25" s="108">
        <v>43178</v>
      </c>
      <c r="G25" s="92">
        <v>43288</v>
      </c>
      <c r="H25" s="94">
        <v>-0.26929999999999998</v>
      </c>
      <c r="I25" s="92">
        <v>-0.11656999999999999</v>
      </c>
      <c r="J25" s="93">
        <v>6.2841885030132513E-3</v>
      </c>
      <c r="K25" s="93">
        <f>I25/'סכום נכסי הקרן'!$C$42</f>
        <v>-6.054614761953151E-6</v>
      </c>
    </row>
    <row r="26" spans="2:51" s="135" customFormat="1">
      <c r="B26" s="85" t="s">
        <v>670</v>
      </c>
      <c r="C26" s="82" t="s">
        <v>671</v>
      </c>
      <c r="D26" s="95" t="s">
        <v>651</v>
      </c>
      <c r="E26" s="95" t="s">
        <v>161</v>
      </c>
      <c r="F26" s="108">
        <v>43172</v>
      </c>
      <c r="G26" s="92">
        <v>186728.65</v>
      </c>
      <c r="H26" s="94">
        <v>0.42399999999999999</v>
      </c>
      <c r="I26" s="92">
        <v>0.79166999999999998</v>
      </c>
      <c r="J26" s="93">
        <v>-4.2678249225190874E-2</v>
      </c>
      <c r="K26" s="93">
        <f>I26/'סכום נכסי הקרן'!$C$42</f>
        <v>4.1119129009140011E-5</v>
      </c>
    </row>
    <row r="27" spans="2:51" s="135" customFormat="1">
      <c r="B27" s="85" t="s">
        <v>672</v>
      </c>
      <c r="C27" s="82" t="s">
        <v>673</v>
      </c>
      <c r="D27" s="95" t="s">
        <v>651</v>
      </c>
      <c r="E27" s="95" t="s">
        <v>161</v>
      </c>
      <c r="F27" s="108">
        <v>43187</v>
      </c>
      <c r="G27" s="92">
        <v>21981.83</v>
      </c>
      <c r="H27" s="94">
        <v>0.83309999999999995</v>
      </c>
      <c r="I27" s="92">
        <v>0.18312999999999999</v>
      </c>
      <c r="J27" s="93">
        <v>-9.8723808917973461E-3</v>
      </c>
      <c r="K27" s="93">
        <f>I27/'סכום נכסי הקרן'!$C$42</f>
        <v>9.5117234396198036E-6</v>
      </c>
    </row>
    <row r="28" spans="2:51" s="135" customFormat="1">
      <c r="B28" s="81"/>
      <c r="C28" s="82"/>
      <c r="D28" s="82"/>
      <c r="E28" s="82"/>
      <c r="F28" s="82"/>
      <c r="G28" s="92"/>
      <c r="H28" s="94"/>
      <c r="I28" s="82"/>
      <c r="J28" s="93"/>
      <c r="K28" s="82"/>
    </row>
    <row r="29" spans="2:51" s="135" customFormat="1">
      <c r="B29" s="100" t="s">
        <v>223</v>
      </c>
      <c r="C29" s="80"/>
      <c r="D29" s="80"/>
      <c r="E29" s="80"/>
      <c r="F29" s="80"/>
      <c r="G29" s="89"/>
      <c r="H29" s="91"/>
      <c r="I29" s="89">
        <v>-0.26156000000000001</v>
      </c>
      <c r="J29" s="90">
        <v>1.4100474777800001E-2</v>
      </c>
      <c r="K29" s="90">
        <f>I29/'סכום נכסי הקרן'!$C$42</f>
        <v>-1.3585356756768177E-5</v>
      </c>
    </row>
    <row r="30" spans="2:51" s="135" customFormat="1">
      <c r="B30" s="85" t="s">
        <v>707</v>
      </c>
      <c r="C30" s="82" t="s">
        <v>674</v>
      </c>
      <c r="D30" s="95" t="s">
        <v>651</v>
      </c>
      <c r="E30" s="95" t="s">
        <v>160</v>
      </c>
      <c r="F30" s="108">
        <v>43108</v>
      </c>
      <c r="G30" s="92">
        <v>16.43</v>
      </c>
      <c r="H30" s="94">
        <v>997.07920000000001</v>
      </c>
      <c r="I30" s="92">
        <v>-0.26156000000000001</v>
      </c>
      <c r="J30" s="93">
        <v>1.4100474777800001E-2</v>
      </c>
      <c r="K30" s="93">
        <f>I30/'סכום נכסי הקרן'!$C$42</f>
        <v>-1.3585356756768177E-5</v>
      </c>
    </row>
    <row r="31" spans="2:51">
      <c r="B31" s="81"/>
      <c r="C31" s="82"/>
      <c r="D31" s="82"/>
      <c r="E31" s="82"/>
      <c r="F31" s="82"/>
      <c r="G31" s="92"/>
      <c r="H31" s="94"/>
      <c r="I31" s="82"/>
      <c r="J31" s="93"/>
      <c r="K31" s="82"/>
    </row>
    <row r="32" spans="2:5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7" t="s">
        <v>244</v>
      </c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7" t="s">
        <v>108</v>
      </c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7" t="s">
        <v>227</v>
      </c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7" t="s">
        <v>235</v>
      </c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B110" s="99"/>
      <c r="C110" s="99"/>
      <c r="D110" s="99"/>
      <c r="E110" s="99"/>
      <c r="F110" s="99"/>
      <c r="G110" s="99"/>
      <c r="H110" s="99"/>
      <c r="I110" s="99"/>
      <c r="J110" s="99"/>
      <c r="K110" s="99"/>
    </row>
    <row r="111" spans="2:11">
      <c r="B111" s="99"/>
      <c r="C111" s="99"/>
      <c r="D111" s="99"/>
      <c r="E111" s="99"/>
      <c r="F111" s="99"/>
      <c r="G111" s="99"/>
      <c r="H111" s="99"/>
      <c r="I111" s="99"/>
      <c r="J111" s="99"/>
      <c r="K111" s="99"/>
    </row>
    <row r="112" spans="2:11">
      <c r="B112" s="99"/>
      <c r="C112" s="99"/>
      <c r="D112" s="99"/>
      <c r="E112" s="99"/>
      <c r="F112" s="99"/>
      <c r="G112" s="99"/>
      <c r="H112" s="99"/>
      <c r="I112" s="99"/>
      <c r="J112" s="99"/>
      <c r="K112" s="99"/>
    </row>
    <row r="113" spans="2:11">
      <c r="B113" s="99"/>
      <c r="C113" s="99"/>
      <c r="D113" s="99"/>
      <c r="E113" s="99"/>
      <c r="F113" s="99"/>
      <c r="G113" s="99"/>
      <c r="H113" s="99"/>
      <c r="I113" s="99"/>
      <c r="J113" s="99"/>
      <c r="K113" s="99"/>
    </row>
    <row r="114" spans="2:11">
      <c r="B114" s="99"/>
      <c r="C114" s="99"/>
      <c r="D114" s="99"/>
      <c r="E114" s="99"/>
      <c r="F114" s="99"/>
      <c r="G114" s="99"/>
      <c r="H114" s="99"/>
      <c r="I114" s="99"/>
      <c r="J114" s="99"/>
      <c r="K114" s="99"/>
    </row>
    <row r="115" spans="2:11">
      <c r="B115" s="99"/>
      <c r="C115" s="99"/>
      <c r="D115" s="99"/>
      <c r="E115" s="99"/>
      <c r="F115" s="99"/>
      <c r="G115" s="99"/>
      <c r="H115" s="99"/>
      <c r="I115" s="99"/>
      <c r="J115" s="99"/>
      <c r="K115" s="99"/>
    </row>
    <row r="116" spans="2:11">
      <c r="B116" s="99"/>
      <c r="C116" s="99"/>
      <c r="D116" s="99"/>
      <c r="E116" s="99"/>
      <c r="F116" s="99"/>
      <c r="G116" s="99"/>
      <c r="H116" s="99"/>
      <c r="I116" s="99"/>
      <c r="J116" s="99"/>
      <c r="K116" s="99"/>
    </row>
    <row r="117" spans="2:11">
      <c r="B117" s="99"/>
      <c r="C117" s="99"/>
      <c r="D117" s="99"/>
      <c r="E117" s="99"/>
      <c r="F117" s="99"/>
      <c r="G117" s="99"/>
      <c r="H117" s="99"/>
      <c r="I117" s="99"/>
      <c r="J117" s="99"/>
      <c r="K117" s="99"/>
    </row>
    <row r="118" spans="2:11">
      <c r="B118" s="99"/>
      <c r="C118" s="99"/>
      <c r="D118" s="99"/>
      <c r="E118" s="99"/>
      <c r="F118" s="99"/>
      <c r="G118" s="99"/>
      <c r="H118" s="99"/>
      <c r="I118" s="99"/>
      <c r="J118" s="99"/>
      <c r="K118" s="99"/>
    </row>
    <row r="119" spans="2:11">
      <c r="B119" s="99"/>
      <c r="C119" s="99"/>
      <c r="D119" s="99"/>
      <c r="E119" s="99"/>
      <c r="F119" s="99"/>
      <c r="G119" s="99"/>
      <c r="H119" s="99"/>
      <c r="I119" s="99"/>
      <c r="J119" s="99"/>
      <c r="K119" s="99"/>
    </row>
    <row r="120" spans="2:11">
      <c r="B120" s="99"/>
      <c r="C120" s="99"/>
      <c r="D120" s="99"/>
      <c r="E120" s="99"/>
      <c r="F120" s="99"/>
      <c r="G120" s="99"/>
      <c r="H120" s="99"/>
      <c r="I120" s="99"/>
      <c r="J120" s="99"/>
      <c r="K120" s="99"/>
    </row>
    <row r="121" spans="2:11">
      <c r="B121" s="99"/>
      <c r="C121" s="99"/>
      <c r="D121" s="99"/>
      <c r="E121" s="99"/>
      <c r="F121" s="99"/>
      <c r="G121" s="99"/>
      <c r="H121" s="99"/>
      <c r="I121" s="99"/>
      <c r="J121" s="99"/>
      <c r="K121" s="99"/>
    </row>
    <row r="122" spans="2:11">
      <c r="B122" s="99"/>
      <c r="C122" s="99"/>
      <c r="D122" s="99"/>
      <c r="E122" s="99"/>
      <c r="F122" s="99"/>
      <c r="G122" s="99"/>
      <c r="H122" s="99"/>
      <c r="I122" s="99"/>
      <c r="J122" s="99"/>
      <c r="K122" s="99"/>
    </row>
    <row r="123" spans="2:11">
      <c r="B123" s="99"/>
      <c r="C123" s="99"/>
      <c r="D123" s="99"/>
      <c r="E123" s="99"/>
      <c r="F123" s="99"/>
      <c r="G123" s="99"/>
      <c r="H123" s="99"/>
      <c r="I123" s="99"/>
      <c r="J123" s="99"/>
      <c r="K123" s="99"/>
    </row>
    <row r="124" spans="2:11">
      <c r="B124" s="99"/>
      <c r="C124" s="99"/>
      <c r="D124" s="99"/>
      <c r="E124" s="99"/>
      <c r="F124" s="99"/>
      <c r="G124" s="99"/>
      <c r="H124" s="99"/>
      <c r="I124" s="99"/>
      <c r="J124" s="99"/>
      <c r="K124" s="99"/>
    </row>
    <row r="125" spans="2:11">
      <c r="B125" s="99"/>
      <c r="C125" s="99"/>
      <c r="D125" s="99"/>
      <c r="E125" s="99"/>
      <c r="F125" s="99"/>
      <c r="G125" s="99"/>
      <c r="H125" s="99"/>
      <c r="I125" s="99"/>
      <c r="J125" s="99"/>
      <c r="K125" s="99"/>
    </row>
    <row r="126" spans="2:11">
      <c r="B126" s="99"/>
      <c r="C126" s="99"/>
      <c r="D126" s="99"/>
      <c r="E126" s="99"/>
      <c r="F126" s="99"/>
      <c r="G126" s="99"/>
      <c r="H126" s="99"/>
      <c r="I126" s="99"/>
      <c r="J126" s="99"/>
      <c r="K126" s="99"/>
    </row>
    <row r="127" spans="2:11">
      <c r="B127" s="99"/>
      <c r="C127" s="99"/>
      <c r="D127" s="99"/>
      <c r="E127" s="99"/>
      <c r="F127" s="99"/>
      <c r="G127" s="99"/>
      <c r="H127" s="99"/>
      <c r="I127" s="99"/>
      <c r="J127" s="99"/>
      <c r="K127" s="99"/>
    </row>
    <row r="128" spans="2:11">
      <c r="B128" s="99"/>
      <c r="C128" s="99"/>
      <c r="D128" s="99"/>
      <c r="E128" s="99"/>
      <c r="F128" s="99"/>
      <c r="G128" s="99"/>
      <c r="H128" s="99"/>
      <c r="I128" s="99"/>
      <c r="J128" s="99"/>
      <c r="K128" s="99"/>
    </row>
    <row r="129" spans="2:11">
      <c r="B129" s="99"/>
      <c r="C129" s="99"/>
      <c r="D129" s="99"/>
      <c r="E129" s="99"/>
      <c r="F129" s="99"/>
      <c r="G129" s="99"/>
      <c r="H129" s="99"/>
      <c r="I129" s="99"/>
      <c r="J129" s="99"/>
      <c r="K129" s="99"/>
    </row>
    <row r="130" spans="2:11">
      <c r="B130" s="99"/>
      <c r="C130" s="99"/>
      <c r="D130" s="99"/>
      <c r="E130" s="99"/>
      <c r="F130" s="99"/>
      <c r="G130" s="99"/>
      <c r="H130" s="99"/>
      <c r="I130" s="99"/>
      <c r="J130" s="99"/>
      <c r="K130" s="99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H41:XFD44 A1:B1048576 D45:XFD1048576 D41:AF44 D1:XFD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5" t="s">
        <v>175</v>
      </c>
      <c r="C1" s="76" t="s" vm="1">
        <v>245</v>
      </c>
    </row>
    <row r="2" spans="2:78">
      <c r="B2" s="55" t="s">
        <v>174</v>
      </c>
      <c r="C2" s="76" t="s">
        <v>246</v>
      </c>
    </row>
    <row r="3" spans="2:78">
      <c r="B3" s="55" t="s">
        <v>176</v>
      </c>
      <c r="C3" s="76" t="s">
        <v>247</v>
      </c>
    </row>
    <row r="4" spans="2:78">
      <c r="B4" s="55" t="s">
        <v>177</v>
      </c>
      <c r="C4" s="76">
        <v>9455</v>
      </c>
    </row>
    <row r="6" spans="2:78" ht="26.25" customHeight="1">
      <c r="B6" s="207" t="s">
        <v>206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78" ht="26.25" customHeight="1">
      <c r="B7" s="207" t="s">
        <v>96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9"/>
    </row>
    <row r="8" spans="2:78" s="3" customFormat="1" ht="47.25">
      <c r="B8" s="21" t="s">
        <v>112</v>
      </c>
      <c r="C8" s="29" t="s">
        <v>41</v>
      </c>
      <c r="D8" s="29" t="s">
        <v>45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229</v>
      </c>
      <c r="M8" s="29" t="s">
        <v>228</v>
      </c>
      <c r="N8" s="29" t="s">
        <v>106</v>
      </c>
      <c r="O8" s="29" t="s">
        <v>53</v>
      </c>
      <c r="P8" s="29" t="s">
        <v>178</v>
      </c>
      <c r="Q8" s="30" t="s">
        <v>180</v>
      </c>
      <c r="R8" s="1"/>
      <c r="S8" s="1"/>
      <c r="T8" s="1"/>
      <c r="U8" s="1"/>
      <c r="V8" s="1"/>
    </row>
    <row r="9" spans="2:78" s="3" customFormat="1" ht="18.75" customHeight="1">
      <c r="B9" s="14"/>
      <c r="C9" s="15"/>
      <c r="D9" s="15"/>
      <c r="E9" s="15"/>
      <c r="F9" s="15"/>
      <c r="G9" s="15" t="s">
        <v>22</v>
      </c>
      <c r="H9" s="15" t="s">
        <v>21</v>
      </c>
      <c r="I9" s="15"/>
      <c r="J9" s="15" t="s">
        <v>20</v>
      </c>
      <c r="K9" s="15" t="s">
        <v>20</v>
      </c>
      <c r="L9" s="15" t="s">
        <v>236</v>
      </c>
      <c r="M9" s="15"/>
      <c r="N9" s="15" t="s">
        <v>232</v>
      </c>
      <c r="O9" s="15" t="s">
        <v>20</v>
      </c>
      <c r="P9" s="31" t="s">
        <v>20</v>
      </c>
      <c r="Q9" s="16" t="s">
        <v>20</v>
      </c>
      <c r="R9" s="1"/>
      <c r="S9" s="1"/>
      <c r="T9" s="1"/>
      <c r="U9" s="1"/>
      <c r="V9" s="1"/>
    </row>
    <row r="10" spans="2:78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9" t="s">
        <v>14</v>
      </c>
      <c r="Q10" s="19" t="s">
        <v>109</v>
      </c>
      <c r="R10" s="1"/>
      <c r="S10" s="1"/>
      <c r="T10" s="1"/>
      <c r="U10" s="1"/>
      <c r="V10" s="1"/>
    </row>
    <row r="11" spans="2:78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1"/>
      <c r="S11" s="1"/>
      <c r="T11" s="1"/>
      <c r="U11" s="1"/>
      <c r="V11" s="1"/>
      <c r="BZ11" s="1"/>
    </row>
    <row r="12" spans="2:78" ht="18" customHeight="1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</row>
    <row r="13" spans="2:78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</row>
    <row r="14" spans="2:78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</row>
    <row r="15" spans="2:78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7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</row>
    <row r="17" spans="2:17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</row>
    <row r="18" spans="2:17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</row>
    <row r="19" spans="2:17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</row>
    <row r="21" spans="2:17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</row>
    <row r="23" spans="2:17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</row>
    <row r="24" spans="2:17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</row>
    <row r="25" spans="2:17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</row>
    <row r="26" spans="2:17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</row>
    <row r="27" spans="2:17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</row>
    <row r="29" spans="2:17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</row>
    <row r="30" spans="2:17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</row>
    <row r="31" spans="2:17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17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26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46.28515625" style="2" bestFit="1" customWidth="1"/>
    <col min="4" max="4" width="10.140625" style="2" bestFit="1" customWidth="1"/>
    <col min="5" max="5" width="12" style="2" bestFit="1" customWidth="1"/>
    <col min="6" max="6" width="7" style="1" bestFit="1" customWidth="1"/>
    <col min="7" max="7" width="11.28515625" style="1" bestFit="1" customWidth="1"/>
    <col min="8" max="8" width="11.140625" style="1" bestFit="1" customWidth="1"/>
    <col min="9" max="9" width="6.14062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5" t="s">
        <v>175</v>
      </c>
      <c r="C1" s="76" t="s" vm="1">
        <v>245</v>
      </c>
    </row>
    <row r="2" spans="2:61">
      <c r="B2" s="55" t="s">
        <v>174</v>
      </c>
      <c r="C2" s="76" t="s">
        <v>246</v>
      </c>
    </row>
    <row r="3" spans="2:61">
      <c r="B3" s="55" t="s">
        <v>176</v>
      </c>
      <c r="C3" s="76" t="s">
        <v>247</v>
      </c>
    </row>
    <row r="4" spans="2:61">
      <c r="B4" s="55" t="s">
        <v>177</v>
      </c>
      <c r="C4" s="76">
        <v>9455</v>
      </c>
    </row>
    <row r="6" spans="2:61" ht="26.25" customHeight="1">
      <c r="B6" s="207" t="s">
        <v>207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9"/>
    </row>
    <row r="7" spans="2:61" s="3" customFormat="1" ht="63">
      <c r="B7" s="21" t="s">
        <v>112</v>
      </c>
      <c r="C7" s="29" t="s">
        <v>219</v>
      </c>
      <c r="D7" s="29" t="s">
        <v>41</v>
      </c>
      <c r="E7" s="29" t="s">
        <v>113</v>
      </c>
      <c r="F7" s="29" t="s">
        <v>15</v>
      </c>
      <c r="G7" s="29" t="s">
        <v>98</v>
      </c>
      <c r="H7" s="29" t="s">
        <v>58</v>
      </c>
      <c r="I7" s="29" t="s">
        <v>18</v>
      </c>
      <c r="J7" s="29" t="s">
        <v>97</v>
      </c>
      <c r="K7" s="12" t="s">
        <v>33</v>
      </c>
      <c r="L7" s="69" t="s">
        <v>19</v>
      </c>
      <c r="M7" s="29" t="s">
        <v>229</v>
      </c>
      <c r="N7" s="29" t="s">
        <v>228</v>
      </c>
      <c r="O7" s="29" t="s">
        <v>106</v>
      </c>
      <c r="P7" s="29" t="s">
        <v>178</v>
      </c>
      <c r="Q7" s="30" t="s">
        <v>180</v>
      </c>
      <c r="R7" s="1"/>
      <c r="S7" s="1"/>
      <c r="T7" s="1"/>
      <c r="U7" s="1"/>
      <c r="V7" s="1"/>
      <c r="W7" s="1"/>
      <c r="BH7" s="3" t="s">
        <v>158</v>
      </c>
      <c r="BI7" s="3" t="s">
        <v>160</v>
      </c>
    </row>
    <row r="8" spans="2:61" s="3" customFormat="1" ht="24" customHeight="1">
      <c r="B8" s="14"/>
      <c r="C8" s="68"/>
      <c r="D8" s="15"/>
      <c r="E8" s="15"/>
      <c r="F8" s="15"/>
      <c r="G8" s="15" t="s">
        <v>22</v>
      </c>
      <c r="H8" s="15"/>
      <c r="I8" s="15" t="s">
        <v>21</v>
      </c>
      <c r="J8" s="15"/>
      <c r="K8" s="15" t="s">
        <v>20</v>
      </c>
      <c r="L8" s="15" t="s">
        <v>20</v>
      </c>
      <c r="M8" s="15" t="s">
        <v>236</v>
      </c>
      <c r="N8" s="15"/>
      <c r="O8" s="15" t="s">
        <v>232</v>
      </c>
      <c r="P8" s="31" t="s">
        <v>20</v>
      </c>
      <c r="Q8" s="16" t="s">
        <v>20</v>
      </c>
      <c r="R8" s="1"/>
      <c r="S8" s="1"/>
      <c r="T8" s="1"/>
      <c r="U8" s="1"/>
      <c r="V8" s="1"/>
      <c r="W8" s="1"/>
      <c r="BH8" s="3" t="s">
        <v>156</v>
      </c>
      <c r="BI8" s="3" t="s">
        <v>159</v>
      </c>
    </row>
    <row r="9" spans="2:61" s="4" customFormat="1" ht="18" customHeight="1">
      <c r="B9" s="17"/>
      <c r="C9" s="12" t="s">
        <v>1</v>
      </c>
      <c r="D9" s="12" t="s">
        <v>2</v>
      </c>
      <c r="E9" s="12" t="s">
        <v>3</v>
      </c>
      <c r="F9" s="12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9" t="s">
        <v>11</v>
      </c>
      <c r="N9" s="19" t="s">
        <v>12</v>
      </c>
      <c r="O9" s="19" t="s">
        <v>13</v>
      </c>
      <c r="P9" s="19" t="s">
        <v>14</v>
      </c>
      <c r="Q9" s="19" t="s">
        <v>109</v>
      </c>
      <c r="R9" s="1"/>
      <c r="S9" s="1"/>
      <c r="T9" s="1"/>
      <c r="U9" s="1"/>
      <c r="V9" s="1"/>
      <c r="W9" s="1"/>
      <c r="BH9" s="4" t="s">
        <v>157</v>
      </c>
      <c r="BI9" s="4" t="s">
        <v>161</v>
      </c>
    </row>
    <row r="10" spans="2:61" s="133" customFormat="1" ht="18" customHeight="1">
      <c r="B10" s="113" t="s">
        <v>37</v>
      </c>
      <c r="C10" s="114"/>
      <c r="D10" s="114"/>
      <c r="E10" s="114"/>
      <c r="F10" s="114"/>
      <c r="G10" s="114"/>
      <c r="H10" s="114"/>
      <c r="I10" s="115">
        <v>6.7720512324466355</v>
      </c>
      <c r="J10" s="114"/>
      <c r="K10" s="114"/>
      <c r="L10" s="123">
        <v>3.5269619926564431E-2</v>
      </c>
      <c r="M10" s="115"/>
      <c r="N10" s="119"/>
      <c r="O10" s="115">
        <v>333.66394000000003</v>
      </c>
      <c r="P10" s="116">
        <f>O10/$O$10</f>
        <v>1</v>
      </c>
      <c r="Q10" s="116">
        <f>O10/'סכום נכסי הקרן'!$C$42</f>
        <v>1.7330416201899724E-2</v>
      </c>
      <c r="R10" s="134"/>
      <c r="S10" s="134"/>
      <c r="T10" s="134"/>
      <c r="U10" s="134"/>
      <c r="V10" s="134"/>
      <c r="W10" s="134"/>
      <c r="BH10" s="134" t="s">
        <v>27</v>
      </c>
      <c r="BI10" s="133" t="s">
        <v>162</v>
      </c>
    </row>
    <row r="11" spans="2:61" s="134" customFormat="1" ht="21.75" customHeight="1">
      <c r="B11" s="117" t="s">
        <v>36</v>
      </c>
      <c r="C11" s="114"/>
      <c r="D11" s="114"/>
      <c r="E11" s="114"/>
      <c r="F11" s="114"/>
      <c r="G11" s="114"/>
      <c r="H11" s="114"/>
      <c r="I11" s="115">
        <v>6.7720512324466355</v>
      </c>
      <c r="J11" s="114"/>
      <c r="K11" s="114"/>
      <c r="L11" s="123">
        <v>3.5269619926564431E-2</v>
      </c>
      <c r="M11" s="115"/>
      <c r="N11" s="119"/>
      <c r="O11" s="115">
        <f>O12+O19</f>
        <v>272.94826999999998</v>
      </c>
      <c r="P11" s="116">
        <f t="shared" ref="P11:P17" si="0">O11/$O$10</f>
        <v>0.81803346804572274</v>
      </c>
      <c r="Q11" s="116">
        <f>O11/'סכום נכסי הקרן'!$C$42</f>
        <v>1.4176860468315813E-2</v>
      </c>
      <c r="BI11" s="134" t="s">
        <v>168</v>
      </c>
    </row>
    <row r="12" spans="2:61" s="135" customFormat="1">
      <c r="B12" s="100" t="s">
        <v>34</v>
      </c>
      <c r="C12" s="80"/>
      <c r="D12" s="80"/>
      <c r="E12" s="80"/>
      <c r="F12" s="80"/>
      <c r="G12" s="80"/>
      <c r="H12" s="80"/>
      <c r="I12" s="89">
        <v>9.2597773406738337</v>
      </c>
      <c r="J12" s="80"/>
      <c r="K12" s="80"/>
      <c r="L12" s="102">
        <v>3.0966935302547349E-2</v>
      </c>
      <c r="M12" s="89"/>
      <c r="N12" s="91"/>
      <c r="O12" s="89">
        <v>171.54323000000002</v>
      </c>
      <c r="P12" s="90">
        <f t="shared" si="0"/>
        <v>0.51411977572404144</v>
      </c>
      <c r="Q12" s="90">
        <f>O12/'סכום נכסי הקרן'!$C$42</f>
        <v>8.9099096909249793E-3</v>
      </c>
      <c r="BI12" s="135" t="s">
        <v>163</v>
      </c>
    </row>
    <row r="13" spans="2:61" s="135" customFormat="1">
      <c r="B13" s="85" t="s">
        <v>708</v>
      </c>
      <c r="C13" s="95" t="s">
        <v>690</v>
      </c>
      <c r="D13" s="82">
        <v>6028</v>
      </c>
      <c r="E13" s="82"/>
      <c r="F13" s="82" t="s">
        <v>689</v>
      </c>
      <c r="G13" s="108">
        <v>43100</v>
      </c>
      <c r="H13" s="82"/>
      <c r="I13" s="92">
        <v>9.85</v>
      </c>
      <c r="J13" s="95" t="s">
        <v>160</v>
      </c>
      <c r="K13" s="96">
        <v>3.9600000000000003E-2</v>
      </c>
      <c r="L13" s="96">
        <v>3.9600000000000003E-2</v>
      </c>
      <c r="M13" s="92">
        <v>12150.72</v>
      </c>
      <c r="N13" s="94">
        <v>101.88</v>
      </c>
      <c r="O13" s="92">
        <v>12.379149999999999</v>
      </c>
      <c r="P13" s="93">
        <f t="shared" si="0"/>
        <v>3.7100652830509638E-2</v>
      </c>
      <c r="Q13" s="93">
        <f>O13/'סכום נכסי הקרן'!$C$42</f>
        <v>6.4296975491492112E-4</v>
      </c>
      <c r="BI13" s="135" t="s">
        <v>164</v>
      </c>
    </row>
    <row r="14" spans="2:61" s="135" customFormat="1">
      <c r="B14" s="85" t="s">
        <v>708</v>
      </c>
      <c r="C14" s="95" t="s">
        <v>690</v>
      </c>
      <c r="D14" s="82">
        <v>6027</v>
      </c>
      <c r="E14" s="82"/>
      <c r="F14" s="82" t="s">
        <v>689</v>
      </c>
      <c r="G14" s="108">
        <v>43100</v>
      </c>
      <c r="H14" s="82"/>
      <c r="I14" s="92">
        <v>10.280000000000001</v>
      </c>
      <c r="J14" s="95" t="s">
        <v>160</v>
      </c>
      <c r="K14" s="96">
        <v>3.0100000000000002E-2</v>
      </c>
      <c r="L14" s="96">
        <v>3.0100000000000002E-2</v>
      </c>
      <c r="M14" s="92">
        <v>45511.77</v>
      </c>
      <c r="N14" s="94">
        <v>99.12</v>
      </c>
      <c r="O14" s="92">
        <v>45.111269999999998</v>
      </c>
      <c r="P14" s="93">
        <f t="shared" si="0"/>
        <v>0.13519971621746119</v>
      </c>
      <c r="Q14" s="93">
        <f>O14/'סכום נכסי הקרן'!$C$42</f>
        <v>2.3430673524273342E-3</v>
      </c>
      <c r="BI14" s="135" t="s">
        <v>165</v>
      </c>
    </row>
    <row r="15" spans="2:61" s="135" customFormat="1">
      <c r="B15" s="85" t="s">
        <v>708</v>
      </c>
      <c r="C15" s="95" t="s">
        <v>690</v>
      </c>
      <c r="D15" s="82">
        <v>6026</v>
      </c>
      <c r="E15" s="82"/>
      <c r="F15" s="82" t="s">
        <v>689</v>
      </c>
      <c r="G15" s="108">
        <v>43100</v>
      </c>
      <c r="H15" s="82"/>
      <c r="I15" s="92">
        <v>8.07</v>
      </c>
      <c r="J15" s="95" t="s">
        <v>160</v>
      </c>
      <c r="K15" s="96">
        <v>3.4099999999999998E-2</v>
      </c>
      <c r="L15" s="96">
        <v>3.4099999999999998E-2</v>
      </c>
      <c r="M15" s="92">
        <v>63824.35</v>
      </c>
      <c r="N15" s="94">
        <v>102.98</v>
      </c>
      <c r="O15" s="92">
        <v>65.726320000000001</v>
      </c>
      <c r="P15" s="93">
        <f t="shared" si="0"/>
        <v>0.19698358773800967</v>
      </c>
      <c r="Q15" s="93">
        <f>O15/'סכום נכסי הקרן'!$C$42</f>
        <v>3.4138075604431386E-3</v>
      </c>
      <c r="BI15" s="135" t="s">
        <v>167</v>
      </c>
    </row>
    <row r="16" spans="2:61" s="135" customFormat="1">
      <c r="B16" s="85" t="s">
        <v>708</v>
      </c>
      <c r="C16" s="95" t="s">
        <v>690</v>
      </c>
      <c r="D16" s="82">
        <v>6025</v>
      </c>
      <c r="E16" s="82"/>
      <c r="F16" s="82" t="s">
        <v>689</v>
      </c>
      <c r="G16" s="108">
        <v>43100</v>
      </c>
      <c r="H16" s="82"/>
      <c r="I16" s="92">
        <v>10.23</v>
      </c>
      <c r="J16" s="95" t="s">
        <v>160</v>
      </c>
      <c r="K16" s="96">
        <v>2.8400000000000002E-2</v>
      </c>
      <c r="L16" s="96">
        <v>2.8400000000000002E-2</v>
      </c>
      <c r="M16" s="92">
        <v>25693.599999999999</v>
      </c>
      <c r="N16" s="94">
        <v>104.89</v>
      </c>
      <c r="O16" s="92">
        <v>26.950020000000002</v>
      </c>
      <c r="P16" s="93">
        <f t="shared" si="0"/>
        <v>8.0769950747449665E-2</v>
      </c>
      <c r="Q16" s="93">
        <f>O16/'סכום נכסי הקרן'!$C$42</f>
        <v>1.3997768630602443E-3</v>
      </c>
      <c r="BI16" s="135" t="s">
        <v>166</v>
      </c>
    </row>
    <row r="17" spans="2:61" s="135" customFormat="1">
      <c r="B17" s="85" t="s">
        <v>708</v>
      </c>
      <c r="C17" s="95" t="s">
        <v>690</v>
      </c>
      <c r="D17" s="82">
        <v>6024</v>
      </c>
      <c r="E17" s="82"/>
      <c r="F17" s="82" t="s">
        <v>689</v>
      </c>
      <c r="G17" s="108">
        <v>43100</v>
      </c>
      <c r="H17" s="82"/>
      <c r="I17" s="92">
        <v>9.2000000000000011</v>
      </c>
      <c r="J17" s="95" t="s">
        <v>160</v>
      </c>
      <c r="K17" s="96">
        <v>2.1399999999999995E-2</v>
      </c>
      <c r="L17" s="96">
        <v>2.1399999999999995E-2</v>
      </c>
      <c r="M17" s="92">
        <v>20409.080000000002</v>
      </c>
      <c r="N17" s="94">
        <v>104.74</v>
      </c>
      <c r="O17" s="92">
        <v>21.376470000000001</v>
      </c>
      <c r="P17" s="93">
        <f t="shared" si="0"/>
        <v>6.4065868190611192E-2</v>
      </c>
      <c r="Q17" s="93">
        <f>O17/'סכום נכסי הקרן'!$C$42</f>
        <v>1.1102881600793403E-3</v>
      </c>
      <c r="BI17" s="135" t="s">
        <v>169</v>
      </c>
    </row>
    <row r="18" spans="2:61" s="135" customFormat="1">
      <c r="B18" s="81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92"/>
      <c r="N18" s="94"/>
      <c r="O18" s="82"/>
      <c r="P18" s="93"/>
      <c r="Q18" s="82"/>
      <c r="BI18" s="135" t="s">
        <v>170</v>
      </c>
    </row>
    <row r="19" spans="2:61" s="135" customFormat="1">
      <c r="B19" s="100" t="s">
        <v>35</v>
      </c>
      <c r="C19" s="80"/>
      <c r="D19" s="80"/>
      <c r="E19" s="80"/>
      <c r="F19" s="80"/>
      <c r="G19" s="80"/>
      <c r="H19" s="80"/>
      <c r="I19" s="89">
        <v>4.1397374955981876</v>
      </c>
      <c r="J19" s="80"/>
      <c r="K19" s="80"/>
      <c r="L19" s="102">
        <v>3.9822378288375378E-2</v>
      </c>
      <c r="M19" s="89"/>
      <c r="N19" s="91"/>
      <c r="O19" s="89">
        <f>SUM(O20:O26)</f>
        <v>101.40503999999999</v>
      </c>
      <c r="P19" s="90">
        <f t="shared" ref="P19:P26" si="1">O19/$O$10</f>
        <v>0.30391369232168142</v>
      </c>
      <c r="Q19" s="90">
        <f>O19/'סכום נכסי הקרן'!$C$42</f>
        <v>5.266950777390836E-3</v>
      </c>
      <c r="BI19" s="135" t="s">
        <v>171</v>
      </c>
    </row>
    <row r="20" spans="2:61" s="135" customFormat="1">
      <c r="B20" s="85" t="s">
        <v>709</v>
      </c>
      <c r="C20" s="95" t="s">
        <v>690</v>
      </c>
      <c r="D20" s="82" t="s">
        <v>691</v>
      </c>
      <c r="E20" s="82"/>
      <c r="F20" s="82" t="s">
        <v>323</v>
      </c>
      <c r="G20" s="108">
        <v>43185</v>
      </c>
      <c r="H20" s="82" t="s">
        <v>156</v>
      </c>
      <c r="I20" s="92">
        <v>1.9300000000000002</v>
      </c>
      <c r="J20" s="95" t="s">
        <v>159</v>
      </c>
      <c r="K20" s="96">
        <v>3.3856000000000004E-2</v>
      </c>
      <c r="L20" s="96">
        <v>3.5300000000000005E-2</v>
      </c>
      <c r="M20" s="92">
        <v>26630</v>
      </c>
      <c r="N20" s="94">
        <v>99.9</v>
      </c>
      <c r="O20" s="92">
        <v>93.484250000000003</v>
      </c>
      <c r="P20" s="93">
        <f t="shared" si="1"/>
        <v>0.28017486696344829</v>
      </c>
      <c r="Q20" s="93">
        <f>O20/'סכום נכסי הקרן'!$C$42</f>
        <v>4.8555470537884442E-3</v>
      </c>
      <c r="BI20" s="135" t="s">
        <v>172</v>
      </c>
    </row>
    <row r="21" spans="2:61" s="135" customFormat="1">
      <c r="B21" s="85" t="s">
        <v>712</v>
      </c>
      <c r="C21" s="95" t="s">
        <v>692</v>
      </c>
      <c r="D21" s="82" t="s">
        <v>693</v>
      </c>
      <c r="E21" s="82"/>
      <c r="F21" s="82" t="s">
        <v>694</v>
      </c>
      <c r="G21" s="108">
        <v>43093</v>
      </c>
      <c r="H21" s="82" t="s">
        <v>688</v>
      </c>
      <c r="I21" s="92">
        <v>5.0600000000000005</v>
      </c>
      <c r="J21" s="95" t="s">
        <v>160</v>
      </c>
      <c r="K21" s="96">
        <v>2.6089999999999999E-2</v>
      </c>
      <c r="L21" s="96">
        <v>2.8399999999999998E-2</v>
      </c>
      <c r="M21" s="92">
        <v>2681</v>
      </c>
      <c r="N21" s="94">
        <v>99.55</v>
      </c>
      <c r="O21" s="92">
        <v>2.6689400000000001</v>
      </c>
      <c r="P21" s="93">
        <f t="shared" si="1"/>
        <v>7.9988865443475846E-3</v>
      </c>
      <c r="Q21" s="93">
        <f>O21/'סכום נכסי הקרן'!$C$42</f>
        <v>1.3862403296531907E-4</v>
      </c>
      <c r="BI21" s="135" t="s">
        <v>27</v>
      </c>
    </row>
    <row r="22" spans="2:61" s="135" customFormat="1">
      <c r="B22" s="85" t="s">
        <v>713</v>
      </c>
      <c r="C22" s="95" t="s">
        <v>692</v>
      </c>
      <c r="D22" s="82" t="s">
        <v>695</v>
      </c>
      <c r="E22" s="82"/>
      <c r="F22" s="82" t="s">
        <v>694</v>
      </c>
      <c r="G22" s="108">
        <v>43011</v>
      </c>
      <c r="H22" s="82" t="s">
        <v>688</v>
      </c>
      <c r="I22" s="92">
        <v>10.32</v>
      </c>
      <c r="J22" s="95" t="s">
        <v>160</v>
      </c>
      <c r="K22" s="96">
        <v>3.9E-2</v>
      </c>
      <c r="L22" s="96">
        <v>3.7499999999999999E-2</v>
      </c>
      <c r="M22" s="92">
        <v>426.37</v>
      </c>
      <c r="N22" s="94">
        <v>102.07</v>
      </c>
      <c r="O22" s="92">
        <v>0.43519999999999998</v>
      </c>
      <c r="P22" s="93">
        <f t="shared" si="1"/>
        <v>1.3043063628631849E-3</v>
      </c>
      <c r="Q22" s="93">
        <f>O22/'סכום נכסי הקרן'!$C$42</f>
        <v>2.2604172123205038E-5</v>
      </c>
    </row>
    <row r="23" spans="2:61" s="135" customFormat="1">
      <c r="B23" s="85" t="s">
        <v>713</v>
      </c>
      <c r="C23" s="95" t="s">
        <v>692</v>
      </c>
      <c r="D23" s="82" t="s">
        <v>696</v>
      </c>
      <c r="E23" s="82"/>
      <c r="F23" s="82" t="s">
        <v>694</v>
      </c>
      <c r="G23" s="108">
        <v>43104</v>
      </c>
      <c r="H23" s="82" t="s">
        <v>688</v>
      </c>
      <c r="I23" s="92">
        <v>10.17</v>
      </c>
      <c r="J23" s="95" t="s">
        <v>160</v>
      </c>
      <c r="K23" s="96">
        <v>3.8199999999999998E-2</v>
      </c>
      <c r="L23" s="96">
        <v>4.0300000000000002E-2</v>
      </c>
      <c r="M23" s="92">
        <v>759.88</v>
      </c>
      <c r="N23" s="94">
        <v>96.57</v>
      </c>
      <c r="O23" s="92">
        <v>0.73382000000000003</v>
      </c>
      <c r="P23" s="93">
        <f t="shared" si="1"/>
        <v>2.1992787113884705E-3</v>
      </c>
      <c r="Q23" s="93">
        <f>O23/'סכום נכסי הקרן'!$C$42</f>
        <v>3.8114415412339897E-5</v>
      </c>
    </row>
    <row r="24" spans="2:61" s="135" customFormat="1">
      <c r="B24" s="85" t="s">
        <v>714</v>
      </c>
      <c r="C24" s="95" t="s">
        <v>692</v>
      </c>
      <c r="D24" s="82" t="s">
        <v>697</v>
      </c>
      <c r="E24" s="82"/>
      <c r="F24" s="82" t="s">
        <v>442</v>
      </c>
      <c r="G24" s="108">
        <v>43138</v>
      </c>
      <c r="H24" s="82" t="s">
        <v>156</v>
      </c>
      <c r="I24" s="92">
        <v>0.02</v>
      </c>
      <c r="J24" s="95" t="s">
        <v>160</v>
      </c>
      <c r="K24" s="96">
        <v>2.6000000000000002E-2</v>
      </c>
      <c r="L24" s="96">
        <v>5.8299999999999998E-2</v>
      </c>
      <c r="M24" s="92">
        <v>61.04</v>
      </c>
      <c r="N24" s="94">
        <v>100.31</v>
      </c>
      <c r="O24" s="92">
        <v>6.123E-2</v>
      </c>
      <c r="P24" s="93">
        <f t="shared" si="1"/>
        <v>1.8350799310228128E-4</v>
      </c>
      <c r="Q24" s="93">
        <f>O24/'סכום נכסי הקרן'!$C$42</f>
        <v>3.1802698968378781E-6</v>
      </c>
    </row>
    <row r="25" spans="2:61" s="135" customFormat="1">
      <c r="B25" s="85" t="s">
        <v>714</v>
      </c>
      <c r="C25" s="95" t="s">
        <v>692</v>
      </c>
      <c r="D25" s="82" t="s">
        <v>698</v>
      </c>
      <c r="E25" s="82"/>
      <c r="F25" s="82" t="s">
        <v>442</v>
      </c>
      <c r="G25" s="108">
        <v>43138</v>
      </c>
      <c r="H25" s="82" t="s">
        <v>156</v>
      </c>
      <c r="I25" s="92">
        <v>10.409999999999998</v>
      </c>
      <c r="J25" s="95" t="s">
        <v>160</v>
      </c>
      <c r="K25" s="96">
        <v>2.8239999999999998E-2</v>
      </c>
      <c r="L25" s="96">
        <v>3.2000000000000001E-2</v>
      </c>
      <c r="M25" s="92">
        <v>2033.19</v>
      </c>
      <c r="N25" s="94">
        <v>95.22</v>
      </c>
      <c r="O25" s="92">
        <v>1.9359999999999999</v>
      </c>
      <c r="P25" s="93">
        <f t="shared" si="1"/>
        <v>5.8022452171487271E-3</v>
      </c>
      <c r="Q25" s="93">
        <f>O25/'סכום נכסי הקרן'!$C$42</f>
        <v>1.0055532451866948E-4</v>
      </c>
    </row>
    <row r="26" spans="2:61" s="135" customFormat="1">
      <c r="B26" s="85" t="s">
        <v>713</v>
      </c>
      <c r="C26" s="95" t="s">
        <v>692</v>
      </c>
      <c r="D26" s="82" t="s">
        <v>699</v>
      </c>
      <c r="E26" s="82"/>
      <c r="F26" s="82" t="s">
        <v>689</v>
      </c>
      <c r="G26" s="108">
        <v>42935</v>
      </c>
      <c r="H26" s="82"/>
      <c r="I26" s="92">
        <v>11.670000000000002</v>
      </c>
      <c r="J26" s="95" t="s">
        <v>160</v>
      </c>
      <c r="K26" s="96">
        <v>4.0800000000000003E-2</v>
      </c>
      <c r="L26" s="96">
        <v>3.4800000000000005E-2</v>
      </c>
      <c r="M26" s="92">
        <v>1983.83</v>
      </c>
      <c r="N26" s="94">
        <v>105.13</v>
      </c>
      <c r="O26" s="92">
        <v>2.0855999999999999</v>
      </c>
      <c r="P26" s="93">
        <f t="shared" si="1"/>
        <v>6.2506005293829466E-3</v>
      </c>
      <c r="Q26" s="93">
        <f>O26/'סכום נכסי הקרן'!$C$42</f>
        <v>1.0832550868602121E-4</v>
      </c>
    </row>
    <row r="27" spans="2:61" s="135" customFormat="1"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92"/>
      <c r="N27" s="94"/>
      <c r="O27" s="82"/>
      <c r="P27" s="93"/>
      <c r="Q27" s="82"/>
    </row>
    <row r="28" spans="2:61" s="135" customFormat="1">
      <c r="B28" s="79" t="s">
        <v>710</v>
      </c>
      <c r="C28" s="80"/>
      <c r="D28" s="80"/>
      <c r="E28" s="80"/>
      <c r="F28" s="80"/>
      <c r="G28" s="80"/>
      <c r="H28" s="80"/>
      <c r="I28" s="115">
        <f>I29</f>
        <v>6.9300000000000006</v>
      </c>
      <c r="J28" s="99"/>
      <c r="K28" s="99"/>
      <c r="L28" s="123">
        <f>L29</f>
        <v>4.7799999999999995E-2</v>
      </c>
      <c r="M28" s="99"/>
      <c r="N28" s="99"/>
      <c r="O28" s="115">
        <f>O29</f>
        <v>60.715669999999996</v>
      </c>
      <c r="P28" s="141">
        <f t="shared" ref="P28:P30" si="2">O28/$O$10</f>
        <v>0.18196653195427709</v>
      </c>
      <c r="Q28" s="142">
        <f>O28/'סכום נכסי הקרן'!$C$42</f>
        <v>3.1535557335839073E-3</v>
      </c>
    </row>
    <row r="29" spans="2:61" s="135" customFormat="1">
      <c r="B29" s="100" t="s">
        <v>35</v>
      </c>
      <c r="C29" s="80"/>
      <c r="D29" s="80"/>
      <c r="E29" s="80"/>
      <c r="F29" s="80"/>
      <c r="G29" s="80"/>
      <c r="H29" s="80"/>
      <c r="I29" s="115">
        <f>I30</f>
        <v>6.9300000000000006</v>
      </c>
      <c r="J29" s="99"/>
      <c r="K29" s="99"/>
      <c r="L29" s="123">
        <f>L30</f>
        <v>4.7799999999999995E-2</v>
      </c>
      <c r="M29" s="99"/>
      <c r="N29" s="99"/>
      <c r="O29" s="115">
        <f>O30</f>
        <v>60.715669999999996</v>
      </c>
      <c r="P29" s="141">
        <f t="shared" si="2"/>
        <v>0.18196653195427709</v>
      </c>
      <c r="Q29" s="142">
        <f>O29/'סכום נכסי הקרן'!$C$42</f>
        <v>3.1535557335839073E-3</v>
      </c>
    </row>
    <row r="30" spans="2:61" s="135" customFormat="1">
      <c r="B30" s="85" t="s">
        <v>711</v>
      </c>
      <c r="C30" s="95" t="s">
        <v>690</v>
      </c>
      <c r="D30" s="82">
        <v>508506</v>
      </c>
      <c r="E30" s="82"/>
      <c r="F30" s="82" t="s">
        <v>442</v>
      </c>
      <c r="G30" s="108">
        <v>43186</v>
      </c>
      <c r="H30" s="82" t="s">
        <v>303</v>
      </c>
      <c r="I30" s="92">
        <v>6.9300000000000006</v>
      </c>
      <c r="J30" s="95" t="s">
        <v>159</v>
      </c>
      <c r="K30" s="96">
        <v>4.8000000000000001E-2</v>
      </c>
      <c r="L30" s="96">
        <v>4.7799999999999995E-2</v>
      </c>
      <c r="M30" s="92">
        <v>17182</v>
      </c>
      <c r="N30" s="94">
        <v>100.56</v>
      </c>
      <c r="O30" s="92">
        <v>60.715669999999996</v>
      </c>
      <c r="P30" s="93">
        <f t="shared" si="2"/>
        <v>0.18196653195427709</v>
      </c>
      <c r="Q30" s="93">
        <f>O30/'סכום נכסי הקרן'!$C$42</f>
        <v>3.1535557335839073E-3</v>
      </c>
    </row>
    <row r="31" spans="2:61"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</row>
    <row r="32" spans="2:61"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</row>
    <row r="33" spans="2:17"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</row>
    <row r="34" spans="2:17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</row>
    <row r="35" spans="2:17">
      <c r="B35" s="97" t="s">
        <v>244</v>
      </c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</row>
    <row r="36" spans="2:17">
      <c r="B36" s="97" t="s">
        <v>108</v>
      </c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</row>
    <row r="37" spans="2:17">
      <c r="B37" s="97" t="s">
        <v>227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</row>
    <row r="38" spans="2:17">
      <c r="B38" s="97" t="s">
        <v>235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</row>
    <row r="39" spans="2:17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</row>
    <row r="40" spans="2:17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</row>
    <row r="41" spans="2:17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</row>
    <row r="42" spans="2:17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</row>
    <row r="43" spans="2:17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</row>
    <row r="44" spans="2:17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</row>
    <row r="45" spans="2:17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</row>
    <row r="46" spans="2:17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</row>
    <row r="47" spans="2:17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</row>
    <row r="48" spans="2:17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</row>
    <row r="49" spans="2:17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</row>
    <row r="50" spans="2:17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</row>
    <row r="51" spans="2:17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</row>
    <row r="52" spans="2:17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</row>
    <row r="53" spans="2:17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</row>
    <row r="54" spans="2:17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</row>
    <row r="55" spans="2:17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</row>
    <row r="56" spans="2:17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</row>
    <row r="57" spans="2:17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</row>
    <row r="58" spans="2:17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</row>
    <row r="59" spans="2:17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</row>
    <row r="60" spans="2:17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</row>
    <row r="61" spans="2:17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</row>
    <row r="62" spans="2:17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</row>
    <row r="63" spans="2:17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</row>
    <row r="64" spans="2:17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</row>
    <row r="65" spans="2:17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</row>
    <row r="66" spans="2:17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</row>
    <row r="67" spans="2:17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</row>
    <row r="68" spans="2:17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</row>
    <row r="69" spans="2:17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</row>
    <row r="70" spans="2:17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</row>
    <row r="71" spans="2:17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</row>
    <row r="72" spans="2:17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</row>
    <row r="73" spans="2:17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</row>
    <row r="74" spans="2:17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</row>
    <row r="75" spans="2:17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</row>
    <row r="76" spans="2:17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</row>
    <row r="77" spans="2:17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</row>
    <row r="78" spans="2:17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2:17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</row>
    <row r="80" spans="2:17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</row>
    <row r="81" spans="2:17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</row>
    <row r="82" spans="2:17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</row>
    <row r="83" spans="2:17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</row>
    <row r="84" spans="2:17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</row>
    <row r="85" spans="2:17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</row>
    <row r="86" spans="2:17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</row>
    <row r="87" spans="2:17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</row>
    <row r="88" spans="2:17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</row>
    <row r="89" spans="2:17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</row>
    <row r="90" spans="2:17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</row>
    <row r="91" spans="2:17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</row>
    <row r="92" spans="2:17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</row>
    <row r="93" spans="2:17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</row>
    <row r="94" spans="2:17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</row>
    <row r="95" spans="2:17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</row>
    <row r="96" spans="2:17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</row>
    <row r="97" spans="2:17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</row>
    <row r="98" spans="2:17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</row>
    <row r="99" spans="2:17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</row>
    <row r="100" spans="2:17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</row>
    <row r="101" spans="2:17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</row>
    <row r="102" spans="2:17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</row>
    <row r="103" spans="2:17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</row>
    <row r="104" spans="2:17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</row>
    <row r="105" spans="2:17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</row>
    <row r="106" spans="2:17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</row>
    <row r="107" spans="2:17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</row>
    <row r="108" spans="2:17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</row>
    <row r="109" spans="2:17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</row>
    <row r="110" spans="2:17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</row>
    <row r="111" spans="2:17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</row>
    <row r="112" spans="2:17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</row>
    <row r="113" spans="2:17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</row>
    <row r="114" spans="2:17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</row>
    <row r="115" spans="2:17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</row>
    <row r="116" spans="2:17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</row>
    <row r="117" spans="2:17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</row>
    <row r="118" spans="2:17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</row>
    <row r="119" spans="2:17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</row>
    <row r="120" spans="2:17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</row>
    <row r="121" spans="2:17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</row>
    <row r="122" spans="2:17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</row>
    <row r="123" spans="2:17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</row>
    <row r="124" spans="2:17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</row>
    <row r="125" spans="2:17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</row>
    <row r="126" spans="2:17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</row>
  </sheetData>
  <sheetProtection sheet="1" objects="1" scenarios="1"/>
  <mergeCells count="1">
    <mergeCell ref="B6:Q6"/>
  </mergeCells>
  <phoneticPr fontId="4" type="noConversion"/>
  <conditionalFormatting sqref="B57:B126">
    <cfRule type="cellIs" dxfId="38" priority="33" operator="equal">
      <formula>2958465</formula>
    </cfRule>
    <cfRule type="cellIs" dxfId="37" priority="34" operator="equal">
      <formula>"NR3"</formula>
    </cfRule>
    <cfRule type="cellIs" dxfId="36" priority="35" operator="equal">
      <formula>"דירוג פנימי"</formula>
    </cfRule>
  </conditionalFormatting>
  <conditionalFormatting sqref="B57:B126">
    <cfRule type="cellIs" dxfId="35" priority="32" operator="equal">
      <formula>2958465</formula>
    </cfRule>
  </conditionalFormatting>
  <conditionalFormatting sqref="B11:B12 B34 B18:B19 B39:B42 B27">
    <cfRule type="cellIs" dxfId="34" priority="31" operator="equal">
      <formula>"NR3"</formula>
    </cfRule>
  </conditionalFormatting>
  <conditionalFormatting sqref="B13:B17">
    <cfRule type="cellIs" dxfId="33" priority="30" operator="equal">
      <formula>"NR3"</formula>
    </cfRule>
  </conditionalFormatting>
  <conditionalFormatting sqref="B20">
    <cfRule type="cellIs" dxfId="32" priority="29" operator="equal">
      <formula>"NR3"</formula>
    </cfRule>
  </conditionalFormatting>
  <conditionalFormatting sqref="B28:B30">
    <cfRule type="cellIs" dxfId="31" priority="26" operator="equal">
      <formula>2958465</formula>
    </cfRule>
    <cfRule type="cellIs" dxfId="30" priority="27" operator="equal">
      <formula>"NR3"</formula>
    </cfRule>
    <cfRule type="cellIs" dxfId="29" priority="28" operator="equal">
      <formula>"דירוג פנימי"</formula>
    </cfRule>
  </conditionalFormatting>
  <conditionalFormatting sqref="B28:B30">
    <cfRule type="cellIs" dxfId="28" priority="25" operator="equal">
      <formula>2958465</formula>
    </cfRule>
  </conditionalFormatting>
  <conditionalFormatting sqref="B21">
    <cfRule type="cellIs" dxfId="27" priority="22" operator="equal">
      <formula>2958465</formula>
    </cfRule>
    <cfRule type="cellIs" dxfId="26" priority="23" operator="equal">
      <formula>"NR3"</formula>
    </cfRule>
    <cfRule type="cellIs" dxfId="25" priority="24" operator="equal">
      <formula>"דירוג פנימי"</formula>
    </cfRule>
  </conditionalFormatting>
  <conditionalFormatting sqref="B21">
    <cfRule type="cellIs" dxfId="24" priority="21" operator="equal">
      <formula>2958465</formula>
    </cfRule>
  </conditionalFormatting>
  <conditionalFormatting sqref="B22">
    <cfRule type="cellIs" dxfId="23" priority="18" operator="equal">
      <formula>2958465</formula>
    </cfRule>
    <cfRule type="cellIs" dxfId="22" priority="19" operator="equal">
      <formula>"NR3"</formula>
    </cfRule>
    <cfRule type="cellIs" dxfId="21" priority="20" operator="equal">
      <formula>"דירוג פנימי"</formula>
    </cfRule>
  </conditionalFormatting>
  <conditionalFormatting sqref="B22">
    <cfRule type="cellIs" dxfId="20" priority="17" operator="equal">
      <formula>2958465</formula>
    </cfRule>
  </conditionalFormatting>
  <conditionalFormatting sqref="B23">
    <cfRule type="cellIs" dxfId="19" priority="14" operator="equal">
      <formula>2958465</formula>
    </cfRule>
    <cfRule type="cellIs" dxfId="18" priority="15" operator="equal">
      <formula>"NR3"</formula>
    </cfRule>
    <cfRule type="cellIs" dxfId="17" priority="16" operator="equal">
      <formula>"דירוג פנימי"</formula>
    </cfRule>
  </conditionalFormatting>
  <conditionalFormatting sqref="B23">
    <cfRule type="cellIs" dxfId="16" priority="13" operator="equal">
      <formula>2958465</formula>
    </cfRule>
  </conditionalFormatting>
  <conditionalFormatting sqref="B24">
    <cfRule type="cellIs" dxfId="15" priority="10" operator="equal">
      <formula>2958465</formula>
    </cfRule>
    <cfRule type="cellIs" dxfId="14" priority="11" operator="equal">
      <formula>"NR3"</formula>
    </cfRule>
    <cfRule type="cellIs" dxfId="13" priority="12" operator="equal">
      <formula>"דירוג פנימי"</formula>
    </cfRule>
  </conditionalFormatting>
  <conditionalFormatting sqref="B24">
    <cfRule type="cellIs" dxfId="12" priority="9" operator="equal">
      <formula>2958465</formula>
    </cfRule>
  </conditionalFormatting>
  <conditionalFormatting sqref="B25">
    <cfRule type="cellIs" dxfId="11" priority="6" operator="equal">
      <formula>2958465</formula>
    </cfRule>
    <cfRule type="cellIs" dxfId="10" priority="7" operator="equal">
      <formula>"NR3"</formula>
    </cfRule>
    <cfRule type="cellIs" dxfId="9" priority="8" operator="equal">
      <formula>"דירוג פנימי"</formula>
    </cfRule>
  </conditionalFormatting>
  <conditionalFormatting sqref="B25">
    <cfRule type="cellIs" dxfId="8" priority="5" operator="equal">
      <formula>2958465</formula>
    </cfRule>
  </conditionalFormatting>
  <conditionalFormatting sqref="B26">
    <cfRule type="cellIs" dxfId="7" priority="2" operator="equal">
      <formula>2958465</formula>
    </cfRule>
    <cfRule type="cellIs" dxfId="6" priority="3" operator="equal">
      <formula>"NR3"</formula>
    </cfRule>
    <cfRule type="cellIs" dxfId="5" priority="4" operator="equal">
      <formula>"דירוג פנימי"</formula>
    </cfRule>
  </conditionalFormatting>
  <conditionalFormatting sqref="B26">
    <cfRule type="cellIs" dxfId="4" priority="1" operator="equal">
      <formula>2958465</formula>
    </cfRule>
  </conditionalFormatting>
  <dataValidations count="1">
    <dataValidation allowBlank="1" showInputMessage="1" showErrorMessage="1" sqref="D1:Q9 C5:C9 B1:B9 B127:Q1048576 B35:B38 R56:XFD1048576 R52:AF55 AH52:XFD55 R1:XFD51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5" t="s">
        <v>175</v>
      </c>
      <c r="C1" s="76" t="s" vm="1">
        <v>245</v>
      </c>
    </row>
    <row r="2" spans="2:64">
      <c r="B2" s="55" t="s">
        <v>174</v>
      </c>
      <c r="C2" s="76" t="s">
        <v>246</v>
      </c>
    </row>
    <row r="3" spans="2:64">
      <c r="B3" s="55" t="s">
        <v>176</v>
      </c>
      <c r="C3" s="76" t="s">
        <v>247</v>
      </c>
    </row>
    <row r="4" spans="2:64">
      <c r="B4" s="55" t="s">
        <v>177</v>
      </c>
      <c r="C4" s="76">
        <v>9455</v>
      </c>
    </row>
    <row r="6" spans="2:64" ht="26.25" customHeight="1">
      <c r="B6" s="207" t="s">
        <v>208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4" s="3" customFormat="1" ht="78.75">
      <c r="B7" s="58" t="s">
        <v>112</v>
      </c>
      <c r="C7" s="59" t="s">
        <v>41</v>
      </c>
      <c r="D7" s="59" t="s">
        <v>113</v>
      </c>
      <c r="E7" s="59" t="s">
        <v>15</v>
      </c>
      <c r="F7" s="59" t="s">
        <v>58</v>
      </c>
      <c r="G7" s="59" t="s">
        <v>18</v>
      </c>
      <c r="H7" s="59" t="s">
        <v>97</v>
      </c>
      <c r="I7" s="59" t="s">
        <v>47</v>
      </c>
      <c r="J7" s="59" t="s">
        <v>19</v>
      </c>
      <c r="K7" s="59" t="s">
        <v>229</v>
      </c>
      <c r="L7" s="59" t="s">
        <v>228</v>
      </c>
      <c r="M7" s="59" t="s">
        <v>106</v>
      </c>
      <c r="N7" s="59" t="s">
        <v>178</v>
      </c>
      <c r="O7" s="61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4"/>
      <c r="C8" s="31"/>
      <c r="D8" s="31"/>
      <c r="E8" s="31"/>
      <c r="F8" s="31"/>
      <c r="G8" s="31" t="s">
        <v>21</v>
      </c>
      <c r="H8" s="31"/>
      <c r="I8" s="31" t="s">
        <v>20</v>
      </c>
      <c r="J8" s="31" t="s">
        <v>20</v>
      </c>
      <c r="K8" s="31" t="s">
        <v>236</v>
      </c>
      <c r="L8" s="31"/>
      <c r="M8" s="31" t="s">
        <v>232</v>
      </c>
      <c r="N8" s="31" t="s">
        <v>20</v>
      </c>
      <c r="O8" s="16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9" t="s">
        <v>12</v>
      </c>
      <c r="O9" s="19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244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</row>
    <row r="12" spans="2:64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</row>
    <row r="13" spans="2:64">
      <c r="B13" s="97" t="s">
        <v>227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4">
      <c r="B14" s="97" t="s">
        <v>235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4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4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5" t="s">
        <v>175</v>
      </c>
      <c r="C1" s="76" t="s" vm="1">
        <v>245</v>
      </c>
    </row>
    <row r="2" spans="2:56">
      <c r="B2" s="55" t="s">
        <v>174</v>
      </c>
      <c r="C2" s="76" t="s">
        <v>246</v>
      </c>
    </row>
    <row r="3" spans="2:56">
      <c r="B3" s="55" t="s">
        <v>176</v>
      </c>
      <c r="C3" s="76" t="s">
        <v>247</v>
      </c>
    </row>
    <row r="4" spans="2:56">
      <c r="B4" s="55" t="s">
        <v>177</v>
      </c>
      <c r="C4" s="76">
        <v>9455</v>
      </c>
    </row>
    <row r="6" spans="2:56" ht="26.25" customHeight="1">
      <c r="B6" s="207" t="s">
        <v>209</v>
      </c>
      <c r="C6" s="208"/>
      <c r="D6" s="208"/>
      <c r="E6" s="208"/>
      <c r="F6" s="208"/>
      <c r="G6" s="208"/>
      <c r="H6" s="208"/>
      <c r="I6" s="208"/>
      <c r="J6" s="209"/>
    </row>
    <row r="7" spans="2:56" s="3" customFormat="1" ht="78.75">
      <c r="B7" s="58" t="s">
        <v>112</v>
      </c>
      <c r="C7" s="60" t="s">
        <v>49</v>
      </c>
      <c r="D7" s="60" t="s">
        <v>81</v>
      </c>
      <c r="E7" s="60" t="s">
        <v>50</v>
      </c>
      <c r="F7" s="60" t="s">
        <v>97</v>
      </c>
      <c r="G7" s="60" t="s">
        <v>220</v>
      </c>
      <c r="H7" s="60" t="s">
        <v>178</v>
      </c>
      <c r="I7" s="62" t="s">
        <v>179</v>
      </c>
      <c r="J7" s="75" t="s">
        <v>239</v>
      </c>
    </row>
    <row r="8" spans="2:56" s="3" customFormat="1" ht="22.5" customHeight="1">
      <c r="B8" s="14"/>
      <c r="C8" s="15" t="s">
        <v>22</v>
      </c>
      <c r="D8" s="15"/>
      <c r="E8" s="15" t="s">
        <v>20</v>
      </c>
      <c r="F8" s="15"/>
      <c r="G8" s="15" t="s">
        <v>233</v>
      </c>
      <c r="H8" s="31" t="s">
        <v>20</v>
      </c>
      <c r="I8" s="16" t="s">
        <v>20</v>
      </c>
      <c r="J8" s="16"/>
    </row>
    <row r="9" spans="2:56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9" t="s">
        <v>6</v>
      </c>
      <c r="I9" s="19" t="s">
        <v>7</v>
      </c>
      <c r="J9" s="19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2"/>
      <c r="C11" s="99"/>
      <c r="D11" s="99"/>
      <c r="E11" s="99"/>
      <c r="F11" s="99"/>
      <c r="G11" s="99"/>
      <c r="H11" s="99"/>
      <c r="I11" s="99"/>
      <c r="J11" s="99"/>
    </row>
    <row r="12" spans="2:56">
      <c r="B12" s="112"/>
      <c r="C12" s="99"/>
      <c r="D12" s="99"/>
      <c r="E12" s="99"/>
      <c r="F12" s="99"/>
      <c r="G12" s="99"/>
      <c r="H12" s="99"/>
      <c r="I12" s="99"/>
      <c r="J12" s="99"/>
    </row>
    <row r="13" spans="2:56">
      <c r="B13" s="99"/>
      <c r="C13" s="99"/>
      <c r="D13" s="99"/>
      <c r="E13" s="99"/>
      <c r="F13" s="99"/>
      <c r="G13" s="99"/>
      <c r="H13" s="99"/>
      <c r="I13" s="99"/>
      <c r="J13" s="99"/>
    </row>
    <row r="14" spans="2:56">
      <c r="B14" s="99"/>
      <c r="C14" s="99"/>
      <c r="D14" s="99"/>
      <c r="E14" s="99"/>
      <c r="F14" s="99"/>
      <c r="G14" s="99"/>
      <c r="H14" s="99"/>
      <c r="I14" s="99"/>
      <c r="J14" s="99"/>
    </row>
    <row r="15" spans="2:56">
      <c r="B15" s="99"/>
      <c r="C15" s="99"/>
      <c r="D15" s="99"/>
      <c r="E15" s="99"/>
      <c r="F15" s="99"/>
      <c r="G15" s="99"/>
      <c r="H15" s="99"/>
      <c r="I15" s="99"/>
      <c r="J15" s="99"/>
    </row>
    <row r="16" spans="2:56">
      <c r="B16" s="99"/>
      <c r="C16" s="99"/>
      <c r="D16" s="99"/>
      <c r="E16" s="99"/>
      <c r="F16" s="99"/>
      <c r="G16" s="99"/>
      <c r="H16" s="99"/>
      <c r="I16" s="99"/>
      <c r="J16" s="99"/>
    </row>
    <row r="17" spans="2:10">
      <c r="B17" s="99"/>
      <c r="C17" s="99"/>
      <c r="D17" s="99"/>
      <c r="E17" s="99"/>
      <c r="F17" s="99"/>
      <c r="G17" s="99"/>
      <c r="H17" s="99"/>
      <c r="I17" s="99"/>
      <c r="J17" s="99"/>
    </row>
    <row r="18" spans="2:10">
      <c r="B18" s="99"/>
      <c r="C18" s="99"/>
      <c r="D18" s="99"/>
      <c r="E18" s="99"/>
      <c r="F18" s="99"/>
      <c r="G18" s="99"/>
      <c r="H18" s="99"/>
      <c r="I18" s="99"/>
      <c r="J18" s="99"/>
    </row>
    <row r="19" spans="2:10">
      <c r="B19" s="99"/>
      <c r="C19" s="99"/>
      <c r="D19" s="99"/>
      <c r="E19" s="99"/>
      <c r="F19" s="99"/>
      <c r="G19" s="99"/>
      <c r="H19" s="99"/>
      <c r="I19" s="99"/>
      <c r="J19" s="99"/>
    </row>
    <row r="20" spans="2:10">
      <c r="B20" s="99"/>
      <c r="C20" s="99"/>
      <c r="D20" s="99"/>
      <c r="E20" s="99"/>
      <c r="F20" s="99"/>
      <c r="G20" s="99"/>
      <c r="H20" s="99"/>
      <c r="I20" s="99"/>
      <c r="J20" s="99"/>
    </row>
    <row r="21" spans="2:10">
      <c r="B21" s="99"/>
      <c r="C21" s="99"/>
      <c r="D21" s="99"/>
      <c r="E21" s="99"/>
      <c r="F21" s="99"/>
      <c r="G21" s="99"/>
      <c r="H21" s="99"/>
      <c r="I21" s="99"/>
      <c r="J21" s="99"/>
    </row>
    <row r="22" spans="2:10">
      <c r="B22" s="99"/>
      <c r="C22" s="99"/>
      <c r="D22" s="99"/>
      <c r="E22" s="99"/>
      <c r="F22" s="99"/>
      <c r="G22" s="99"/>
      <c r="H22" s="99"/>
      <c r="I22" s="99"/>
      <c r="J22" s="99"/>
    </row>
    <row r="23" spans="2:10">
      <c r="B23" s="99"/>
      <c r="C23" s="99"/>
      <c r="D23" s="99"/>
      <c r="E23" s="99"/>
      <c r="F23" s="99"/>
      <c r="G23" s="99"/>
      <c r="H23" s="99"/>
      <c r="I23" s="99"/>
      <c r="J23" s="99"/>
    </row>
    <row r="24" spans="2:10">
      <c r="B24" s="99"/>
      <c r="C24" s="99"/>
      <c r="D24" s="99"/>
      <c r="E24" s="99"/>
      <c r="F24" s="99"/>
      <c r="G24" s="99"/>
      <c r="H24" s="99"/>
      <c r="I24" s="99"/>
      <c r="J24" s="99"/>
    </row>
    <row r="25" spans="2:10">
      <c r="B25" s="99"/>
      <c r="C25" s="99"/>
      <c r="D25" s="99"/>
      <c r="E25" s="99"/>
      <c r="F25" s="99"/>
      <c r="G25" s="99"/>
      <c r="H25" s="99"/>
      <c r="I25" s="99"/>
      <c r="J25" s="99"/>
    </row>
    <row r="26" spans="2:10">
      <c r="B26" s="99"/>
      <c r="C26" s="99"/>
      <c r="D26" s="99"/>
      <c r="E26" s="99"/>
      <c r="F26" s="99"/>
      <c r="G26" s="99"/>
      <c r="H26" s="99"/>
      <c r="I26" s="99"/>
      <c r="J26" s="99"/>
    </row>
    <row r="27" spans="2:10">
      <c r="B27" s="99"/>
      <c r="C27" s="99"/>
      <c r="D27" s="99"/>
      <c r="E27" s="99"/>
      <c r="F27" s="99"/>
      <c r="G27" s="99"/>
      <c r="H27" s="99"/>
      <c r="I27" s="99"/>
      <c r="J27" s="99"/>
    </row>
    <row r="28" spans="2:10">
      <c r="B28" s="99"/>
      <c r="C28" s="99"/>
      <c r="D28" s="99"/>
      <c r="E28" s="99"/>
      <c r="F28" s="99"/>
      <c r="G28" s="99"/>
      <c r="H28" s="99"/>
      <c r="I28" s="99"/>
      <c r="J28" s="99"/>
    </row>
    <row r="29" spans="2:10">
      <c r="B29" s="99"/>
      <c r="C29" s="99"/>
      <c r="D29" s="99"/>
      <c r="E29" s="99"/>
      <c r="F29" s="99"/>
      <c r="G29" s="99"/>
      <c r="H29" s="99"/>
      <c r="I29" s="99"/>
      <c r="J29" s="99"/>
    </row>
    <row r="30" spans="2:10">
      <c r="B30" s="99"/>
      <c r="C30" s="99"/>
      <c r="D30" s="99"/>
      <c r="E30" s="99"/>
      <c r="F30" s="99"/>
      <c r="G30" s="99"/>
      <c r="H30" s="99"/>
      <c r="I30" s="99"/>
      <c r="J30" s="99"/>
    </row>
    <row r="31" spans="2:10">
      <c r="B31" s="99"/>
      <c r="C31" s="99"/>
      <c r="D31" s="99"/>
      <c r="E31" s="99"/>
      <c r="F31" s="99"/>
      <c r="G31" s="99"/>
      <c r="H31" s="99"/>
      <c r="I31" s="99"/>
      <c r="J31" s="99"/>
    </row>
    <row r="32" spans="2:10">
      <c r="B32" s="99"/>
      <c r="C32" s="99"/>
      <c r="D32" s="99"/>
      <c r="E32" s="99"/>
      <c r="F32" s="99"/>
      <c r="G32" s="99"/>
      <c r="H32" s="99"/>
      <c r="I32" s="99"/>
      <c r="J32" s="99"/>
    </row>
    <row r="33" spans="2:10">
      <c r="B33" s="99"/>
      <c r="C33" s="99"/>
      <c r="D33" s="99"/>
      <c r="E33" s="99"/>
      <c r="F33" s="99"/>
      <c r="G33" s="99"/>
      <c r="H33" s="99"/>
      <c r="I33" s="99"/>
      <c r="J33" s="99"/>
    </row>
    <row r="34" spans="2:10">
      <c r="B34" s="99"/>
      <c r="C34" s="99"/>
      <c r="D34" s="99"/>
      <c r="E34" s="99"/>
      <c r="F34" s="99"/>
      <c r="G34" s="99"/>
      <c r="H34" s="99"/>
      <c r="I34" s="99"/>
      <c r="J34" s="99"/>
    </row>
    <row r="35" spans="2:10">
      <c r="B35" s="99"/>
      <c r="C35" s="99"/>
      <c r="D35" s="99"/>
      <c r="E35" s="99"/>
      <c r="F35" s="99"/>
      <c r="G35" s="99"/>
      <c r="H35" s="99"/>
      <c r="I35" s="99"/>
      <c r="J35" s="99"/>
    </row>
    <row r="36" spans="2:10">
      <c r="B36" s="99"/>
      <c r="C36" s="99"/>
      <c r="D36" s="99"/>
      <c r="E36" s="99"/>
      <c r="F36" s="99"/>
      <c r="G36" s="99"/>
      <c r="H36" s="99"/>
      <c r="I36" s="99"/>
      <c r="J36" s="99"/>
    </row>
    <row r="37" spans="2:10">
      <c r="B37" s="99"/>
      <c r="C37" s="99"/>
      <c r="D37" s="99"/>
      <c r="E37" s="99"/>
      <c r="F37" s="99"/>
      <c r="G37" s="99"/>
      <c r="H37" s="99"/>
      <c r="I37" s="99"/>
      <c r="J37" s="99"/>
    </row>
    <row r="38" spans="2:10">
      <c r="B38" s="99"/>
      <c r="C38" s="99"/>
      <c r="D38" s="99"/>
      <c r="E38" s="99"/>
      <c r="F38" s="99"/>
      <c r="G38" s="99"/>
      <c r="H38" s="99"/>
      <c r="I38" s="99"/>
      <c r="J38" s="99"/>
    </row>
    <row r="39" spans="2:10">
      <c r="B39" s="99"/>
      <c r="C39" s="99"/>
      <c r="D39" s="99"/>
      <c r="E39" s="99"/>
      <c r="F39" s="99"/>
      <c r="G39" s="99"/>
      <c r="H39" s="99"/>
      <c r="I39" s="99"/>
      <c r="J39" s="99"/>
    </row>
    <row r="40" spans="2:10">
      <c r="B40" s="99"/>
      <c r="C40" s="99"/>
      <c r="D40" s="99"/>
      <c r="E40" s="99"/>
      <c r="F40" s="99"/>
      <c r="G40" s="99"/>
      <c r="H40" s="99"/>
      <c r="I40" s="99"/>
      <c r="J40" s="99"/>
    </row>
    <row r="41" spans="2:10">
      <c r="B41" s="99"/>
      <c r="C41" s="99"/>
      <c r="D41" s="99"/>
      <c r="E41" s="99"/>
      <c r="F41" s="99"/>
      <c r="G41" s="99"/>
      <c r="H41" s="99"/>
      <c r="I41" s="99"/>
      <c r="J41" s="99"/>
    </row>
    <row r="42" spans="2:10">
      <c r="B42" s="99"/>
      <c r="C42" s="99"/>
      <c r="D42" s="99"/>
      <c r="E42" s="99"/>
      <c r="F42" s="99"/>
      <c r="G42" s="99"/>
      <c r="H42" s="99"/>
      <c r="I42" s="99"/>
      <c r="J42" s="99"/>
    </row>
    <row r="43" spans="2:10">
      <c r="B43" s="99"/>
      <c r="C43" s="99"/>
      <c r="D43" s="99"/>
      <c r="E43" s="99"/>
      <c r="F43" s="99"/>
      <c r="G43" s="99"/>
      <c r="H43" s="99"/>
      <c r="I43" s="99"/>
      <c r="J43" s="99"/>
    </row>
    <row r="44" spans="2:10">
      <c r="B44" s="99"/>
      <c r="C44" s="99"/>
      <c r="D44" s="99"/>
      <c r="E44" s="99"/>
      <c r="F44" s="99"/>
      <c r="G44" s="99"/>
      <c r="H44" s="99"/>
      <c r="I44" s="99"/>
      <c r="J44" s="99"/>
    </row>
    <row r="45" spans="2:10">
      <c r="B45" s="99"/>
      <c r="C45" s="99"/>
      <c r="D45" s="99"/>
      <c r="E45" s="99"/>
      <c r="F45" s="99"/>
      <c r="G45" s="99"/>
      <c r="H45" s="99"/>
      <c r="I45" s="99"/>
      <c r="J45" s="99"/>
    </row>
    <row r="46" spans="2:10">
      <c r="B46" s="99"/>
      <c r="C46" s="99"/>
      <c r="D46" s="99"/>
      <c r="E46" s="99"/>
      <c r="F46" s="99"/>
      <c r="G46" s="99"/>
      <c r="H46" s="99"/>
      <c r="I46" s="99"/>
      <c r="J46" s="99"/>
    </row>
    <row r="47" spans="2:10">
      <c r="B47" s="99"/>
      <c r="C47" s="99"/>
      <c r="D47" s="99"/>
      <c r="E47" s="99"/>
      <c r="F47" s="99"/>
      <c r="G47" s="99"/>
      <c r="H47" s="99"/>
      <c r="I47" s="99"/>
      <c r="J47" s="99"/>
    </row>
    <row r="48" spans="2:10">
      <c r="B48" s="99"/>
      <c r="C48" s="99"/>
      <c r="D48" s="99"/>
      <c r="E48" s="99"/>
      <c r="F48" s="99"/>
      <c r="G48" s="99"/>
      <c r="H48" s="99"/>
      <c r="I48" s="99"/>
      <c r="J48" s="99"/>
    </row>
    <row r="49" spans="2:10">
      <c r="B49" s="99"/>
      <c r="C49" s="99"/>
      <c r="D49" s="99"/>
      <c r="E49" s="99"/>
      <c r="F49" s="99"/>
      <c r="G49" s="99"/>
      <c r="H49" s="99"/>
      <c r="I49" s="99"/>
      <c r="J49" s="99"/>
    </row>
    <row r="50" spans="2:10">
      <c r="B50" s="99"/>
      <c r="C50" s="99"/>
      <c r="D50" s="99"/>
      <c r="E50" s="99"/>
      <c r="F50" s="99"/>
      <c r="G50" s="99"/>
      <c r="H50" s="99"/>
      <c r="I50" s="99"/>
      <c r="J50" s="99"/>
    </row>
    <row r="51" spans="2:10">
      <c r="B51" s="99"/>
      <c r="C51" s="99"/>
      <c r="D51" s="99"/>
      <c r="E51" s="99"/>
      <c r="F51" s="99"/>
      <c r="G51" s="99"/>
      <c r="H51" s="99"/>
      <c r="I51" s="99"/>
      <c r="J51" s="99"/>
    </row>
    <row r="52" spans="2:10">
      <c r="B52" s="99"/>
      <c r="C52" s="99"/>
      <c r="D52" s="99"/>
      <c r="E52" s="99"/>
      <c r="F52" s="99"/>
      <c r="G52" s="99"/>
      <c r="H52" s="99"/>
      <c r="I52" s="99"/>
      <c r="J52" s="99"/>
    </row>
    <row r="53" spans="2:10">
      <c r="B53" s="99"/>
      <c r="C53" s="99"/>
      <c r="D53" s="99"/>
      <c r="E53" s="99"/>
      <c r="F53" s="99"/>
      <c r="G53" s="99"/>
      <c r="H53" s="99"/>
      <c r="I53" s="99"/>
      <c r="J53" s="99"/>
    </row>
    <row r="54" spans="2:10">
      <c r="B54" s="99"/>
      <c r="C54" s="99"/>
      <c r="D54" s="99"/>
      <c r="E54" s="99"/>
      <c r="F54" s="99"/>
      <c r="G54" s="99"/>
      <c r="H54" s="99"/>
      <c r="I54" s="99"/>
      <c r="J54" s="99"/>
    </row>
    <row r="55" spans="2:10">
      <c r="B55" s="99"/>
      <c r="C55" s="99"/>
      <c r="D55" s="99"/>
      <c r="E55" s="99"/>
      <c r="F55" s="99"/>
      <c r="G55" s="99"/>
      <c r="H55" s="99"/>
      <c r="I55" s="99"/>
      <c r="J55" s="99"/>
    </row>
    <row r="56" spans="2:10">
      <c r="B56" s="99"/>
      <c r="C56" s="99"/>
      <c r="D56" s="99"/>
      <c r="E56" s="99"/>
      <c r="F56" s="99"/>
      <c r="G56" s="99"/>
      <c r="H56" s="99"/>
      <c r="I56" s="99"/>
      <c r="J56" s="99"/>
    </row>
    <row r="57" spans="2:10">
      <c r="B57" s="99"/>
      <c r="C57" s="99"/>
      <c r="D57" s="99"/>
      <c r="E57" s="99"/>
      <c r="F57" s="99"/>
      <c r="G57" s="99"/>
      <c r="H57" s="99"/>
      <c r="I57" s="99"/>
      <c r="J57" s="99"/>
    </row>
    <row r="58" spans="2:10">
      <c r="B58" s="99"/>
      <c r="C58" s="99"/>
      <c r="D58" s="99"/>
      <c r="E58" s="99"/>
      <c r="F58" s="99"/>
      <c r="G58" s="99"/>
      <c r="H58" s="99"/>
      <c r="I58" s="99"/>
      <c r="J58" s="99"/>
    </row>
    <row r="59" spans="2:10">
      <c r="B59" s="99"/>
      <c r="C59" s="99"/>
      <c r="D59" s="99"/>
      <c r="E59" s="99"/>
      <c r="F59" s="99"/>
      <c r="G59" s="99"/>
      <c r="H59" s="99"/>
      <c r="I59" s="99"/>
      <c r="J59" s="99"/>
    </row>
    <row r="60" spans="2:10">
      <c r="B60" s="99"/>
      <c r="C60" s="99"/>
      <c r="D60" s="99"/>
      <c r="E60" s="99"/>
      <c r="F60" s="99"/>
      <c r="G60" s="99"/>
      <c r="H60" s="99"/>
      <c r="I60" s="99"/>
      <c r="J60" s="99"/>
    </row>
    <row r="61" spans="2:10">
      <c r="B61" s="99"/>
      <c r="C61" s="99"/>
      <c r="D61" s="99"/>
      <c r="E61" s="99"/>
      <c r="F61" s="99"/>
      <c r="G61" s="99"/>
      <c r="H61" s="99"/>
      <c r="I61" s="99"/>
      <c r="J61" s="99"/>
    </row>
    <row r="62" spans="2:10">
      <c r="B62" s="99"/>
      <c r="C62" s="99"/>
      <c r="D62" s="99"/>
      <c r="E62" s="99"/>
      <c r="F62" s="99"/>
      <c r="G62" s="99"/>
      <c r="H62" s="99"/>
      <c r="I62" s="99"/>
      <c r="J62" s="99"/>
    </row>
    <row r="63" spans="2:10">
      <c r="B63" s="99"/>
      <c r="C63" s="99"/>
      <c r="D63" s="99"/>
      <c r="E63" s="99"/>
      <c r="F63" s="99"/>
      <c r="G63" s="99"/>
      <c r="H63" s="99"/>
      <c r="I63" s="99"/>
      <c r="J63" s="99"/>
    </row>
    <row r="64" spans="2:10">
      <c r="B64" s="99"/>
      <c r="C64" s="99"/>
      <c r="D64" s="99"/>
      <c r="E64" s="99"/>
      <c r="F64" s="99"/>
      <c r="G64" s="99"/>
      <c r="H64" s="99"/>
      <c r="I64" s="99"/>
      <c r="J64" s="99"/>
    </row>
    <row r="65" spans="2:10">
      <c r="B65" s="99"/>
      <c r="C65" s="99"/>
      <c r="D65" s="99"/>
      <c r="E65" s="99"/>
      <c r="F65" s="99"/>
      <c r="G65" s="99"/>
      <c r="H65" s="99"/>
      <c r="I65" s="99"/>
      <c r="J65" s="99"/>
    </row>
    <row r="66" spans="2:10">
      <c r="B66" s="99"/>
      <c r="C66" s="99"/>
      <c r="D66" s="99"/>
      <c r="E66" s="99"/>
      <c r="F66" s="99"/>
      <c r="G66" s="99"/>
      <c r="H66" s="99"/>
      <c r="I66" s="99"/>
      <c r="J66" s="99"/>
    </row>
    <row r="67" spans="2:10">
      <c r="B67" s="99"/>
      <c r="C67" s="99"/>
      <c r="D67" s="99"/>
      <c r="E67" s="99"/>
      <c r="F67" s="99"/>
      <c r="G67" s="99"/>
      <c r="H67" s="99"/>
      <c r="I67" s="99"/>
      <c r="J67" s="99"/>
    </row>
    <row r="68" spans="2:10">
      <c r="B68" s="99"/>
      <c r="C68" s="99"/>
      <c r="D68" s="99"/>
      <c r="E68" s="99"/>
      <c r="F68" s="99"/>
      <c r="G68" s="99"/>
      <c r="H68" s="99"/>
      <c r="I68" s="99"/>
      <c r="J68" s="99"/>
    </row>
    <row r="69" spans="2:10">
      <c r="B69" s="99"/>
      <c r="C69" s="99"/>
      <c r="D69" s="99"/>
      <c r="E69" s="99"/>
      <c r="F69" s="99"/>
      <c r="G69" s="99"/>
      <c r="H69" s="99"/>
      <c r="I69" s="99"/>
      <c r="J69" s="99"/>
    </row>
    <row r="70" spans="2:10">
      <c r="B70" s="99"/>
      <c r="C70" s="99"/>
      <c r="D70" s="99"/>
      <c r="E70" s="99"/>
      <c r="F70" s="99"/>
      <c r="G70" s="99"/>
      <c r="H70" s="99"/>
      <c r="I70" s="99"/>
      <c r="J70" s="99"/>
    </row>
    <row r="71" spans="2:10">
      <c r="B71" s="99"/>
      <c r="C71" s="99"/>
      <c r="D71" s="99"/>
      <c r="E71" s="99"/>
      <c r="F71" s="99"/>
      <c r="G71" s="99"/>
      <c r="H71" s="99"/>
      <c r="I71" s="99"/>
      <c r="J71" s="99"/>
    </row>
    <row r="72" spans="2:10">
      <c r="B72" s="99"/>
      <c r="C72" s="99"/>
      <c r="D72" s="99"/>
      <c r="E72" s="99"/>
      <c r="F72" s="99"/>
      <c r="G72" s="99"/>
      <c r="H72" s="99"/>
      <c r="I72" s="99"/>
      <c r="J72" s="99"/>
    </row>
    <row r="73" spans="2:10">
      <c r="B73" s="99"/>
      <c r="C73" s="99"/>
      <c r="D73" s="99"/>
      <c r="E73" s="99"/>
      <c r="F73" s="99"/>
      <c r="G73" s="99"/>
      <c r="H73" s="99"/>
      <c r="I73" s="99"/>
      <c r="J73" s="99"/>
    </row>
    <row r="74" spans="2:10">
      <c r="B74" s="99"/>
      <c r="C74" s="99"/>
      <c r="D74" s="99"/>
      <c r="E74" s="99"/>
      <c r="F74" s="99"/>
      <c r="G74" s="99"/>
      <c r="H74" s="99"/>
      <c r="I74" s="99"/>
      <c r="J74" s="99"/>
    </row>
    <row r="75" spans="2:10">
      <c r="B75" s="99"/>
      <c r="C75" s="99"/>
      <c r="D75" s="99"/>
      <c r="E75" s="99"/>
      <c r="F75" s="99"/>
      <c r="G75" s="99"/>
      <c r="H75" s="99"/>
      <c r="I75" s="99"/>
      <c r="J75" s="99"/>
    </row>
    <row r="76" spans="2:10">
      <c r="B76" s="99"/>
      <c r="C76" s="99"/>
      <c r="D76" s="99"/>
      <c r="E76" s="99"/>
      <c r="F76" s="99"/>
      <c r="G76" s="99"/>
      <c r="H76" s="99"/>
      <c r="I76" s="99"/>
      <c r="J76" s="99"/>
    </row>
    <row r="77" spans="2:10">
      <c r="B77" s="99"/>
      <c r="C77" s="99"/>
      <c r="D77" s="99"/>
      <c r="E77" s="99"/>
      <c r="F77" s="99"/>
      <c r="G77" s="99"/>
      <c r="H77" s="99"/>
      <c r="I77" s="99"/>
      <c r="J77" s="99"/>
    </row>
    <row r="78" spans="2:10">
      <c r="B78" s="99"/>
      <c r="C78" s="99"/>
      <c r="D78" s="99"/>
      <c r="E78" s="99"/>
      <c r="F78" s="99"/>
      <c r="G78" s="99"/>
      <c r="H78" s="99"/>
      <c r="I78" s="99"/>
      <c r="J78" s="99"/>
    </row>
    <row r="79" spans="2:10">
      <c r="B79" s="99"/>
      <c r="C79" s="99"/>
      <c r="D79" s="99"/>
      <c r="E79" s="99"/>
      <c r="F79" s="99"/>
      <c r="G79" s="99"/>
      <c r="H79" s="99"/>
      <c r="I79" s="99"/>
      <c r="J79" s="99"/>
    </row>
    <row r="80" spans="2:10">
      <c r="B80" s="99"/>
      <c r="C80" s="99"/>
      <c r="D80" s="99"/>
      <c r="E80" s="99"/>
      <c r="F80" s="99"/>
      <c r="G80" s="99"/>
      <c r="H80" s="99"/>
      <c r="I80" s="99"/>
      <c r="J80" s="99"/>
    </row>
    <row r="81" spans="2:10">
      <c r="B81" s="99"/>
      <c r="C81" s="99"/>
      <c r="D81" s="99"/>
      <c r="E81" s="99"/>
      <c r="F81" s="99"/>
      <c r="G81" s="99"/>
      <c r="H81" s="99"/>
      <c r="I81" s="99"/>
      <c r="J81" s="99"/>
    </row>
    <row r="82" spans="2:10">
      <c r="B82" s="99"/>
      <c r="C82" s="99"/>
      <c r="D82" s="99"/>
      <c r="E82" s="99"/>
      <c r="F82" s="99"/>
      <c r="G82" s="99"/>
      <c r="H82" s="99"/>
      <c r="I82" s="99"/>
      <c r="J82" s="99"/>
    </row>
    <row r="83" spans="2:10">
      <c r="B83" s="99"/>
      <c r="C83" s="99"/>
      <c r="D83" s="99"/>
      <c r="E83" s="99"/>
      <c r="F83" s="99"/>
      <c r="G83" s="99"/>
      <c r="H83" s="99"/>
      <c r="I83" s="99"/>
      <c r="J83" s="99"/>
    </row>
    <row r="84" spans="2:10">
      <c r="B84" s="99"/>
      <c r="C84" s="99"/>
      <c r="D84" s="99"/>
      <c r="E84" s="99"/>
      <c r="F84" s="99"/>
      <c r="G84" s="99"/>
      <c r="H84" s="99"/>
      <c r="I84" s="99"/>
      <c r="J84" s="99"/>
    </row>
    <row r="85" spans="2:10">
      <c r="B85" s="99"/>
      <c r="C85" s="99"/>
      <c r="D85" s="99"/>
      <c r="E85" s="99"/>
      <c r="F85" s="99"/>
      <c r="G85" s="99"/>
      <c r="H85" s="99"/>
      <c r="I85" s="99"/>
      <c r="J85" s="99"/>
    </row>
    <row r="86" spans="2:10">
      <c r="B86" s="99"/>
      <c r="C86" s="99"/>
      <c r="D86" s="99"/>
      <c r="E86" s="99"/>
      <c r="F86" s="99"/>
      <c r="G86" s="99"/>
      <c r="H86" s="99"/>
      <c r="I86" s="99"/>
      <c r="J86" s="99"/>
    </row>
    <row r="87" spans="2:10">
      <c r="B87" s="99"/>
      <c r="C87" s="99"/>
      <c r="D87" s="99"/>
      <c r="E87" s="99"/>
      <c r="F87" s="99"/>
      <c r="G87" s="99"/>
      <c r="H87" s="99"/>
      <c r="I87" s="99"/>
      <c r="J87" s="99"/>
    </row>
    <row r="88" spans="2:10">
      <c r="B88" s="99"/>
      <c r="C88" s="99"/>
      <c r="D88" s="99"/>
      <c r="E88" s="99"/>
      <c r="F88" s="99"/>
      <c r="G88" s="99"/>
      <c r="H88" s="99"/>
      <c r="I88" s="99"/>
      <c r="J88" s="99"/>
    </row>
    <row r="89" spans="2:10">
      <c r="B89" s="99"/>
      <c r="C89" s="99"/>
      <c r="D89" s="99"/>
      <c r="E89" s="99"/>
      <c r="F89" s="99"/>
      <c r="G89" s="99"/>
      <c r="H89" s="99"/>
      <c r="I89" s="99"/>
      <c r="J89" s="99"/>
    </row>
    <row r="90" spans="2:10">
      <c r="B90" s="99"/>
      <c r="C90" s="99"/>
      <c r="D90" s="99"/>
      <c r="E90" s="99"/>
      <c r="F90" s="99"/>
      <c r="G90" s="99"/>
      <c r="H90" s="99"/>
      <c r="I90" s="99"/>
      <c r="J90" s="99"/>
    </row>
    <row r="91" spans="2:10">
      <c r="B91" s="99"/>
      <c r="C91" s="99"/>
      <c r="D91" s="99"/>
      <c r="E91" s="99"/>
      <c r="F91" s="99"/>
      <c r="G91" s="99"/>
      <c r="H91" s="99"/>
      <c r="I91" s="99"/>
      <c r="J91" s="99"/>
    </row>
    <row r="92" spans="2:10">
      <c r="B92" s="99"/>
      <c r="C92" s="99"/>
      <c r="D92" s="99"/>
      <c r="E92" s="99"/>
      <c r="F92" s="99"/>
      <c r="G92" s="99"/>
      <c r="H92" s="99"/>
      <c r="I92" s="99"/>
      <c r="J92" s="99"/>
    </row>
    <row r="93" spans="2:10">
      <c r="B93" s="99"/>
      <c r="C93" s="99"/>
      <c r="D93" s="99"/>
      <c r="E93" s="99"/>
      <c r="F93" s="99"/>
      <c r="G93" s="99"/>
      <c r="H93" s="99"/>
      <c r="I93" s="99"/>
      <c r="J93" s="99"/>
    </row>
    <row r="94" spans="2:10">
      <c r="B94" s="99"/>
      <c r="C94" s="99"/>
      <c r="D94" s="99"/>
      <c r="E94" s="99"/>
      <c r="F94" s="99"/>
      <c r="G94" s="99"/>
      <c r="H94" s="99"/>
      <c r="I94" s="99"/>
      <c r="J94" s="99"/>
    </row>
    <row r="95" spans="2:10">
      <c r="B95" s="99"/>
      <c r="C95" s="99"/>
      <c r="D95" s="99"/>
      <c r="E95" s="99"/>
      <c r="F95" s="99"/>
      <c r="G95" s="99"/>
      <c r="H95" s="99"/>
      <c r="I95" s="99"/>
      <c r="J95" s="99"/>
    </row>
    <row r="96" spans="2:10">
      <c r="B96" s="99"/>
      <c r="C96" s="99"/>
      <c r="D96" s="99"/>
      <c r="E96" s="99"/>
      <c r="F96" s="99"/>
      <c r="G96" s="99"/>
      <c r="H96" s="99"/>
      <c r="I96" s="99"/>
      <c r="J96" s="99"/>
    </row>
    <row r="97" spans="2:10">
      <c r="B97" s="99"/>
      <c r="C97" s="99"/>
      <c r="D97" s="99"/>
      <c r="E97" s="99"/>
      <c r="F97" s="99"/>
      <c r="G97" s="99"/>
      <c r="H97" s="99"/>
      <c r="I97" s="99"/>
      <c r="J97" s="99"/>
    </row>
    <row r="98" spans="2:10">
      <c r="B98" s="99"/>
      <c r="C98" s="99"/>
      <c r="D98" s="99"/>
      <c r="E98" s="99"/>
      <c r="F98" s="99"/>
      <c r="G98" s="99"/>
      <c r="H98" s="99"/>
      <c r="I98" s="99"/>
      <c r="J98" s="99"/>
    </row>
    <row r="99" spans="2:10">
      <c r="B99" s="99"/>
      <c r="C99" s="99"/>
      <c r="D99" s="99"/>
      <c r="E99" s="99"/>
      <c r="F99" s="99"/>
      <c r="G99" s="99"/>
      <c r="H99" s="99"/>
      <c r="I99" s="99"/>
      <c r="J99" s="99"/>
    </row>
    <row r="100" spans="2:10">
      <c r="B100" s="99"/>
      <c r="C100" s="99"/>
      <c r="D100" s="99"/>
      <c r="E100" s="99"/>
      <c r="F100" s="99"/>
      <c r="G100" s="99"/>
      <c r="H100" s="99"/>
      <c r="I100" s="99"/>
      <c r="J100" s="99"/>
    </row>
    <row r="101" spans="2:10"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2:10">
      <c r="B102" s="99"/>
      <c r="C102" s="99"/>
      <c r="D102" s="99"/>
      <c r="E102" s="99"/>
      <c r="F102" s="99"/>
      <c r="G102" s="99"/>
      <c r="H102" s="99"/>
      <c r="I102" s="99"/>
      <c r="J102" s="99"/>
    </row>
    <row r="103" spans="2:10">
      <c r="B103" s="99"/>
      <c r="C103" s="99"/>
      <c r="D103" s="99"/>
      <c r="E103" s="99"/>
      <c r="F103" s="99"/>
      <c r="G103" s="99"/>
      <c r="H103" s="99"/>
      <c r="I103" s="99"/>
      <c r="J103" s="99"/>
    </row>
    <row r="104" spans="2:10">
      <c r="B104" s="99"/>
      <c r="C104" s="99"/>
      <c r="D104" s="99"/>
      <c r="E104" s="99"/>
      <c r="F104" s="99"/>
      <c r="G104" s="99"/>
      <c r="H104" s="99"/>
      <c r="I104" s="99"/>
      <c r="J104" s="99"/>
    </row>
    <row r="105" spans="2:10">
      <c r="B105" s="99"/>
      <c r="C105" s="99"/>
      <c r="D105" s="99"/>
      <c r="E105" s="99"/>
      <c r="F105" s="99"/>
      <c r="G105" s="99"/>
      <c r="H105" s="99"/>
      <c r="I105" s="99"/>
      <c r="J105" s="99"/>
    </row>
    <row r="106" spans="2:10">
      <c r="B106" s="99"/>
      <c r="C106" s="99"/>
      <c r="D106" s="99"/>
      <c r="E106" s="99"/>
      <c r="F106" s="99"/>
      <c r="G106" s="99"/>
      <c r="H106" s="99"/>
      <c r="I106" s="99"/>
      <c r="J106" s="99"/>
    </row>
    <row r="107" spans="2:10">
      <c r="B107" s="99"/>
      <c r="C107" s="99"/>
      <c r="D107" s="99"/>
      <c r="E107" s="99"/>
      <c r="F107" s="99"/>
      <c r="G107" s="99"/>
      <c r="H107" s="99"/>
      <c r="I107" s="99"/>
      <c r="J107" s="99"/>
    </row>
    <row r="108" spans="2:10">
      <c r="B108" s="99"/>
      <c r="C108" s="99"/>
      <c r="D108" s="99"/>
      <c r="E108" s="99"/>
      <c r="F108" s="99"/>
      <c r="G108" s="99"/>
      <c r="H108" s="99"/>
      <c r="I108" s="99"/>
      <c r="J108" s="99"/>
    </row>
    <row r="109" spans="2:10">
      <c r="B109" s="99"/>
      <c r="C109" s="99"/>
      <c r="D109" s="99"/>
      <c r="E109" s="99"/>
      <c r="F109" s="99"/>
      <c r="G109" s="99"/>
      <c r="H109" s="99"/>
      <c r="I109" s="99"/>
      <c r="J109" s="9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175</v>
      </c>
      <c r="C1" s="76" t="s" vm="1">
        <v>245</v>
      </c>
    </row>
    <row r="2" spans="2:60">
      <c r="B2" s="55" t="s">
        <v>174</v>
      </c>
      <c r="C2" s="76" t="s">
        <v>246</v>
      </c>
    </row>
    <row r="3" spans="2:60">
      <c r="B3" s="55" t="s">
        <v>176</v>
      </c>
      <c r="C3" s="76" t="s">
        <v>247</v>
      </c>
    </row>
    <row r="4" spans="2:60">
      <c r="B4" s="55" t="s">
        <v>177</v>
      </c>
      <c r="C4" s="76">
        <v>9455</v>
      </c>
    </row>
    <row r="6" spans="2:60" ht="26.25" customHeight="1">
      <c r="B6" s="207" t="s">
        <v>210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6">
      <c r="B7" s="58" t="s">
        <v>112</v>
      </c>
      <c r="C7" s="58" t="s">
        <v>113</v>
      </c>
      <c r="D7" s="58" t="s">
        <v>15</v>
      </c>
      <c r="E7" s="58" t="s">
        <v>16</v>
      </c>
      <c r="F7" s="58" t="s">
        <v>51</v>
      </c>
      <c r="G7" s="58" t="s">
        <v>97</v>
      </c>
      <c r="H7" s="58" t="s">
        <v>48</v>
      </c>
      <c r="I7" s="58" t="s">
        <v>106</v>
      </c>
      <c r="J7" s="58" t="s">
        <v>178</v>
      </c>
      <c r="K7" s="58" t="s">
        <v>179</v>
      </c>
    </row>
    <row r="8" spans="2:60" s="3" customFormat="1" ht="21.75" customHeight="1">
      <c r="B8" s="14"/>
      <c r="C8" s="68"/>
      <c r="D8" s="15"/>
      <c r="E8" s="15"/>
      <c r="F8" s="15" t="s">
        <v>20</v>
      </c>
      <c r="G8" s="15"/>
      <c r="H8" s="15" t="s">
        <v>20</v>
      </c>
      <c r="I8" s="15" t="s">
        <v>232</v>
      </c>
      <c r="J8" s="31" t="s">
        <v>20</v>
      </c>
      <c r="K8" s="16" t="s">
        <v>20</v>
      </c>
    </row>
    <row r="9" spans="2:60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9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2"/>
      <c r="C11" s="99"/>
      <c r="D11" s="99"/>
      <c r="E11" s="99"/>
      <c r="F11" s="99"/>
      <c r="G11" s="99"/>
      <c r="H11" s="99"/>
      <c r="I11" s="99"/>
      <c r="J11" s="99"/>
      <c r="K11" s="99"/>
    </row>
    <row r="12" spans="2:60">
      <c r="B12" s="112"/>
      <c r="C12" s="99"/>
      <c r="D12" s="99"/>
      <c r="E12" s="99"/>
      <c r="F12" s="99"/>
      <c r="G12" s="99"/>
      <c r="H12" s="99"/>
      <c r="I12" s="99"/>
      <c r="J12" s="99"/>
      <c r="K12" s="9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9" sqref="J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5" t="s">
        <v>175</v>
      </c>
      <c r="C1" s="76" t="s" vm="1">
        <v>245</v>
      </c>
    </row>
    <row r="2" spans="2:60">
      <c r="B2" s="55" t="s">
        <v>174</v>
      </c>
      <c r="C2" s="76" t="s">
        <v>246</v>
      </c>
    </row>
    <row r="3" spans="2:60">
      <c r="B3" s="55" t="s">
        <v>176</v>
      </c>
      <c r="C3" s="76" t="s">
        <v>247</v>
      </c>
    </row>
    <row r="4" spans="2:60">
      <c r="B4" s="55" t="s">
        <v>177</v>
      </c>
      <c r="C4" s="76">
        <v>9455</v>
      </c>
    </row>
    <row r="6" spans="2:60" ht="26.25" customHeight="1">
      <c r="B6" s="207" t="s">
        <v>211</v>
      </c>
      <c r="C6" s="208"/>
      <c r="D6" s="208"/>
      <c r="E6" s="208"/>
      <c r="F6" s="208"/>
      <c r="G6" s="208"/>
      <c r="H6" s="208"/>
      <c r="I6" s="208"/>
      <c r="J6" s="208"/>
      <c r="K6" s="209"/>
    </row>
    <row r="7" spans="2:60" s="3" customFormat="1" ht="63">
      <c r="B7" s="58" t="s">
        <v>112</v>
      </c>
      <c r="C7" s="60" t="s">
        <v>41</v>
      </c>
      <c r="D7" s="60" t="s">
        <v>15</v>
      </c>
      <c r="E7" s="60" t="s">
        <v>16</v>
      </c>
      <c r="F7" s="60" t="s">
        <v>51</v>
      </c>
      <c r="G7" s="60" t="s">
        <v>97</v>
      </c>
      <c r="H7" s="60" t="s">
        <v>48</v>
      </c>
      <c r="I7" s="60" t="s">
        <v>106</v>
      </c>
      <c r="J7" s="60" t="s">
        <v>178</v>
      </c>
      <c r="K7" s="62" t="s">
        <v>179</v>
      </c>
    </row>
    <row r="8" spans="2:60" s="3" customFormat="1" ht="21.75" customHeight="1">
      <c r="B8" s="14"/>
      <c r="C8" s="15"/>
      <c r="D8" s="15"/>
      <c r="E8" s="15"/>
      <c r="F8" s="15" t="s">
        <v>20</v>
      </c>
      <c r="G8" s="15"/>
      <c r="H8" s="15" t="s">
        <v>20</v>
      </c>
      <c r="I8" s="15" t="s">
        <v>232</v>
      </c>
      <c r="J8" s="31" t="s">
        <v>20</v>
      </c>
      <c r="K8" s="16" t="s">
        <v>20</v>
      </c>
    </row>
    <row r="9" spans="2:60" s="4" customFormat="1" ht="18" customHeight="1">
      <c r="B9" s="17"/>
      <c r="C9" s="19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9" t="s">
        <v>8</v>
      </c>
      <c r="K9" s="19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84" t="s">
        <v>715</v>
      </c>
      <c r="C10" s="185"/>
      <c r="D10" s="185"/>
      <c r="E10" s="185"/>
      <c r="F10" s="185"/>
      <c r="G10" s="185"/>
      <c r="H10" s="187"/>
      <c r="I10" s="186">
        <f>I11</f>
        <v>2.2122799999999998</v>
      </c>
      <c r="J10" s="187">
        <v>1</v>
      </c>
      <c r="K10" s="187">
        <f>I10/'סכום נכסי הקרן'!$C$42</f>
        <v>1.1490523415607545E-4</v>
      </c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  <c r="BA10" s="181"/>
      <c r="BB10" s="181"/>
      <c r="BC10" s="181"/>
      <c r="BD10" s="181"/>
      <c r="BE10" s="181"/>
      <c r="BF10" s="181"/>
      <c r="BG10" s="181"/>
      <c r="BH10" s="189"/>
    </row>
    <row r="11" spans="2:60" ht="21" customHeight="1">
      <c r="B11" s="188" t="s">
        <v>226</v>
      </c>
      <c r="C11" s="185"/>
      <c r="D11" s="185"/>
      <c r="E11" s="185"/>
      <c r="F11" s="185"/>
      <c r="G11" s="185"/>
      <c r="H11" s="187"/>
      <c r="I11" s="186">
        <f>I12</f>
        <v>2.2122799999999998</v>
      </c>
      <c r="J11" s="187">
        <v>1</v>
      </c>
      <c r="K11" s="187">
        <f>I11/'סכום נכסי הקרן'!$C$42</f>
        <v>1.1490523415607545E-4</v>
      </c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189"/>
      <c r="AT11" s="189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</row>
    <row r="12" spans="2:60">
      <c r="B12" s="192" t="s">
        <v>716</v>
      </c>
      <c r="C12" s="182"/>
      <c r="D12" s="182"/>
      <c r="E12" s="182"/>
      <c r="F12" s="182"/>
      <c r="G12" s="182"/>
      <c r="H12" s="183"/>
      <c r="I12" s="178">
        <v>2.2122799999999998</v>
      </c>
      <c r="J12" s="183">
        <v>1</v>
      </c>
      <c r="K12" s="190">
        <f>I12/'סכום נכסי הקרן'!$C$42</f>
        <v>1.1490523415607545E-4</v>
      </c>
      <c r="L12" s="191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79"/>
      <c r="BF12" s="179"/>
      <c r="BG12" s="179"/>
      <c r="BH12" s="179"/>
    </row>
    <row r="13" spans="2:60">
      <c r="B13" s="99"/>
      <c r="C13" s="99"/>
      <c r="D13" s="99"/>
      <c r="E13" s="99"/>
      <c r="F13" s="99"/>
      <c r="G13" s="99"/>
      <c r="H13" s="99"/>
      <c r="I13" s="99"/>
      <c r="J13" s="99"/>
      <c r="K13" s="9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99"/>
      <c r="C14" s="99"/>
      <c r="D14" s="99"/>
      <c r="E14" s="99"/>
      <c r="F14" s="99"/>
      <c r="G14" s="99"/>
      <c r="H14" s="99"/>
      <c r="I14" s="99"/>
      <c r="J14" s="99"/>
      <c r="K14" s="99"/>
    </row>
    <row r="15" spans="2:60">
      <c r="B15" s="99"/>
      <c r="C15" s="99"/>
      <c r="D15" s="99"/>
      <c r="E15" s="99"/>
      <c r="F15" s="99"/>
      <c r="G15" s="99"/>
      <c r="H15" s="99"/>
      <c r="I15" s="99"/>
      <c r="J15" s="99"/>
      <c r="K15" s="9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9"/>
      <c r="C16" s="99"/>
      <c r="D16" s="99"/>
      <c r="E16" s="99"/>
      <c r="F16" s="99"/>
      <c r="G16" s="99"/>
      <c r="H16" s="99"/>
      <c r="I16" s="99"/>
      <c r="J16" s="99"/>
      <c r="K16" s="9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9"/>
      <c r="C17" s="99"/>
      <c r="D17" s="99"/>
      <c r="E17" s="99"/>
      <c r="F17" s="99"/>
      <c r="G17" s="99"/>
      <c r="H17" s="99"/>
      <c r="I17" s="99"/>
      <c r="J17" s="99"/>
      <c r="K17" s="99"/>
    </row>
    <row r="18" spans="2:11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2:11">
      <c r="B19" s="99"/>
      <c r="C19" s="99"/>
      <c r="D19" s="99"/>
      <c r="E19" s="99"/>
      <c r="F19" s="99"/>
      <c r="G19" s="99"/>
      <c r="H19" s="99"/>
      <c r="I19" s="99"/>
      <c r="J19" s="99"/>
      <c r="K19" s="99"/>
    </row>
    <row r="20" spans="2:11">
      <c r="B20" s="99"/>
      <c r="C20" s="99"/>
      <c r="D20" s="99"/>
      <c r="E20" s="99"/>
      <c r="F20" s="99"/>
      <c r="G20" s="99"/>
      <c r="H20" s="99"/>
      <c r="I20" s="99"/>
      <c r="J20" s="99"/>
      <c r="K20" s="99"/>
    </row>
    <row r="21" spans="2:11">
      <c r="B21" s="99"/>
      <c r="C21" s="99"/>
      <c r="D21" s="99"/>
      <c r="E21" s="99"/>
      <c r="F21" s="99"/>
      <c r="G21" s="99"/>
      <c r="H21" s="99"/>
      <c r="I21" s="99"/>
      <c r="J21" s="99"/>
      <c r="K21" s="99"/>
    </row>
    <row r="22" spans="2:11">
      <c r="B22" s="99"/>
      <c r="C22" s="99"/>
      <c r="D22" s="99"/>
      <c r="E22" s="99"/>
      <c r="F22" s="99"/>
      <c r="G22" s="99"/>
      <c r="H22" s="99"/>
      <c r="I22" s="99"/>
      <c r="J22" s="99"/>
      <c r="K22" s="99"/>
    </row>
    <row r="23" spans="2:11">
      <c r="B23" s="99"/>
      <c r="C23" s="99"/>
      <c r="D23" s="99"/>
      <c r="E23" s="99"/>
      <c r="F23" s="99"/>
      <c r="G23" s="99"/>
      <c r="H23" s="99"/>
      <c r="I23" s="99"/>
      <c r="J23" s="99"/>
      <c r="K23" s="99"/>
    </row>
    <row r="24" spans="2:11">
      <c r="B24" s="99"/>
      <c r="C24" s="99"/>
      <c r="D24" s="99"/>
      <c r="E24" s="99"/>
      <c r="F24" s="99"/>
      <c r="G24" s="99"/>
      <c r="H24" s="99"/>
      <c r="I24" s="99"/>
      <c r="J24" s="99"/>
      <c r="K24" s="99"/>
    </row>
    <row r="25" spans="2:11">
      <c r="B25" s="99"/>
      <c r="C25" s="99"/>
      <c r="D25" s="99"/>
      <c r="E25" s="99"/>
      <c r="F25" s="99"/>
      <c r="G25" s="99"/>
      <c r="H25" s="99"/>
      <c r="I25" s="99"/>
      <c r="J25" s="99"/>
      <c r="K25" s="99"/>
    </row>
    <row r="26" spans="2:11">
      <c r="B26" s="99"/>
      <c r="C26" s="99"/>
      <c r="D26" s="99"/>
      <c r="E26" s="99"/>
      <c r="F26" s="99"/>
      <c r="G26" s="99"/>
      <c r="H26" s="99"/>
      <c r="I26" s="99"/>
      <c r="J26" s="99"/>
      <c r="K26" s="99"/>
    </row>
    <row r="27" spans="2:11">
      <c r="B27" s="99"/>
      <c r="C27" s="99"/>
      <c r="D27" s="99"/>
      <c r="E27" s="99"/>
      <c r="F27" s="99"/>
      <c r="G27" s="99"/>
      <c r="H27" s="99"/>
      <c r="I27" s="99"/>
      <c r="J27" s="99"/>
      <c r="K27" s="99"/>
    </row>
    <row r="28" spans="2:11">
      <c r="B28" s="99"/>
      <c r="C28" s="99"/>
      <c r="D28" s="99"/>
      <c r="E28" s="99"/>
      <c r="F28" s="99"/>
      <c r="G28" s="99"/>
      <c r="H28" s="99"/>
      <c r="I28" s="99"/>
      <c r="J28" s="99"/>
      <c r="K28" s="99"/>
    </row>
    <row r="29" spans="2:11">
      <c r="B29" s="99"/>
      <c r="C29" s="99"/>
      <c r="D29" s="99"/>
      <c r="E29" s="99"/>
      <c r="F29" s="99"/>
      <c r="G29" s="99"/>
      <c r="H29" s="99"/>
      <c r="I29" s="99"/>
      <c r="J29" s="99"/>
      <c r="K29" s="99"/>
    </row>
    <row r="30" spans="2:11">
      <c r="B30" s="99"/>
      <c r="C30" s="99"/>
      <c r="D30" s="99"/>
      <c r="E30" s="99"/>
      <c r="F30" s="99"/>
      <c r="G30" s="99"/>
      <c r="H30" s="99"/>
      <c r="I30" s="99"/>
      <c r="J30" s="99"/>
      <c r="K30" s="99"/>
    </row>
    <row r="31" spans="2:11">
      <c r="B31" s="99"/>
      <c r="C31" s="99"/>
      <c r="D31" s="99"/>
      <c r="E31" s="99"/>
      <c r="F31" s="99"/>
      <c r="G31" s="99"/>
      <c r="H31" s="99"/>
      <c r="I31" s="99"/>
      <c r="J31" s="99"/>
      <c r="K31" s="99"/>
    </row>
    <row r="32" spans="2:11">
      <c r="B32" s="99"/>
      <c r="C32" s="99"/>
      <c r="D32" s="99"/>
      <c r="E32" s="99"/>
      <c r="F32" s="99"/>
      <c r="G32" s="99"/>
      <c r="H32" s="99"/>
      <c r="I32" s="99"/>
      <c r="J32" s="99"/>
      <c r="K32" s="99"/>
    </row>
    <row r="33" spans="2:11">
      <c r="B33" s="99"/>
      <c r="C33" s="99"/>
      <c r="D33" s="99"/>
      <c r="E33" s="99"/>
      <c r="F33" s="99"/>
      <c r="G33" s="99"/>
      <c r="H33" s="99"/>
      <c r="I33" s="99"/>
      <c r="J33" s="99"/>
      <c r="K33" s="99"/>
    </row>
    <row r="34" spans="2:11">
      <c r="B34" s="99"/>
      <c r="C34" s="99"/>
      <c r="D34" s="99"/>
      <c r="E34" s="99"/>
      <c r="F34" s="99"/>
      <c r="G34" s="99"/>
      <c r="H34" s="99"/>
      <c r="I34" s="99"/>
      <c r="J34" s="99"/>
      <c r="K34" s="99"/>
    </row>
    <row r="35" spans="2:11">
      <c r="B35" s="99"/>
      <c r="C35" s="99"/>
      <c r="D35" s="99"/>
      <c r="E35" s="99"/>
      <c r="F35" s="99"/>
      <c r="G35" s="99"/>
      <c r="H35" s="99"/>
      <c r="I35" s="99"/>
      <c r="J35" s="99"/>
      <c r="K35" s="99"/>
    </row>
    <row r="36" spans="2:11">
      <c r="B36" s="99"/>
      <c r="C36" s="99"/>
      <c r="D36" s="99"/>
      <c r="E36" s="99"/>
      <c r="F36" s="99"/>
      <c r="G36" s="99"/>
      <c r="H36" s="99"/>
      <c r="I36" s="99"/>
      <c r="J36" s="99"/>
      <c r="K36" s="99"/>
    </row>
    <row r="37" spans="2:11">
      <c r="B37" s="99"/>
      <c r="C37" s="99"/>
      <c r="D37" s="99"/>
      <c r="E37" s="99"/>
      <c r="F37" s="99"/>
      <c r="G37" s="99"/>
      <c r="H37" s="99"/>
      <c r="I37" s="99"/>
      <c r="J37" s="99"/>
      <c r="K37" s="99"/>
    </row>
    <row r="38" spans="2:11">
      <c r="B38" s="99"/>
      <c r="C38" s="99"/>
      <c r="D38" s="99"/>
      <c r="E38" s="99"/>
      <c r="F38" s="99"/>
      <c r="G38" s="99"/>
      <c r="H38" s="99"/>
      <c r="I38" s="99"/>
      <c r="J38" s="99"/>
      <c r="K38" s="99"/>
    </row>
    <row r="39" spans="2:11">
      <c r="B39" s="99"/>
      <c r="C39" s="99"/>
      <c r="D39" s="99"/>
      <c r="E39" s="99"/>
      <c r="F39" s="99"/>
      <c r="G39" s="99"/>
      <c r="H39" s="99"/>
      <c r="I39" s="99"/>
      <c r="J39" s="99"/>
      <c r="K39" s="99"/>
    </row>
    <row r="40" spans="2:11">
      <c r="B40" s="99"/>
      <c r="C40" s="99"/>
      <c r="D40" s="99"/>
      <c r="E40" s="99"/>
      <c r="F40" s="99"/>
      <c r="G40" s="99"/>
      <c r="H40" s="99"/>
      <c r="I40" s="99"/>
      <c r="J40" s="99"/>
      <c r="K40" s="99"/>
    </row>
    <row r="41" spans="2:11">
      <c r="B41" s="99"/>
      <c r="C41" s="99"/>
      <c r="D41" s="99"/>
      <c r="E41" s="99"/>
      <c r="F41" s="99"/>
      <c r="G41" s="99"/>
      <c r="H41" s="99"/>
      <c r="I41" s="99"/>
      <c r="J41" s="99"/>
      <c r="K41" s="99"/>
    </row>
    <row r="42" spans="2:11">
      <c r="B42" s="99"/>
      <c r="C42" s="99"/>
      <c r="D42" s="99"/>
      <c r="E42" s="99"/>
      <c r="F42" s="99"/>
      <c r="G42" s="99"/>
      <c r="H42" s="99"/>
      <c r="I42" s="99"/>
      <c r="J42" s="99"/>
      <c r="K42" s="99"/>
    </row>
    <row r="43" spans="2:11">
      <c r="B43" s="99"/>
      <c r="C43" s="99"/>
      <c r="D43" s="99"/>
      <c r="E43" s="99"/>
      <c r="F43" s="99"/>
      <c r="G43" s="99"/>
      <c r="H43" s="99"/>
      <c r="I43" s="99"/>
      <c r="J43" s="99"/>
      <c r="K43" s="99"/>
    </row>
    <row r="44" spans="2:11">
      <c r="B44" s="99"/>
      <c r="C44" s="99"/>
      <c r="D44" s="99"/>
      <c r="E44" s="99"/>
      <c r="F44" s="99"/>
      <c r="G44" s="99"/>
      <c r="H44" s="99"/>
      <c r="I44" s="99"/>
      <c r="J44" s="99"/>
      <c r="K44" s="99"/>
    </row>
    <row r="45" spans="2:11">
      <c r="B45" s="99"/>
      <c r="C45" s="99"/>
      <c r="D45" s="99"/>
      <c r="E45" s="99"/>
      <c r="F45" s="99"/>
      <c r="G45" s="99"/>
      <c r="H45" s="99"/>
      <c r="I45" s="99"/>
      <c r="J45" s="99"/>
      <c r="K45" s="99"/>
    </row>
    <row r="46" spans="2:11">
      <c r="B46" s="99"/>
      <c r="C46" s="99"/>
      <c r="D46" s="99"/>
      <c r="E46" s="99"/>
      <c r="F46" s="99"/>
      <c r="G46" s="99"/>
      <c r="H46" s="99"/>
      <c r="I46" s="99"/>
      <c r="J46" s="99"/>
      <c r="K46" s="99"/>
    </row>
    <row r="47" spans="2:11">
      <c r="B47" s="99"/>
      <c r="C47" s="99"/>
      <c r="D47" s="99"/>
      <c r="E47" s="99"/>
      <c r="F47" s="99"/>
      <c r="G47" s="99"/>
      <c r="H47" s="99"/>
      <c r="I47" s="99"/>
      <c r="J47" s="99"/>
      <c r="K47" s="99"/>
    </row>
    <row r="48" spans="2:11">
      <c r="B48" s="99"/>
      <c r="C48" s="99"/>
      <c r="D48" s="99"/>
      <c r="E48" s="99"/>
      <c r="F48" s="99"/>
      <c r="G48" s="99"/>
      <c r="H48" s="99"/>
      <c r="I48" s="99"/>
      <c r="J48" s="99"/>
      <c r="K48" s="99"/>
    </row>
    <row r="49" spans="2:11">
      <c r="B49" s="99"/>
      <c r="C49" s="99"/>
      <c r="D49" s="99"/>
      <c r="E49" s="99"/>
      <c r="F49" s="99"/>
      <c r="G49" s="99"/>
      <c r="H49" s="99"/>
      <c r="I49" s="99"/>
      <c r="J49" s="99"/>
      <c r="K49" s="99"/>
    </row>
    <row r="50" spans="2:11">
      <c r="B50" s="99"/>
      <c r="C50" s="99"/>
      <c r="D50" s="99"/>
      <c r="E50" s="99"/>
      <c r="F50" s="99"/>
      <c r="G50" s="99"/>
      <c r="H50" s="99"/>
      <c r="I50" s="99"/>
      <c r="J50" s="99"/>
      <c r="K50" s="99"/>
    </row>
    <row r="51" spans="2:11">
      <c r="B51" s="99"/>
      <c r="C51" s="99"/>
      <c r="D51" s="99"/>
      <c r="E51" s="99"/>
      <c r="F51" s="99"/>
      <c r="G51" s="99"/>
      <c r="H51" s="99"/>
      <c r="I51" s="99"/>
      <c r="J51" s="99"/>
      <c r="K51" s="99"/>
    </row>
    <row r="52" spans="2:11">
      <c r="B52" s="99"/>
      <c r="C52" s="99"/>
      <c r="D52" s="99"/>
      <c r="E52" s="99"/>
      <c r="F52" s="99"/>
      <c r="G52" s="99"/>
      <c r="H52" s="99"/>
      <c r="I52" s="99"/>
      <c r="J52" s="99"/>
      <c r="K52" s="99"/>
    </row>
    <row r="53" spans="2:11">
      <c r="B53" s="99"/>
      <c r="C53" s="99"/>
      <c r="D53" s="99"/>
      <c r="E53" s="99"/>
      <c r="F53" s="99"/>
      <c r="G53" s="99"/>
      <c r="H53" s="99"/>
      <c r="I53" s="99"/>
      <c r="J53" s="99"/>
      <c r="K53" s="99"/>
    </row>
    <row r="54" spans="2:11">
      <c r="B54" s="99"/>
      <c r="C54" s="99"/>
      <c r="D54" s="99"/>
      <c r="E54" s="99"/>
      <c r="F54" s="99"/>
      <c r="G54" s="99"/>
      <c r="H54" s="99"/>
      <c r="I54" s="99"/>
      <c r="J54" s="99"/>
      <c r="K54" s="99"/>
    </row>
    <row r="55" spans="2:11">
      <c r="B55" s="99"/>
      <c r="C55" s="99"/>
      <c r="D55" s="99"/>
      <c r="E55" s="99"/>
      <c r="F55" s="99"/>
      <c r="G55" s="99"/>
      <c r="H55" s="99"/>
      <c r="I55" s="99"/>
      <c r="J55" s="99"/>
      <c r="K55" s="99"/>
    </row>
    <row r="56" spans="2:11">
      <c r="B56" s="99"/>
      <c r="C56" s="99"/>
      <c r="D56" s="99"/>
      <c r="E56" s="99"/>
      <c r="F56" s="99"/>
      <c r="G56" s="99"/>
      <c r="H56" s="99"/>
      <c r="I56" s="99"/>
      <c r="J56" s="99"/>
      <c r="K56" s="99"/>
    </row>
    <row r="57" spans="2:11"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2:11">
      <c r="B58" s="99"/>
      <c r="C58" s="99"/>
      <c r="D58" s="99"/>
      <c r="E58" s="99"/>
      <c r="F58" s="99"/>
      <c r="G58" s="99"/>
      <c r="H58" s="99"/>
      <c r="I58" s="99"/>
      <c r="J58" s="99"/>
      <c r="K58" s="99"/>
    </row>
    <row r="59" spans="2:11">
      <c r="B59" s="99"/>
      <c r="C59" s="99"/>
      <c r="D59" s="99"/>
      <c r="E59" s="99"/>
      <c r="F59" s="99"/>
      <c r="G59" s="99"/>
      <c r="H59" s="99"/>
      <c r="I59" s="99"/>
      <c r="J59" s="99"/>
      <c r="K59" s="99"/>
    </row>
    <row r="60" spans="2:11">
      <c r="B60" s="99"/>
      <c r="C60" s="99"/>
      <c r="D60" s="99"/>
      <c r="E60" s="99"/>
      <c r="F60" s="99"/>
      <c r="G60" s="99"/>
      <c r="H60" s="99"/>
      <c r="I60" s="99"/>
      <c r="J60" s="99"/>
      <c r="K60" s="99"/>
    </row>
    <row r="61" spans="2:11">
      <c r="B61" s="99"/>
      <c r="C61" s="99"/>
      <c r="D61" s="99"/>
      <c r="E61" s="99"/>
      <c r="F61" s="99"/>
      <c r="G61" s="99"/>
      <c r="H61" s="99"/>
      <c r="I61" s="99"/>
      <c r="J61" s="99"/>
      <c r="K61" s="99"/>
    </row>
    <row r="62" spans="2:11">
      <c r="B62" s="99"/>
      <c r="C62" s="99"/>
      <c r="D62" s="99"/>
      <c r="E62" s="99"/>
      <c r="F62" s="99"/>
      <c r="G62" s="99"/>
      <c r="H62" s="99"/>
      <c r="I62" s="99"/>
      <c r="J62" s="99"/>
      <c r="K62" s="99"/>
    </row>
    <row r="63" spans="2:11">
      <c r="B63" s="99"/>
      <c r="C63" s="99"/>
      <c r="D63" s="99"/>
      <c r="E63" s="99"/>
      <c r="F63" s="99"/>
      <c r="G63" s="99"/>
      <c r="H63" s="99"/>
      <c r="I63" s="99"/>
      <c r="J63" s="99"/>
      <c r="K63" s="99"/>
    </row>
    <row r="64" spans="2:11">
      <c r="B64" s="99"/>
      <c r="C64" s="99"/>
      <c r="D64" s="99"/>
      <c r="E64" s="99"/>
      <c r="F64" s="99"/>
      <c r="G64" s="99"/>
      <c r="H64" s="99"/>
      <c r="I64" s="99"/>
      <c r="J64" s="99"/>
      <c r="K64" s="99"/>
    </row>
    <row r="65" spans="2:11">
      <c r="B65" s="99"/>
      <c r="C65" s="99"/>
      <c r="D65" s="99"/>
      <c r="E65" s="99"/>
      <c r="F65" s="99"/>
      <c r="G65" s="99"/>
      <c r="H65" s="99"/>
      <c r="I65" s="99"/>
      <c r="J65" s="99"/>
      <c r="K65" s="99"/>
    </row>
    <row r="66" spans="2:11">
      <c r="B66" s="99"/>
      <c r="C66" s="99"/>
      <c r="D66" s="99"/>
      <c r="E66" s="99"/>
      <c r="F66" s="99"/>
      <c r="G66" s="99"/>
      <c r="H66" s="99"/>
      <c r="I66" s="99"/>
      <c r="J66" s="99"/>
      <c r="K66" s="99"/>
    </row>
    <row r="67" spans="2:11">
      <c r="B67" s="99"/>
      <c r="C67" s="99"/>
      <c r="D67" s="99"/>
      <c r="E67" s="99"/>
      <c r="F67" s="99"/>
      <c r="G67" s="99"/>
      <c r="H67" s="99"/>
      <c r="I67" s="99"/>
      <c r="J67" s="99"/>
      <c r="K67" s="99"/>
    </row>
    <row r="68" spans="2:11">
      <c r="B68" s="99"/>
      <c r="C68" s="99"/>
      <c r="D68" s="99"/>
      <c r="E68" s="99"/>
      <c r="F68" s="99"/>
      <c r="G68" s="99"/>
      <c r="H68" s="99"/>
      <c r="I68" s="99"/>
      <c r="J68" s="99"/>
      <c r="K68" s="99"/>
    </row>
    <row r="69" spans="2:11">
      <c r="B69" s="99"/>
      <c r="C69" s="99"/>
      <c r="D69" s="99"/>
      <c r="E69" s="99"/>
      <c r="F69" s="99"/>
      <c r="G69" s="99"/>
      <c r="H69" s="99"/>
      <c r="I69" s="99"/>
      <c r="J69" s="99"/>
      <c r="K69" s="99"/>
    </row>
    <row r="70" spans="2:11">
      <c r="B70" s="99"/>
      <c r="C70" s="99"/>
      <c r="D70" s="99"/>
      <c r="E70" s="99"/>
      <c r="F70" s="99"/>
      <c r="G70" s="99"/>
      <c r="H70" s="99"/>
      <c r="I70" s="99"/>
      <c r="J70" s="99"/>
      <c r="K70" s="99"/>
    </row>
    <row r="71" spans="2:11">
      <c r="B71" s="99"/>
      <c r="C71" s="99"/>
      <c r="D71" s="99"/>
      <c r="E71" s="99"/>
      <c r="F71" s="99"/>
      <c r="G71" s="99"/>
      <c r="H71" s="99"/>
      <c r="I71" s="99"/>
      <c r="J71" s="99"/>
      <c r="K71" s="99"/>
    </row>
    <row r="72" spans="2:11">
      <c r="B72" s="99"/>
      <c r="C72" s="99"/>
      <c r="D72" s="99"/>
      <c r="E72" s="99"/>
      <c r="F72" s="99"/>
      <c r="G72" s="99"/>
      <c r="H72" s="99"/>
      <c r="I72" s="99"/>
      <c r="J72" s="99"/>
      <c r="K72" s="99"/>
    </row>
    <row r="73" spans="2:11">
      <c r="B73" s="99"/>
      <c r="C73" s="99"/>
      <c r="D73" s="99"/>
      <c r="E73" s="99"/>
      <c r="F73" s="99"/>
      <c r="G73" s="99"/>
      <c r="H73" s="99"/>
      <c r="I73" s="99"/>
      <c r="J73" s="99"/>
      <c r="K73" s="99"/>
    </row>
    <row r="74" spans="2:11"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2:11">
      <c r="B75" s="99"/>
      <c r="C75" s="99"/>
      <c r="D75" s="99"/>
      <c r="E75" s="99"/>
      <c r="F75" s="99"/>
      <c r="G75" s="99"/>
      <c r="H75" s="99"/>
      <c r="I75" s="99"/>
      <c r="J75" s="99"/>
      <c r="K75" s="99"/>
    </row>
    <row r="76" spans="2:11">
      <c r="B76" s="99"/>
      <c r="C76" s="99"/>
      <c r="D76" s="99"/>
      <c r="E76" s="99"/>
      <c r="F76" s="99"/>
      <c r="G76" s="99"/>
      <c r="H76" s="99"/>
      <c r="I76" s="99"/>
      <c r="J76" s="99"/>
      <c r="K76" s="99"/>
    </row>
    <row r="77" spans="2:11">
      <c r="B77" s="99"/>
      <c r="C77" s="99"/>
      <c r="D77" s="99"/>
      <c r="E77" s="99"/>
      <c r="F77" s="99"/>
      <c r="G77" s="99"/>
      <c r="H77" s="99"/>
      <c r="I77" s="99"/>
      <c r="J77" s="99"/>
      <c r="K77" s="99"/>
    </row>
    <row r="78" spans="2:11">
      <c r="B78" s="99"/>
      <c r="C78" s="99"/>
      <c r="D78" s="99"/>
      <c r="E78" s="99"/>
      <c r="F78" s="99"/>
      <c r="G78" s="99"/>
      <c r="H78" s="99"/>
      <c r="I78" s="99"/>
      <c r="J78" s="99"/>
      <c r="K78" s="99"/>
    </row>
    <row r="79" spans="2:11">
      <c r="B79" s="99"/>
      <c r="C79" s="99"/>
      <c r="D79" s="99"/>
      <c r="E79" s="99"/>
      <c r="F79" s="99"/>
      <c r="G79" s="99"/>
      <c r="H79" s="99"/>
      <c r="I79" s="99"/>
      <c r="J79" s="99"/>
      <c r="K79" s="99"/>
    </row>
    <row r="80" spans="2:11">
      <c r="B80" s="99"/>
      <c r="C80" s="99"/>
      <c r="D80" s="99"/>
      <c r="E80" s="99"/>
      <c r="F80" s="99"/>
      <c r="G80" s="99"/>
      <c r="H80" s="99"/>
      <c r="I80" s="99"/>
      <c r="J80" s="99"/>
      <c r="K80" s="99"/>
    </row>
    <row r="81" spans="2:11">
      <c r="B81" s="99"/>
      <c r="C81" s="99"/>
      <c r="D81" s="99"/>
      <c r="E81" s="99"/>
      <c r="F81" s="99"/>
      <c r="G81" s="99"/>
      <c r="H81" s="99"/>
      <c r="I81" s="99"/>
      <c r="J81" s="99"/>
      <c r="K81" s="99"/>
    </row>
    <row r="82" spans="2:11">
      <c r="B82" s="99"/>
      <c r="C82" s="99"/>
      <c r="D82" s="99"/>
      <c r="E82" s="99"/>
      <c r="F82" s="99"/>
      <c r="G82" s="99"/>
      <c r="H82" s="99"/>
      <c r="I82" s="99"/>
      <c r="J82" s="99"/>
      <c r="K82" s="99"/>
    </row>
    <row r="83" spans="2:11">
      <c r="B83" s="99"/>
      <c r="C83" s="99"/>
      <c r="D83" s="99"/>
      <c r="E83" s="99"/>
      <c r="F83" s="99"/>
      <c r="G83" s="99"/>
      <c r="H83" s="99"/>
      <c r="I83" s="99"/>
      <c r="J83" s="99"/>
      <c r="K83" s="99"/>
    </row>
    <row r="84" spans="2:11">
      <c r="B84" s="99"/>
      <c r="C84" s="99"/>
      <c r="D84" s="99"/>
      <c r="E84" s="99"/>
      <c r="F84" s="99"/>
      <c r="G84" s="99"/>
      <c r="H84" s="99"/>
      <c r="I84" s="99"/>
      <c r="J84" s="99"/>
      <c r="K84" s="99"/>
    </row>
    <row r="85" spans="2:11">
      <c r="B85" s="99"/>
      <c r="C85" s="99"/>
      <c r="D85" s="99"/>
      <c r="E85" s="99"/>
      <c r="F85" s="99"/>
      <c r="G85" s="99"/>
      <c r="H85" s="99"/>
      <c r="I85" s="99"/>
      <c r="J85" s="99"/>
      <c r="K85" s="99"/>
    </row>
    <row r="86" spans="2:11">
      <c r="B86" s="99"/>
      <c r="C86" s="99"/>
      <c r="D86" s="99"/>
      <c r="E86" s="99"/>
      <c r="F86" s="99"/>
      <c r="G86" s="99"/>
      <c r="H86" s="99"/>
      <c r="I86" s="99"/>
      <c r="J86" s="99"/>
      <c r="K86" s="99"/>
    </row>
    <row r="87" spans="2:11">
      <c r="B87" s="99"/>
      <c r="C87" s="99"/>
      <c r="D87" s="99"/>
      <c r="E87" s="99"/>
      <c r="F87" s="99"/>
      <c r="G87" s="99"/>
      <c r="H87" s="99"/>
      <c r="I87" s="99"/>
      <c r="J87" s="99"/>
      <c r="K87" s="99"/>
    </row>
    <row r="88" spans="2:11">
      <c r="B88" s="99"/>
      <c r="C88" s="99"/>
      <c r="D88" s="99"/>
      <c r="E88" s="99"/>
      <c r="F88" s="99"/>
      <c r="G88" s="99"/>
      <c r="H88" s="99"/>
      <c r="I88" s="99"/>
      <c r="J88" s="99"/>
      <c r="K88" s="99"/>
    </row>
    <row r="89" spans="2:11">
      <c r="B89" s="99"/>
      <c r="C89" s="99"/>
      <c r="D89" s="99"/>
      <c r="E89" s="99"/>
      <c r="F89" s="99"/>
      <c r="G89" s="99"/>
      <c r="H89" s="99"/>
      <c r="I89" s="99"/>
      <c r="J89" s="99"/>
      <c r="K89" s="99"/>
    </row>
    <row r="90" spans="2:11">
      <c r="B90" s="99"/>
      <c r="C90" s="99"/>
      <c r="D90" s="99"/>
      <c r="E90" s="99"/>
      <c r="F90" s="99"/>
      <c r="G90" s="99"/>
      <c r="H90" s="99"/>
      <c r="I90" s="99"/>
      <c r="J90" s="99"/>
      <c r="K90" s="99"/>
    </row>
    <row r="91" spans="2:11">
      <c r="B91" s="99"/>
      <c r="C91" s="99"/>
      <c r="D91" s="99"/>
      <c r="E91" s="99"/>
      <c r="F91" s="99"/>
      <c r="G91" s="99"/>
      <c r="H91" s="99"/>
      <c r="I91" s="99"/>
      <c r="J91" s="99"/>
      <c r="K91" s="99"/>
    </row>
    <row r="92" spans="2:11">
      <c r="B92" s="99"/>
      <c r="C92" s="99"/>
      <c r="D92" s="99"/>
      <c r="E92" s="99"/>
      <c r="F92" s="99"/>
      <c r="G92" s="99"/>
      <c r="H92" s="99"/>
      <c r="I92" s="99"/>
      <c r="J92" s="99"/>
      <c r="K92" s="99"/>
    </row>
    <row r="93" spans="2:11">
      <c r="B93" s="99"/>
      <c r="C93" s="99"/>
      <c r="D93" s="99"/>
      <c r="E93" s="99"/>
      <c r="F93" s="99"/>
      <c r="G93" s="99"/>
      <c r="H93" s="99"/>
      <c r="I93" s="99"/>
      <c r="J93" s="99"/>
      <c r="K93" s="99"/>
    </row>
    <row r="94" spans="2:11">
      <c r="B94" s="99"/>
      <c r="C94" s="99"/>
      <c r="D94" s="99"/>
      <c r="E94" s="99"/>
      <c r="F94" s="99"/>
      <c r="G94" s="99"/>
      <c r="H94" s="99"/>
      <c r="I94" s="99"/>
      <c r="J94" s="99"/>
      <c r="K94" s="99"/>
    </row>
    <row r="95" spans="2:11">
      <c r="B95" s="99"/>
      <c r="C95" s="99"/>
      <c r="D95" s="99"/>
      <c r="E95" s="99"/>
      <c r="F95" s="99"/>
      <c r="G95" s="99"/>
      <c r="H95" s="99"/>
      <c r="I95" s="99"/>
      <c r="J95" s="99"/>
      <c r="K95" s="99"/>
    </row>
    <row r="96" spans="2:11">
      <c r="B96" s="99"/>
      <c r="C96" s="99"/>
      <c r="D96" s="99"/>
      <c r="E96" s="99"/>
      <c r="F96" s="99"/>
      <c r="G96" s="99"/>
      <c r="H96" s="99"/>
      <c r="I96" s="99"/>
      <c r="J96" s="99"/>
      <c r="K96" s="99"/>
    </row>
    <row r="97" spans="2:11">
      <c r="B97" s="99"/>
      <c r="C97" s="99"/>
      <c r="D97" s="99"/>
      <c r="E97" s="99"/>
      <c r="F97" s="99"/>
      <c r="G97" s="99"/>
      <c r="H97" s="99"/>
      <c r="I97" s="99"/>
      <c r="J97" s="99"/>
      <c r="K97" s="99"/>
    </row>
    <row r="98" spans="2:11">
      <c r="B98" s="99"/>
      <c r="C98" s="99"/>
      <c r="D98" s="99"/>
      <c r="E98" s="99"/>
      <c r="F98" s="99"/>
      <c r="G98" s="99"/>
      <c r="H98" s="99"/>
      <c r="I98" s="99"/>
      <c r="J98" s="99"/>
      <c r="K98" s="99"/>
    </row>
    <row r="99" spans="2:11">
      <c r="B99" s="99"/>
      <c r="C99" s="99"/>
      <c r="D99" s="99"/>
      <c r="E99" s="99"/>
      <c r="F99" s="99"/>
      <c r="G99" s="99"/>
      <c r="H99" s="99"/>
      <c r="I99" s="99"/>
      <c r="J99" s="99"/>
      <c r="K99" s="99"/>
    </row>
    <row r="100" spans="2:11">
      <c r="B100" s="99"/>
      <c r="C100" s="99"/>
      <c r="D100" s="99"/>
      <c r="E100" s="99"/>
      <c r="F100" s="99"/>
      <c r="G100" s="99"/>
      <c r="H100" s="99"/>
      <c r="I100" s="99"/>
      <c r="J100" s="99"/>
      <c r="K100" s="99"/>
    </row>
    <row r="101" spans="2:11">
      <c r="B101" s="99"/>
      <c r="C101" s="99"/>
      <c r="D101" s="99"/>
      <c r="E101" s="99"/>
      <c r="F101" s="99"/>
      <c r="G101" s="99"/>
      <c r="H101" s="99"/>
      <c r="I101" s="99"/>
      <c r="J101" s="99"/>
      <c r="K101" s="99"/>
    </row>
    <row r="102" spans="2:11">
      <c r="B102" s="99"/>
      <c r="C102" s="99"/>
      <c r="D102" s="99"/>
      <c r="E102" s="99"/>
      <c r="F102" s="99"/>
      <c r="G102" s="99"/>
      <c r="H102" s="99"/>
      <c r="I102" s="99"/>
      <c r="J102" s="99"/>
      <c r="K102" s="99"/>
    </row>
    <row r="103" spans="2:11">
      <c r="B103" s="99"/>
      <c r="C103" s="99"/>
      <c r="D103" s="99"/>
      <c r="E103" s="99"/>
      <c r="F103" s="99"/>
      <c r="G103" s="99"/>
      <c r="H103" s="99"/>
      <c r="I103" s="99"/>
      <c r="J103" s="99"/>
      <c r="K103" s="99"/>
    </row>
    <row r="104" spans="2:11">
      <c r="B104" s="99"/>
      <c r="C104" s="99"/>
      <c r="D104" s="99"/>
      <c r="E104" s="99"/>
      <c r="F104" s="99"/>
      <c r="G104" s="99"/>
      <c r="H104" s="99"/>
      <c r="I104" s="99"/>
      <c r="J104" s="99"/>
      <c r="K104" s="99"/>
    </row>
    <row r="105" spans="2:11">
      <c r="B105" s="99"/>
      <c r="C105" s="99"/>
      <c r="D105" s="99"/>
      <c r="E105" s="99"/>
      <c r="F105" s="99"/>
      <c r="G105" s="99"/>
      <c r="H105" s="99"/>
      <c r="I105" s="99"/>
      <c r="J105" s="99"/>
      <c r="K105" s="99"/>
    </row>
    <row r="106" spans="2:11">
      <c r="B106" s="99"/>
      <c r="C106" s="99"/>
      <c r="D106" s="99"/>
      <c r="E106" s="99"/>
      <c r="F106" s="99"/>
      <c r="G106" s="99"/>
      <c r="H106" s="99"/>
      <c r="I106" s="99"/>
      <c r="J106" s="99"/>
      <c r="K106" s="99"/>
    </row>
    <row r="107" spans="2:11">
      <c r="B107" s="99"/>
      <c r="C107" s="99"/>
      <c r="D107" s="99"/>
      <c r="E107" s="99"/>
      <c r="F107" s="99"/>
      <c r="G107" s="99"/>
      <c r="H107" s="99"/>
      <c r="I107" s="99"/>
      <c r="J107" s="99"/>
      <c r="K107" s="99"/>
    </row>
    <row r="108" spans="2:11">
      <c r="B108" s="99"/>
      <c r="C108" s="99"/>
      <c r="D108" s="99"/>
      <c r="E108" s="99"/>
      <c r="F108" s="99"/>
      <c r="G108" s="99"/>
      <c r="H108" s="99"/>
      <c r="I108" s="99"/>
      <c r="J108" s="99"/>
      <c r="K108" s="99"/>
    </row>
    <row r="109" spans="2:11">
      <c r="B109" s="99"/>
      <c r="C109" s="99"/>
      <c r="D109" s="99"/>
      <c r="E109" s="99"/>
      <c r="F109" s="99"/>
      <c r="G109" s="99"/>
      <c r="H109" s="99"/>
      <c r="I109" s="99"/>
      <c r="J109" s="99"/>
      <c r="K109" s="9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0"/>
      <c r="G608" s="20"/>
    </row>
    <row r="609" spans="5:7">
      <c r="E609" s="20"/>
      <c r="G609" s="20"/>
    </row>
    <row r="610" spans="5:7">
      <c r="E610" s="20"/>
      <c r="G610" s="20"/>
    </row>
    <row r="611" spans="5:7">
      <c r="E611" s="20"/>
      <c r="G611" s="20"/>
    </row>
    <row r="612" spans="5:7">
      <c r="E612" s="20"/>
      <c r="G612" s="20"/>
    </row>
    <row r="613" spans="5:7">
      <c r="E613" s="20"/>
      <c r="G613" s="20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L109"/>
  <sheetViews>
    <sheetView rightToLeft="1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5.7109375" style="3" customWidth="1"/>
    <col min="8" max="8" width="6.85546875" style="3" customWidth="1"/>
    <col min="9" max="9" width="6.42578125" style="1" customWidth="1"/>
    <col min="10" max="10" width="6.7109375" style="1" customWidth="1"/>
    <col min="11" max="11" width="7.28515625" style="1" customWidth="1"/>
    <col min="12" max="23" width="5.7109375" style="1" customWidth="1"/>
    <col min="24" max="16384" width="9.140625" style="1"/>
  </cols>
  <sheetData>
    <row r="1" spans="2:38">
      <c r="B1" s="55" t="s">
        <v>175</v>
      </c>
      <c r="C1" s="76" t="s" vm="1">
        <v>245</v>
      </c>
    </row>
    <row r="2" spans="2:38">
      <c r="B2" s="55" t="s">
        <v>174</v>
      </c>
      <c r="C2" s="76" t="s">
        <v>246</v>
      </c>
    </row>
    <row r="3" spans="2:38">
      <c r="B3" s="55" t="s">
        <v>176</v>
      </c>
      <c r="C3" s="76" t="s">
        <v>247</v>
      </c>
    </row>
    <row r="4" spans="2:38">
      <c r="B4" s="55" t="s">
        <v>177</v>
      </c>
      <c r="C4" s="76">
        <v>9455</v>
      </c>
    </row>
    <row r="6" spans="2:38" ht="26.25" customHeight="1">
      <c r="B6" s="207" t="s">
        <v>212</v>
      </c>
      <c r="C6" s="208"/>
      <c r="D6" s="209"/>
    </row>
    <row r="7" spans="2:38" s="3" customFormat="1" ht="31.5">
      <c r="B7" s="58" t="s">
        <v>112</v>
      </c>
      <c r="C7" s="63" t="s">
        <v>103</v>
      </c>
      <c r="D7" s="64" t="s">
        <v>102</v>
      </c>
    </row>
    <row r="8" spans="2:38" s="3" customFormat="1">
      <c r="B8" s="14"/>
      <c r="C8" s="31" t="s">
        <v>232</v>
      </c>
      <c r="D8" s="16" t="s">
        <v>22</v>
      </c>
    </row>
    <row r="9" spans="2:38" s="4" customFormat="1" ht="18" customHeight="1">
      <c r="B9" s="17"/>
      <c r="C9" s="18" t="s">
        <v>1</v>
      </c>
      <c r="D9" s="19" t="s">
        <v>2</v>
      </c>
      <c r="E9" s="3"/>
      <c r="F9" s="3"/>
      <c r="G9" s="3"/>
      <c r="H9" s="3"/>
    </row>
    <row r="10" spans="2:38" s="4" customFormat="1" ht="18" customHeight="1">
      <c r="B10" s="124" t="s">
        <v>700</v>
      </c>
      <c r="C10" s="125">
        <f>C11</f>
        <v>107.67084</v>
      </c>
      <c r="D10" s="99"/>
      <c r="E10" s="3"/>
      <c r="F10" s="3"/>
      <c r="G10" s="3"/>
      <c r="H10" s="3"/>
    </row>
    <row r="11" spans="2:38">
      <c r="B11" s="124" t="s">
        <v>701</v>
      </c>
      <c r="C11" s="125">
        <f>SUM(C12:C16)</f>
        <v>107.67084</v>
      </c>
      <c r="D11" s="3"/>
    </row>
    <row r="12" spans="2:38">
      <c r="B12" s="126" t="s">
        <v>702</v>
      </c>
      <c r="C12" s="127">
        <v>22.63402</v>
      </c>
      <c r="D12" s="128">
        <v>46100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2:38">
      <c r="B13" s="126" t="s">
        <v>703</v>
      </c>
      <c r="C13" s="127">
        <v>3.7534000000000001</v>
      </c>
      <c r="D13" s="128">
        <v>43824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2:38">
      <c r="B14" s="126" t="s">
        <v>704</v>
      </c>
      <c r="C14" s="127">
        <v>16.641999999999999</v>
      </c>
      <c r="D14" s="128">
        <v>43800</v>
      </c>
    </row>
    <row r="15" spans="2:38">
      <c r="B15" s="126" t="s">
        <v>705</v>
      </c>
      <c r="C15" s="127">
        <v>16.781499999999998</v>
      </c>
      <c r="D15" s="128">
        <v>44739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2:38">
      <c r="B16" s="126" t="s">
        <v>706</v>
      </c>
      <c r="C16" s="127">
        <v>47.859920000000002</v>
      </c>
      <c r="D16" s="128">
        <v>44255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2:4">
      <c r="B17" s="126"/>
      <c r="C17" s="127"/>
      <c r="D17" s="128"/>
    </row>
    <row r="18" spans="2:4">
      <c r="B18" s="99"/>
      <c r="C18" s="99"/>
      <c r="D18" s="99"/>
    </row>
    <row r="19" spans="2:4">
      <c r="B19" s="99"/>
      <c r="C19" s="99"/>
      <c r="D19" s="99"/>
    </row>
    <row r="20" spans="2:4">
      <c r="B20" s="99"/>
      <c r="C20" s="99"/>
      <c r="D20" s="99"/>
    </row>
    <row r="21" spans="2:4">
      <c r="B21" s="99"/>
      <c r="C21" s="99"/>
      <c r="D21" s="99"/>
    </row>
    <row r="22" spans="2:4">
      <c r="B22" s="99"/>
      <c r="C22" s="99"/>
      <c r="D22" s="99"/>
    </row>
    <row r="23" spans="2:4">
      <c r="B23" s="99"/>
      <c r="C23" s="99"/>
      <c r="D23" s="99"/>
    </row>
    <row r="24" spans="2:4">
      <c r="B24" s="99"/>
      <c r="C24" s="99"/>
      <c r="D24" s="99"/>
    </row>
    <row r="25" spans="2:4">
      <c r="B25" s="99"/>
      <c r="C25" s="99"/>
      <c r="D25" s="99"/>
    </row>
    <row r="26" spans="2:4">
      <c r="B26" s="99"/>
      <c r="C26" s="99"/>
      <c r="D26" s="99"/>
    </row>
    <row r="27" spans="2:4">
      <c r="B27" s="99"/>
      <c r="C27" s="99"/>
      <c r="D27" s="99"/>
    </row>
    <row r="28" spans="2:4">
      <c r="B28" s="99"/>
      <c r="C28" s="99"/>
      <c r="D28" s="99"/>
    </row>
    <row r="29" spans="2:4">
      <c r="B29" s="99"/>
      <c r="C29" s="99"/>
      <c r="D29" s="99"/>
    </row>
    <row r="30" spans="2:4">
      <c r="B30" s="99"/>
      <c r="C30" s="99"/>
      <c r="D30" s="99"/>
    </row>
    <row r="31" spans="2:4">
      <c r="B31" s="99"/>
      <c r="C31" s="99"/>
      <c r="D31" s="99"/>
    </row>
    <row r="32" spans="2:4">
      <c r="B32" s="99"/>
      <c r="C32" s="99"/>
      <c r="D32" s="99"/>
    </row>
    <row r="33" spans="2:4">
      <c r="B33" s="99"/>
      <c r="C33" s="99"/>
      <c r="D33" s="99"/>
    </row>
    <row r="34" spans="2:4">
      <c r="B34" s="99"/>
      <c r="C34" s="99"/>
      <c r="D34" s="99"/>
    </row>
    <row r="35" spans="2:4">
      <c r="B35" s="99"/>
      <c r="C35" s="99"/>
      <c r="D35" s="99"/>
    </row>
    <row r="36" spans="2:4">
      <c r="B36" s="99"/>
      <c r="C36" s="99"/>
      <c r="D36" s="99"/>
    </row>
    <row r="37" spans="2:4">
      <c r="B37" s="99"/>
      <c r="C37" s="99"/>
      <c r="D37" s="99"/>
    </row>
    <row r="38" spans="2:4">
      <c r="B38" s="99"/>
      <c r="C38" s="99"/>
      <c r="D38" s="99"/>
    </row>
    <row r="39" spans="2:4">
      <c r="B39" s="99"/>
      <c r="C39" s="99"/>
      <c r="D39" s="99"/>
    </row>
    <row r="40" spans="2:4">
      <c r="B40" s="99"/>
      <c r="C40" s="99"/>
      <c r="D40" s="99"/>
    </row>
    <row r="41" spans="2:4">
      <c r="B41" s="99"/>
      <c r="C41" s="99"/>
      <c r="D41" s="99"/>
    </row>
    <row r="42" spans="2:4">
      <c r="B42" s="99"/>
      <c r="C42" s="99"/>
      <c r="D42" s="99"/>
    </row>
    <row r="43" spans="2:4">
      <c r="B43" s="99"/>
      <c r="C43" s="99"/>
      <c r="D43" s="99"/>
    </row>
    <row r="44" spans="2:4">
      <c r="B44" s="99"/>
      <c r="C44" s="99"/>
      <c r="D44" s="99"/>
    </row>
    <row r="45" spans="2:4">
      <c r="B45" s="99"/>
      <c r="C45" s="99"/>
      <c r="D45" s="99"/>
    </row>
    <row r="46" spans="2:4">
      <c r="B46" s="99"/>
      <c r="C46" s="99"/>
      <c r="D46" s="99"/>
    </row>
    <row r="47" spans="2:4">
      <c r="B47" s="99"/>
      <c r="C47" s="99"/>
      <c r="D47" s="99"/>
    </row>
    <row r="48" spans="2:4">
      <c r="B48" s="99"/>
      <c r="C48" s="99"/>
      <c r="D48" s="99"/>
    </row>
    <row r="49" spans="2:4">
      <c r="B49" s="99"/>
      <c r="C49" s="99"/>
      <c r="D49" s="99"/>
    </row>
    <row r="50" spans="2:4">
      <c r="B50" s="99"/>
      <c r="C50" s="99"/>
      <c r="D50" s="99"/>
    </row>
    <row r="51" spans="2:4">
      <c r="B51" s="99"/>
      <c r="C51" s="99"/>
      <c r="D51" s="99"/>
    </row>
    <row r="52" spans="2:4">
      <c r="B52" s="99"/>
      <c r="C52" s="99"/>
      <c r="D52" s="99"/>
    </row>
    <row r="53" spans="2:4">
      <c r="B53" s="99"/>
      <c r="C53" s="99"/>
      <c r="D53" s="99"/>
    </row>
    <row r="54" spans="2:4">
      <c r="B54" s="99"/>
      <c r="C54" s="99"/>
      <c r="D54" s="99"/>
    </row>
    <row r="55" spans="2:4">
      <c r="B55" s="99"/>
      <c r="C55" s="99"/>
      <c r="D55" s="99"/>
    </row>
    <row r="56" spans="2:4">
      <c r="B56" s="99"/>
      <c r="C56" s="99"/>
      <c r="D56" s="99"/>
    </row>
    <row r="57" spans="2:4">
      <c r="B57" s="99"/>
      <c r="C57" s="99"/>
      <c r="D57" s="99"/>
    </row>
    <row r="58" spans="2:4">
      <c r="B58" s="99"/>
      <c r="C58" s="99"/>
      <c r="D58" s="99"/>
    </row>
    <row r="59" spans="2:4">
      <c r="B59" s="99"/>
      <c r="C59" s="99"/>
      <c r="D59" s="99"/>
    </row>
    <row r="60" spans="2:4">
      <c r="B60" s="99"/>
      <c r="C60" s="99"/>
      <c r="D60" s="99"/>
    </row>
    <row r="61" spans="2:4">
      <c r="B61" s="99"/>
      <c r="C61" s="99"/>
      <c r="D61" s="99"/>
    </row>
    <row r="62" spans="2:4">
      <c r="B62" s="99"/>
      <c r="C62" s="99"/>
      <c r="D62" s="99"/>
    </row>
    <row r="63" spans="2:4">
      <c r="B63" s="99"/>
      <c r="C63" s="99"/>
      <c r="D63" s="99"/>
    </row>
    <row r="64" spans="2:4">
      <c r="B64" s="99"/>
      <c r="C64" s="99"/>
      <c r="D64" s="99"/>
    </row>
    <row r="65" spans="2:4">
      <c r="B65" s="99"/>
      <c r="C65" s="99"/>
      <c r="D65" s="99"/>
    </row>
    <row r="66" spans="2:4">
      <c r="B66" s="99"/>
      <c r="C66" s="99"/>
      <c r="D66" s="99"/>
    </row>
    <row r="67" spans="2:4">
      <c r="B67" s="99"/>
      <c r="C67" s="99"/>
      <c r="D67" s="99"/>
    </row>
    <row r="68" spans="2:4">
      <c r="B68" s="99"/>
      <c r="C68" s="99"/>
      <c r="D68" s="99"/>
    </row>
    <row r="69" spans="2:4">
      <c r="B69" s="99"/>
      <c r="C69" s="99"/>
      <c r="D69" s="99"/>
    </row>
    <row r="70" spans="2:4">
      <c r="B70" s="99"/>
      <c r="C70" s="99"/>
      <c r="D70" s="99"/>
    </row>
    <row r="71" spans="2:4">
      <c r="B71" s="99"/>
      <c r="C71" s="99"/>
      <c r="D71" s="99"/>
    </row>
    <row r="72" spans="2:4">
      <c r="B72" s="99"/>
      <c r="C72" s="99"/>
      <c r="D72" s="99"/>
    </row>
    <row r="73" spans="2:4">
      <c r="B73" s="99"/>
      <c r="C73" s="99"/>
      <c r="D73" s="99"/>
    </row>
    <row r="74" spans="2:4">
      <c r="B74" s="99"/>
      <c r="C74" s="99"/>
      <c r="D74" s="99"/>
    </row>
    <row r="75" spans="2:4">
      <c r="B75" s="99"/>
      <c r="C75" s="99"/>
      <c r="D75" s="99"/>
    </row>
    <row r="76" spans="2:4">
      <c r="B76" s="99"/>
      <c r="C76" s="99"/>
      <c r="D76" s="99"/>
    </row>
    <row r="77" spans="2:4">
      <c r="B77" s="99"/>
      <c r="C77" s="99"/>
      <c r="D77" s="99"/>
    </row>
    <row r="78" spans="2:4">
      <c r="B78" s="99"/>
      <c r="C78" s="99"/>
      <c r="D78" s="99"/>
    </row>
    <row r="79" spans="2:4">
      <c r="B79" s="99"/>
      <c r="C79" s="99"/>
      <c r="D79" s="99"/>
    </row>
    <row r="80" spans="2:4">
      <c r="B80" s="99"/>
      <c r="C80" s="99"/>
      <c r="D80" s="99"/>
    </row>
    <row r="81" spans="2:4">
      <c r="B81" s="99"/>
      <c r="C81" s="99"/>
      <c r="D81" s="99"/>
    </row>
    <row r="82" spans="2:4">
      <c r="B82" s="99"/>
      <c r="C82" s="99"/>
      <c r="D82" s="99"/>
    </row>
    <row r="83" spans="2:4">
      <c r="B83" s="99"/>
      <c r="C83" s="99"/>
      <c r="D83" s="99"/>
    </row>
    <row r="84" spans="2:4">
      <c r="B84" s="99"/>
      <c r="C84" s="99"/>
      <c r="D84" s="99"/>
    </row>
    <row r="85" spans="2:4">
      <c r="B85" s="99"/>
      <c r="C85" s="99"/>
      <c r="D85" s="99"/>
    </row>
    <row r="86" spans="2:4">
      <c r="B86" s="99"/>
      <c r="C86" s="99"/>
      <c r="D86" s="99"/>
    </row>
    <row r="87" spans="2:4">
      <c r="B87" s="99"/>
      <c r="C87" s="99"/>
      <c r="D87" s="99"/>
    </row>
    <row r="88" spans="2:4">
      <c r="B88" s="99"/>
      <c r="C88" s="99"/>
      <c r="D88" s="99"/>
    </row>
    <row r="89" spans="2:4">
      <c r="B89" s="99"/>
      <c r="C89" s="99"/>
      <c r="D89" s="99"/>
    </row>
    <row r="90" spans="2:4">
      <c r="B90" s="99"/>
      <c r="C90" s="99"/>
      <c r="D90" s="99"/>
    </row>
    <row r="91" spans="2:4">
      <c r="B91" s="99"/>
      <c r="C91" s="99"/>
      <c r="D91" s="99"/>
    </row>
    <row r="92" spans="2:4">
      <c r="B92" s="99"/>
      <c r="C92" s="99"/>
      <c r="D92" s="99"/>
    </row>
    <row r="93" spans="2:4">
      <c r="B93" s="99"/>
      <c r="C93" s="99"/>
      <c r="D93" s="99"/>
    </row>
    <row r="94" spans="2:4">
      <c r="B94" s="99"/>
      <c r="C94" s="99"/>
      <c r="D94" s="99"/>
    </row>
    <row r="95" spans="2:4">
      <c r="B95" s="99"/>
      <c r="C95" s="99"/>
      <c r="D95" s="99"/>
    </row>
    <row r="96" spans="2:4">
      <c r="B96" s="99"/>
      <c r="C96" s="99"/>
      <c r="D96" s="99"/>
    </row>
    <row r="97" spans="2:4">
      <c r="B97" s="99"/>
      <c r="C97" s="99"/>
      <c r="D97" s="99"/>
    </row>
    <row r="98" spans="2:4">
      <c r="B98" s="99"/>
      <c r="C98" s="99"/>
      <c r="D98" s="99"/>
    </row>
    <row r="99" spans="2:4">
      <c r="B99" s="99"/>
      <c r="C99" s="99"/>
      <c r="D99" s="99"/>
    </row>
    <row r="100" spans="2:4">
      <c r="B100" s="99"/>
      <c r="C100" s="99"/>
      <c r="D100" s="99"/>
    </row>
    <row r="101" spans="2:4">
      <c r="B101" s="99"/>
      <c r="C101" s="99"/>
      <c r="D101" s="99"/>
    </row>
    <row r="102" spans="2:4">
      <c r="B102" s="99"/>
      <c r="C102" s="99"/>
      <c r="D102" s="99"/>
    </row>
    <row r="103" spans="2:4">
      <c r="B103" s="99"/>
      <c r="C103" s="99"/>
      <c r="D103" s="99"/>
    </row>
    <row r="104" spans="2:4">
      <c r="B104" s="99"/>
      <c r="C104" s="99"/>
      <c r="D104" s="99"/>
    </row>
    <row r="105" spans="2:4">
      <c r="B105" s="99"/>
      <c r="C105" s="99"/>
      <c r="D105" s="99"/>
    </row>
    <row r="106" spans="2:4">
      <c r="B106" s="99"/>
      <c r="C106" s="99"/>
      <c r="D106" s="99"/>
    </row>
    <row r="107" spans="2:4">
      <c r="B107" s="99"/>
      <c r="C107" s="99"/>
      <c r="D107" s="99"/>
    </row>
    <row r="108" spans="2:4">
      <c r="B108" s="99"/>
      <c r="C108" s="99"/>
      <c r="D108" s="99"/>
    </row>
    <row r="109" spans="2:4">
      <c r="B109" s="99"/>
      <c r="C109" s="99"/>
      <c r="D109" s="99"/>
    </row>
  </sheetData>
  <sheetProtection sheet="1" objects="1" scenarios="1"/>
  <mergeCells count="1">
    <mergeCell ref="B6:D6"/>
  </mergeCells>
  <phoneticPr fontId="4" type="noConversion"/>
  <conditionalFormatting sqref="B10">
    <cfRule type="cellIs" dxfId="3" priority="4" operator="equal">
      <formula>"NR3"</formula>
    </cfRule>
  </conditionalFormatting>
  <conditionalFormatting sqref="B11">
    <cfRule type="cellIs" dxfId="2" priority="3" operator="equal">
      <formula>"NR3"</formula>
    </cfRule>
  </conditionalFormatting>
  <conditionalFormatting sqref="B12">
    <cfRule type="cellIs" dxfId="1" priority="2" operator="equal">
      <formula>"NR3"</formula>
    </cfRule>
  </conditionalFormatting>
  <conditionalFormatting sqref="B13:B17">
    <cfRule type="cellIs" dxfId="0" priority="1" operator="equal">
      <formula>"NR3"</formula>
    </cfRule>
  </conditionalFormatting>
  <dataValidations count="1">
    <dataValidation allowBlank="1" showInputMessage="1" showErrorMessage="1" sqref="Y28:XFD29 A1:B1048576 C5:C1048576 D28:W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T31" sqref="T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175</v>
      </c>
      <c r="C1" s="76" t="s" vm="1">
        <v>245</v>
      </c>
    </row>
    <row r="2" spans="2:18">
      <c r="B2" s="55" t="s">
        <v>174</v>
      </c>
      <c r="C2" s="76" t="s">
        <v>246</v>
      </c>
    </row>
    <row r="3" spans="2:18">
      <c r="B3" s="55" t="s">
        <v>176</v>
      </c>
      <c r="C3" s="76" t="s">
        <v>247</v>
      </c>
    </row>
    <row r="4" spans="2:18">
      <c r="B4" s="55" t="s">
        <v>177</v>
      </c>
      <c r="C4" s="76">
        <v>9455</v>
      </c>
    </row>
    <row r="6" spans="2:18" ht="26.25" customHeight="1">
      <c r="B6" s="207" t="s">
        <v>215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1" t="s">
        <v>112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213</v>
      </c>
      <c r="L7" s="29" t="s">
        <v>234</v>
      </c>
      <c r="M7" s="29" t="s">
        <v>214</v>
      </c>
      <c r="N7" s="29" t="s">
        <v>53</v>
      </c>
      <c r="O7" s="29" t="s">
        <v>178</v>
      </c>
      <c r="P7" s="30" t="s">
        <v>180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236</v>
      </c>
      <c r="M8" s="31" t="s">
        <v>232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9" t="s">
        <v>7</v>
      </c>
      <c r="J9" s="19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9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sqref="A1:AM5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6">
      <c r="B1" s="144" t="s">
        <v>175</v>
      </c>
      <c r="C1" s="145" t="s" vm="1">
        <v>245</v>
      </c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</row>
    <row r="2" spans="2:16">
      <c r="B2" s="144" t="s">
        <v>174</v>
      </c>
      <c r="C2" s="145" t="s">
        <v>246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</row>
    <row r="3" spans="2:16">
      <c r="B3" s="144" t="s">
        <v>176</v>
      </c>
      <c r="C3" s="145" t="s">
        <v>247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2:16">
      <c r="B4" s="144" t="s">
        <v>177</v>
      </c>
      <c r="C4" s="145">
        <v>9455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</row>
    <row r="6" spans="2:16" ht="26.25" customHeight="1">
      <c r="B6" s="196" t="s">
        <v>204</v>
      </c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43"/>
      <c r="N6" s="143"/>
    </row>
    <row r="7" spans="2:16" s="3" customFormat="1" ht="63">
      <c r="B7" s="155" t="s">
        <v>111</v>
      </c>
      <c r="C7" s="149" t="s">
        <v>41</v>
      </c>
      <c r="D7" s="149" t="s">
        <v>113</v>
      </c>
      <c r="E7" s="149" t="s">
        <v>15</v>
      </c>
      <c r="F7" s="149" t="s">
        <v>58</v>
      </c>
      <c r="G7" s="149" t="s">
        <v>97</v>
      </c>
      <c r="H7" s="149" t="s">
        <v>17</v>
      </c>
      <c r="I7" s="149" t="s">
        <v>19</v>
      </c>
      <c r="J7" s="149" t="s">
        <v>56</v>
      </c>
      <c r="K7" s="149" t="s">
        <v>178</v>
      </c>
      <c r="L7" s="149" t="s">
        <v>179</v>
      </c>
      <c r="M7" s="150"/>
      <c r="N7" s="147"/>
    </row>
    <row r="8" spans="2:16" s="3" customFormat="1" ht="28.5" customHeight="1">
      <c r="B8" s="157"/>
      <c r="C8" s="154"/>
      <c r="D8" s="154"/>
      <c r="E8" s="154"/>
      <c r="F8" s="154"/>
      <c r="G8" s="154"/>
      <c r="H8" s="154" t="s">
        <v>20</v>
      </c>
      <c r="I8" s="154" t="s">
        <v>20</v>
      </c>
      <c r="J8" s="154" t="s">
        <v>232</v>
      </c>
      <c r="K8" s="154" t="s">
        <v>20</v>
      </c>
      <c r="L8" s="154" t="s">
        <v>20</v>
      </c>
      <c r="M8" s="147"/>
      <c r="N8" s="147"/>
    </row>
    <row r="9" spans="2:16" s="4" customFormat="1" ht="18" customHeight="1">
      <c r="B9" s="146"/>
      <c r="C9" s="152" t="s">
        <v>1</v>
      </c>
      <c r="D9" s="152" t="s">
        <v>2</v>
      </c>
      <c r="E9" s="152" t="s">
        <v>3</v>
      </c>
      <c r="F9" s="152" t="s">
        <v>4</v>
      </c>
      <c r="G9" s="152" t="s">
        <v>5</v>
      </c>
      <c r="H9" s="152" t="s">
        <v>6</v>
      </c>
      <c r="I9" s="152" t="s">
        <v>7</v>
      </c>
      <c r="J9" s="152" t="s">
        <v>8</v>
      </c>
      <c r="K9" s="152" t="s">
        <v>9</v>
      </c>
      <c r="L9" s="152" t="s">
        <v>10</v>
      </c>
      <c r="M9" s="156"/>
      <c r="N9" s="156"/>
    </row>
    <row r="10" spans="2:16" s="4" customFormat="1" ht="18" customHeight="1">
      <c r="B10" s="158" t="s">
        <v>40</v>
      </c>
      <c r="C10" s="159"/>
      <c r="D10" s="159"/>
      <c r="E10" s="159"/>
      <c r="F10" s="159"/>
      <c r="G10" s="159"/>
      <c r="H10" s="159"/>
      <c r="I10" s="159"/>
      <c r="J10" s="153">
        <v>743.22444000000007</v>
      </c>
      <c r="K10" s="148">
        <v>1</v>
      </c>
      <c r="L10" s="148">
        <v>3.8602879521904131E-2</v>
      </c>
      <c r="M10" s="160"/>
      <c r="N10" s="160"/>
      <c r="O10" s="133"/>
      <c r="P10" s="133"/>
    </row>
    <row r="11" spans="2:16" s="98" customFormat="1">
      <c r="B11" s="161" t="s">
        <v>226</v>
      </c>
      <c r="C11" s="159"/>
      <c r="D11" s="159"/>
      <c r="E11" s="159"/>
      <c r="F11" s="159"/>
      <c r="G11" s="159"/>
      <c r="H11" s="159"/>
      <c r="I11" s="159"/>
      <c r="J11" s="153">
        <v>743.22444000000007</v>
      </c>
      <c r="K11" s="148">
        <v>1</v>
      </c>
      <c r="L11" s="148">
        <v>3.8602879521904131E-2</v>
      </c>
      <c r="M11" s="162"/>
      <c r="N11" s="162"/>
      <c r="O11" s="134"/>
      <c r="P11" s="134"/>
    </row>
    <row r="12" spans="2:16">
      <c r="B12" s="163" t="s">
        <v>38</v>
      </c>
      <c r="C12" s="164"/>
      <c r="D12" s="164"/>
      <c r="E12" s="164"/>
      <c r="F12" s="164"/>
      <c r="G12" s="164"/>
      <c r="H12" s="164"/>
      <c r="I12" s="164"/>
      <c r="J12" s="165">
        <v>683.7</v>
      </c>
      <c r="K12" s="166">
        <v>0.92111281898882391</v>
      </c>
      <c r="L12" s="166">
        <v>3.5511195957342111E-2</v>
      </c>
      <c r="M12" s="167"/>
      <c r="N12" s="167"/>
      <c r="O12" s="135"/>
      <c r="P12" s="135"/>
    </row>
    <row r="13" spans="2:16">
      <c r="B13" s="168" t="s">
        <v>680</v>
      </c>
      <c r="C13" s="169" t="s">
        <v>681</v>
      </c>
      <c r="D13" s="169">
        <v>10</v>
      </c>
      <c r="E13" s="169" t="s">
        <v>302</v>
      </c>
      <c r="F13" s="169" t="s">
        <v>303</v>
      </c>
      <c r="G13" s="170" t="s">
        <v>160</v>
      </c>
      <c r="H13" s="171">
        <v>0</v>
      </c>
      <c r="I13" s="171">
        <v>0</v>
      </c>
      <c r="J13" s="172">
        <v>683.7</v>
      </c>
      <c r="K13" s="173">
        <v>0.92111281898882391</v>
      </c>
      <c r="L13" s="173">
        <v>3.5511195957342111E-2</v>
      </c>
      <c r="M13" s="167"/>
      <c r="N13" s="167"/>
      <c r="O13" s="135"/>
      <c r="P13" s="135"/>
    </row>
    <row r="14" spans="2:16">
      <c r="B14" s="174"/>
      <c r="C14" s="169"/>
      <c r="D14" s="169"/>
      <c r="E14" s="169"/>
      <c r="F14" s="169"/>
      <c r="G14" s="169"/>
      <c r="H14" s="169"/>
      <c r="I14" s="169"/>
      <c r="J14" s="169"/>
      <c r="K14" s="173"/>
      <c r="L14" s="169"/>
      <c r="M14" s="167"/>
      <c r="N14" s="167"/>
      <c r="O14" s="135"/>
      <c r="P14" s="135"/>
    </row>
    <row r="15" spans="2:16">
      <c r="B15" s="163" t="s">
        <v>39</v>
      </c>
      <c r="C15" s="164"/>
      <c r="D15" s="164"/>
      <c r="E15" s="164"/>
      <c r="F15" s="164"/>
      <c r="G15" s="164"/>
      <c r="H15" s="164"/>
      <c r="I15" s="164"/>
      <c r="J15" s="165">
        <v>59.524439999999998</v>
      </c>
      <c r="K15" s="166">
        <v>7.8887181011175922E-2</v>
      </c>
      <c r="L15" s="166">
        <v>3.0916835645620195E-3</v>
      </c>
      <c r="M15" s="167"/>
      <c r="N15" s="167"/>
      <c r="O15" s="135"/>
      <c r="P15" s="135"/>
    </row>
    <row r="16" spans="2:16">
      <c r="B16" s="168" t="s">
        <v>680</v>
      </c>
      <c r="C16" s="169" t="s">
        <v>682</v>
      </c>
      <c r="D16" s="169">
        <v>10</v>
      </c>
      <c r="E16" s="169" t="s">
        <v>302</v>
      </c>
      <c r="F16" s="169" t="s">
        <v>303</v>
      </c>
      <c r="G16" s="170" t="s">
        <v>161</v>
      </c>
      <c r="H16" s="171">
        <v>0</v>
      </c>
      <c r="I16" s="171">
        <v>0</v>
      </c>
      <c r="J16" s="172">
        <v>1.1659200000000001</v>
      </c>
      <c r="K16" s="173">
        <v>1.5641355124765403E-3</v>
      </c>
      <c r="L16" s="173">
        <v>6.0557574360954092E-5</v>
      </c>
      <c r="M16" s="167"/>
      <c r="N16" s="167"/>
      <c r="O16" s="135"/>
      <c r="P16" s="135"/>
    </row>
    <row r="17" spans="2:16">
      <c r="B17" s="168" t="s">
        <v>680</v>
      </c>
      <c r="C17" s="169" t="s">
        <v>683</v>
      </c>
      <c r="D17" s="169">
        <v>10</v>
      </c>
      <c r="E17" s="169" t="s">
        <v>302</v>
      </c>
      <c r="F17" s="169" t="s">
        <v>303</v>
      </c>
      <c r="G17" s="170" t="s">
        <v>159</v>
      </c>
      <c r="H17" s="171">
        <v>0</v>
      </c>
      <c r="I17" s="171">
        <v>0</v>
      </c>
      <c r="J17" s="172">
        <v>57.72</v>
      </c>
      <c r="K17" s="173">
        <v>7.647466511519535E-2</v>
      </c>
      <c r="L17" s="173">
        <v>2.9979614314140507E-3</v>
      </c>
      <c r="M17" s="167"/>
      <c r="N17" s="167"/>
      <c r="O17" s="135"/>
      <c r="P17" s="135"/>
    </row>
    <row r="18" spans="2:16">
      <c r="B18" s="168" t="s">
        <v>680</v>
      </c>
      <c r="C18" s="169" t="s">
        <v>684</v>
      </c>
      <c r="D18" s="169">
        <v>10</v>
      </c>
      <c r="E18" s="169" t="s">
        <v>302</v>
      </c>
      <c r="F18" s="169" t="s">
        <v>303</v>
      </c>
      <c r="G18" s="170" t="s">
        <v>162</v>
      </c>
      <c r="H18" s="171">
        <v>0</v>
      </c>
      <c r="I18" s="171">
        <v>0</v>
      </c>
      <c r="J18" s="172">
        <v>8.7760000000000005E-2</v>
      </c>
      <c r="K18" s="173">
        <v>1.1773409202598906E-4</v>
      </c>
      <c r="L18" s="173">
        <v>4.5582310329330751E-6</v>
      </c>
      <c r="M18" s="167"/>
      <c r="N18" s="167"/>
      <c r="O18" s="135"/>
      <c r="P18" s="135"/>
    </row>
    <row r="19" spans="2:16">
      <c r="B19" s="168" t="s">
        <v>680</v>
      </c>
      <c r="C19" s="169" t="s">
        <v>685</v>
      </c>
      <c r="D19" s="169">
        <v>10</v>
      </c>
      <c r="E19" s="169" t="s">
        <v>302</v>
      </c>
      <c r="F19" s="169" t="s">
        <v>303</v>
      </c>
      <c r="G19" s="170" t="s">
        <v>168</v>
      </c>
      <c r="H19" s="171">
        <v>0</v>
      </c>
      <c r="I19" s="171">
        <v>0</v>
      </c>
      <c r="J19" s="172">
        <v>0.29419999999999996</v>
      </c>
      <c r="K19" s="173">
        <v>3.9468288370608453E-4</v>
      </c>
      <c r="L19" s="173">
        <v>1.5280669666008552E-5</v>
      </c>
      <c r="M19" s="167"/>
      <c r="N19" s="167"/>
      <c r="O19" s="135"/>
      <c r="P19" s="135"/>
    </row>
    <row r="20" spans="2:16">
      <c r="B20" s="168" t="s">
        <v>680</v>
      </c>
      <c r="C20" s="169" t="s">
        <v>686</v>
      </c>
      <c r="D20" s="169">
        <v>10</v>
      </c>
      <c r="E20" s="169" t="s">
        <v>302</v>
      </c>
      <c r="F20" s="169" t="s">
        <v>303</v>
      </c>
      <c r="G20" s="170" t="s">
        <v>163</v>
      </c>
      <c r="H20" s="171">
        <v>0</v>
      </c>
      <c r="I20" s="171">
        <v>0</v>
      </c>
      <c r="J20" s="172">
        <v>0.10349</v>
      </c>
      <c r="K20" s="173">
        <v>1.3883661330639936E-4</v>
      </c>
      <c r="L20" s="173">
        <v>5.3752430446472641E-6</v>
      </c>
      <c r="M20" s="167"/>
      <c r="N20" s="167"/>
      <c r="O20" s="135"/>
      <c r="P20" s="135"/>
    </row>
    <row r="21" spans="2:16">
      <c r="B21" s="168" t="s">
        <v>680</v>
      </c>
      <c r="C21" s="169" t="s">
        <v>687</v>
      </c>
      <c r="D21" s="169">
        <v>10</v>
      </c>
      <c r="E21" s="169" t="s">
        <v>302</v>
      </c>
      <c r="F21" s="169" t="s">
        <v>303</v>
      </c>
      <c r="G21" s="170" t="s">
        <v>169</v>
      </c>
      <c r="H21" s="171">
        <v>0</v>
      </c>
      <c r="I21" s="171">
        <v>0</v>
      </c>
      <c r="J21" s="172">
        <v>0.15306999999999998</v>
      </c>
      <c r="K21" s="173">
        <v>2.053504724979278E-4</v>
      </c>
      <c r="L21" s="173">
        <v>7.9504150434259989E-6</v>
      </c>
      <c r="M21" s="167"/>
      <c r="N21" s="167"/>
      <c r="O21" s="135"/>
      <c r="P21" s="135"/>
    </row>
    <row r="22" spans="2:16">
      <c r="B22" s="174"/>
      <c r="C22" s="169"/>
      <c r="D22" s="169"/>
      <c r="E22" s="169"/>
      <c r="F22" s="169"/>
      <c r="G22" s="169"/>
      <c r="H22" s="169"/>
      <c r="I22" s="169"/>
      <c r="J22" s="169"/>
      <c r="K22" s="173"/>
      <c r="L22" s="169"/>
      <c r="M22" s="167"/>
      <c r="N22" s="167"/>
      <c r="O22" s="135"/>
      <c r="P22" s="135"/>
    </row>
    <row r="23" spans="2:16"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43"/>
      <c r="N23" s="143"/>
      <c r="O23" s="135"/>
      <c r="P23" s="135"/>
    </row>
    <row r="24" spans="2:16"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43"/>
      <c r="N24" s="143"/>
    </row>
    <row r="25" spans="2:16">
      <c r="B25" s="176" t="s">
        <v>244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43"/>
      <c r="N25" s="143"/>
    </row>
    <row r="26" spans="2:16">
      <c r="B26" s="177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43"/>
      <c r="N26" s="143"/>
    </row>
    <row r="27" spans="2:16"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43"/>
      <c r="N27" s="143"/>
    </row>
    <row r="28" spans="2:16"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43"/>
      <c r="N28" s="143"/>
    </row>
    <row r="29" spans="2:16"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43"/>
      <c r="N29" s="143"/>
    </row>
    <row r="30" spans="2:16"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43"/>
      <c r="N30" s="143"/>
    </row>
    <row r="31" spans="2:16"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43"/>
      <c r="N31" s="143"/>
    </row>
    <row r="32" spans="2:16"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43"/>
      <c r="N32" s="143"/>
    </row>
    <row r="33" spans="2:12"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</row>
    <row r="34" spans="2:12"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</row>
    <row r="35" spans="2:12"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</row>
    <row r="36" spans="2:12"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</row>
    <row r="37" spans="2:12"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</row>
    <row r="38" spans="2:12">
      <c r="B38" s="175"/>
      <c r="C38" s="175"/>
      <c r="D38" s="175"/>
      <c r="E38" s="175"/>
      <c r="F38" s="175"/>
      <c r="G38" s="175"/>
      <c r="H38" s="175"/>
      <c r="I38" s="175"/>
      <c r="J38" s="175"/>
      <c r="K38" s="175"/>
      <c r="L38" s="175"/>
    </row>
    <row r="39" spans="2:12">
      <c r="B39" s="175"/>
      <c r="C39" s="175"/>
      <c r="D39" s="175"/>
      <c r="E39" s="175"/>
      <c r="F39" s="175"/>
      <c r="G39" s="175"/>
      <c r="H39" s="175"/>
      <c r="I39" s="175"/>
      <c r="J39" s="175"/>
      <c r="K39" s="175"/>
      <c r="L39" s="175"/>
    </row>
    <row r="40" spans="2:12"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</row>
    <row r="41" spans="2:12"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</row>
    <row r="42" spans="2:12"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</row>
    <row r="43" spans="2:12"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</row>
    <row r="44" spans="2:12">
      <c r="B44" s="175"/>
      <c r="C44" s="175"/>
      <c r="D44" s="175"/>
      <c r="E44" s="175"/>
      <c r="F44" s="175"/>
      <c r="G44" s="175"/>
      <c r="H44" s="175"/>
      <c r="I44" s="175"/>
      <c r="J44" s="175"/>
      <c r="K44" s="175"/>
      <c r="L44" s="175"/>
    </row>
    <row r="45" spans="2:12"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</row>
    <row r="46" spans="2:12"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</row>
    <row r="47" spans="2:12"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</row>
    <row r="48" spans="2:12"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</row>
    <row r="49" spans="2:12"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</row>
    <row r="50" spans="2:12">
      <c r="B50" s="175"/>
      <c r="C50" s="175"/>
      <c r="D50" s="175"/>
      <c r="E50" s="175"/>
      <c r="F50" s="175"/>
      <c r="G50" s="175"/>
      <c r="H50" s="175"/>
      <c r="I50" s="175"/>
      <c r="J50" s="175"/>
      <c r="K50" s="175"/>
      <c r="L50" s="175"/>
    </row>
    <row r="51" spans="2:12"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175"/>
    </row>
    <row r="52" spans="2:12"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</row>
    <row r="53" spans="2:12">
      <c r="B53" s="175"/>
      <c r="C53" s="175"/>
      <c r="D53" s="175"/>
      <c r="E53" s="175"/>
      <c r="F53" s="175"/>
      <c r="G53" s="175"/>
      <c r="H53" s="175"/>
      <c r="I53" s="175"/>
      <c r="J53" s="175"/>
      <c r="K53" s="175"/>
      <c r="L53" s="175"/>
    </row>
    <row r="54" spans="2:12">
      <c r="B54" s="175"/>
      <c r="C54" s="175"/>
      <c r="D54" s="175"/>
      <c r="E54" s="175"/>
      <c r="F54" s="175"/>
      <c r="G54" s="175"/>
      <c r="H54" s="175"/>
      <c r="I54" s="175"/>
      <c r="J54" s="175"/>
      <c r="K54" s="175"/>
      <c r="L54" s="175"/>
    </row>
    <row r="55" spans="2:12">
      <c r="B55" s="175"/>
      <c r="C55" s="175"/>
      <c r="D55" s="175"/>
      <c r="E55" s="175"/>
      <c r="F55" s="175"/>
      <c r="G55" s="175"/>
      <c r="H55" s="175"/>
      <c r="I55" s="175"/>
      <c r="J55" s="175"/>
      <c r="K55" s="175"/>
      <c r="L55" s="175"/>
    </row>
    <row r="56" spans="2:12"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</row>
    <row r="57" spans="2:12"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</row>
    <row r="58" spans="2:12"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</row>
    <row r="59" spans="2:12"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</row>
    <row r="60" spans="2:12"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L60" s="175"/>
    </row>
    <row r="61" spans="2:12"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L61" s="175"/>
    </row>
    <row r="62" spans="2:12"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</row>
    <row r="63" spans="2:12"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</row>
    <row r="64" spans="2:12"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</row>
    <row r="65" spans="2:12"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</row>
    <row r="66" spans="2:12"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L66" s="175"/>
    </row>
    <row r="67" spans="2:12"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</row>
    <row r="68" spans="2:12"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</row>
    <row r="69" spans="2:12"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</row>
    <row r="70" spans="2:12"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</row>
    <row r="71" spans="2:12"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L71" s="175"/>
    </row>
    <row r="72" spans="2:12"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L72" s="175"/>
    </row>
    <row r="73" spans="2:12"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</row>
    <row r="74" spans="2:12"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</row>
    <row r="75" spans="2:12"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</row>
    <row r="76" spans="2:12"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</row>
    <row r="77" spans="2:12"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L77" s="175"/>
    </row>
    <row r="78" spans="2:12"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L78" s="175"/>
    </row>
    <row r="79" spans="2:12"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175"/>
    </row>
    <row r="80" spans="2:12"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L80" s="175"/>
    </row>
    <row r="81" spans="2:12"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L81" s="175"/>
    </row>
    <row r="82" spans="2:12"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L82" s="175"/>
    </row>
    <row r="83" spans="2:12"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</row>
    <row r="84" spans="2:12"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</row>
    <row r="85" spans="2:12"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</row>
    <row r="86" spans="2:12"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</row>
    <row r="87" spans="2:12">
      <c r="B87" s="175"/>
      <c r="C87" s="175"/>
      <c r="D87" s="175"/>
      <c r="E87" s="175"/>
      <c r="F87" s="175"/>
      <c r="G87" s="175"/>
      <c r="H87" s="175"/>
      <c r="I87" s="175"/>
      <c r="J87" s="175"/>
      <c r="K87" s="175"/>
      <c r="L87" s="175"/>
    </row>
    <row r="88" spans="2:12">
      <c r="B88" s="175"/>
      <c r="C88" s="175"/>
      <c r="D88" s="175"/>
      <c r="E88" s="175"/>
      <c r="F88" s="175"/>
      <c r="G88" s="175"/>
      <c r="H88" s="175"/>
      <c r="I88" s="175"/>
      <c r="J88" s="175"/>
      <c r="K88" s="175"/>
      <c r="L88" s="175"/>
    </row>
    <row r="89" spans="2:12">
      <c r="B89" s="175"/>
      <c r="C89" s="175"/>
      <c r="D89" s="175"/>
      <c r="E89" s="175"/>
      <c r="F89" s="175"/>
      <c r="G89" s="175"/>
      <c r="H89" s="175"/>
      <c r="I89" s="175"/>
      <c r="J89" s="175"/>
      <c r="K89" s="175"/>
      <c r="L89" s="175"/>
    </row>
    <row r="90" spans="2:12"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</row>
    <row r="91" spans="2:12"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</row>
    <row r="92" spans="2:12"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</row>
    <row r="93" spans="2:12"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</row>
    <row r="94" spans="2:12">
      <c r="B94" s="175"/>
      <c r="C94" s="175"/>
      <c r="D94" s="175"/>
      <c r="E94" s="175"/>
      <c r="F94" s="175"/>
      <c r="G94" s="175"/>
      <c r="H94" s="175"/>
      <c r="I94" s="175"/>
      <c r="J94" s="175"/>
      <c r="K94" s="175"/>
      <c r="L94" s="175"/>
    </row>
    <row r="95" spans="2:12">
      <c r="B95" s="175"/>
      <c r="C95" s="175"/>
      <c r="D95" s="175"/>
      <c r="E95" s="175"/>
      <c r="F95" s="175"/>
      <c r="G95" s="175"/>
      <c r="H95" s="175"/>
      <c r="I95" s="175"/>
      <c r="J95" s="175"/>
      <c r="K95" s="175"/>
      <c r="L95" s="175"/>
    </row>
    <row r="96" spans="2:12">
      <c r="B96" s="175"/>
      <c r="C96" s="175"/>
      <c r="D96" s="175"/>
      <c r="E96" s="175"/>
      <c r="F96" s="175"/>
      <c r="G96" s="175"/>
      <c r="H96" s="175"/>
      <c r="I96" s="175"/>
      <c r="J96" s="175"/>
      <c r="K96" s="175"/>
      <c r="L96" s="175"/>
    </row>
    <row r="97" spans="2:12">
      <c r="B97" s="175"/>
      <c r="C97" s="175"/>
      <c r="D97" s="175"/>
      <c r="E97" s="175"/>
      <c r="F97" s="175"/>
      <c r="G97" s="175"/>
      <c r="H97" s="175"/>
      <c r="I97" s="175"/>
      <c r="J97" s="175"/>
      <c r="K97" s="175"/>
      <c r="L97" s="175"/>
    </row>
    <row r="98" spans="2:12">
      <c r="B98" s="175"/>
      <c r="C98" s="175"/>
      <c r="D98" s="175"/>
      <c r="E98" s="175"/>
      <c r="F98" s="175"/>
      <c r="G98" s="175"/>
      <c r="H98" s="175"/>
      <c r="I98" s="175"/>
      <c r="J98" s="175"/>
      <c r="K98" s="175"/>
      <c r="L98" s="175"/>
    </row>
    <row r="99" spans="2:12"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</row>
    <row r="100" spans="2:12"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</row>
    <row r="101" spans="2:12"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</row>
    <row r="102" spans="2:12"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</row>
    <row r="103" spans="2:12">
      <c r="B103" s="175"/>
      <c r="C103" s="175"/>
      <c r="D103" s="175"/>
      <c r="E103" s="175"/>
      <c r="F103" s="175"/>
      <c r="G103" s="175"/>
      <c r="H103" s="175"/>
      <c r="I103" s="175"/>
      <c r="J103" s="175"/>
      <c r="K103" s="175"/>
      <c r="L103" s="175"/>
    </row>
    <row r="104" spans="2:12">
      <c r="B104" s="175"/>
      <c r="C104" s="175"/>
      <c r="D104" s="175"/>
      <c r="E104" s="175"/>
      <c r="F104" s="175"/>
      <c r="G104" s="175"/>
      <c r="H104" s="175"/>
      <c r="I104" s="175"/>
      <c r="J104" s="175"/>
      <c r="K104" s="175"/>
      <c r="L104" s="175"/>
    </row>
    <row r="105" spans="2:12"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</row>
    <row r="106" spans="2:12"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</row>
    <row r="107" spans="2:12"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</row>
    <row r="108" spans="2:12"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</row>
    <row r="109" spans="2:12">
      <c r="B109" s="175"/>
      <c r="C109" s="175"/>
      <c r="D109" s="175"/>
      <c r="E109" s="175"/>
      <c r="F109" s="175"/>
      <c r="G109" s="175"/>
      <c r="H109" s="175"/>
      <c r="I109" s="175"/>
      <c r="J109" s="175"/>
      <c r="K109" s="175"/>
      <c r="L109" s="175"/>
    </row>
    <row r="110" spans="2:12"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</row>
    <row r="111" spans="2:12"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</row>
    <row r="112" spans="2:12"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</row>
    <row r="113" spans="2:12"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</row>
    <row r="114" spans="2:12">
      <c r="B114" s="175"/>
      <c r="C114" s="175"/>
      <c r="D114" s="175"/>
      <c r="E114" s="175"/>
      <c r="F114" s="175"/>
      <c r="G114" s="175"/>
      <c r="H114" s="175"/>
      <c r="I114" s="175"/>
      <c r="J114" s="175"/>
      <c r="K114" s="175"/>
      <c r="L114" s="175"/>
    </row>
    <row r="115" spans="2:12">
      <c r="B115" s="175"/>
      <c r="C115" s="175"/>
      <c r="D115" s="175"/>
      <c r="E115" s="175"/>
      <c r="F115" s="175"/>
      <c r="G115" s="175"/>
      <c r="H115" s="175"/>
      <c r="I115" s="175"/>
      <c r="J115" s="175"/>
      <c r="K115" s="175"/>
      <c r="L115" s="175"/>
    </row>
    <row r="116" spans="2:12">
      <c r="B116" s="175"/>
      <c r="C116" s="175"/>
      <c r="D116" s="175"/>
      <c r="E116" s="175"/>
      <c r="F116" s="175"/>
      <c r="G116" s="175"/>
      <c r="H116" s="175"/>
      <c r="I116" s="175"/>
      <c r="J116" s="175"/>
      <c r="K116" s="175"/>
      <c r="L116" s="175"/>
    </row>
    <row r="117" spans="2:12">
      <c r="B117" s="175"/>
      <c r="C117" s="175"/>
      <c r="D117" s="175"/>
      <c r="E117" s="175"/>
      <c r="F117" s="175"/>
      <c r="G117" s="175"/>
      <c r="H117" s="175"/>
      <c r="I117" s="175"/>
      <c r="J117" s="175"/>
      <c r="K117" s="175"/>
      <c r="L117" s="175"/>
    </row>
    <row r="118" spans="2:12"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</row>
    <row r="119" spans="2:12"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</row>
    <row r="120" spans="2:12"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</row>
    <row r="121" spans="2:12"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</row>
    <row r="122" spans="2:12">
      <c r="B122" s="143"/>
      <c r="C122" s="143"/>
      <c r="D122" s="150"/>
      <c r="E122" s="143"/>
      <c r="F122" s="143"/>
      <c r="G122" s="143"/>
      <c r="H122" s="143"/>
      <c r="I122" s="143"/>
      <c r="J122" s="143"/>
      <c r="K122" s="143"/>
      <c r="L122" s="143"/>
    </row>
    <row r="123" spans="2:12">
      <c r="B123" s="143"/>
      <c r="C123" s="143"/>
      <c r="D123" s="150"/>
      <c r="E123" s="143"/>
      <c r="F123" s="143"/>
      <c r="G123" s="143"/>
      <c r="H123" s="143"/>
      <c r="I123" s="143"/>
      <c r="J123" s="143"/>
      <c r="K123" s="143"/>
      <c r="L123" s="143"/>
    </row>
    <row r="124" spans="2:12">
      <c r="B124" s="143"/>
      <c r="C124" s="143"/>
      <c r="D124" s="150"/>
      <c r="E124" s="143"/>
      <c r="F124" s="143"/>
      <c r="G124" s="143"/>
      <c r="H124" s="143"/>
      <c r="I124" s="143"/>
      <c r="J124" s="143"/>
      <c r="K124" s="143"/>
      <c r="L124" s="143"/>
    </row>
    <row r="125" spans="2:12">
      <c r="B125" s="143"/>
      <c r="C125" s="143"/>
      <c r="D125" s="150"/>
      <c r="E125" s="143"/>
      <c r="F125" s="143"/>
      <c r="G125" s="143"/>
      <c r="H125" s="143"/>
      <c r="I125" s="143"/>
      <c r="J125" s="143"/>
      <c r="K125" s="143"/>
      <c r="L125" s="143"/>
    </row>
    <row r="126" spans="2:12">
      <c r="B126" s="143"/>
      <c r="C126" s="143"/>
      <c r="D126" s="150"/>
      <c r="E126" s="143"/>
      <c r="F126" s="143"/>
      <c r="G126" s="143"/>
      <c r="H126" s="143"/>
      <c r="I126" s="143"/>
      <c r="J126" s="143"/>
      <c r="K126" s="143"/>
      <c r="L126" s="143"/>
    </row>
    <row r="127" spans="2:12">
      <c r="B127" s="143"/>
      <c r="C127" s="143"/>
      <c r="D127" s="150"/>
      <c r="E127" s="143"/>
      <c r="F127" s="143"/>
      <c r="G127" s="143"/>
      <c r="H127" s="143"/>
      <c r="I127" s="143"/>
      <c r="J127" s="143"/>
      <c r="K127" s="143"/>
      <c r="L127" s="143"/>
    </row>
    <row r="128" spans="2:12">
      <c r="B128" s="143"/>
      <c r="C128" s="143"/>
      <c r="D128" s="150"/>
      <c r="E128" s="143"/>
      <c r="F128" s="143"/>
      <c r="G128" s="143"/>
      <c r="H128" s="143"/>
      <c r="I128" s="143"/>
      <c r="J128" s="143"/>
      <c r="K128" s="143"/>
      <c r="L128" s="143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50"/>
      <c r="E513" s="150"/>
    </row>
    <row r="514" spans="4:5">
      <c r="D514" s="150"/>
      <c r="E514" s="150"/>
    </row>
    <row r="515" spans="4:5">
      <c r="D515" s="150"/>
      <c r="E515" s="150"/>
    </row>
    <row r="516" spans="4:5">
      <c r="D516" s="151"/>
      <c r="E516" s="151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175</v>
      </c>
      <c r="C1" s="76" t="s" vm="1">
        <v>245</v>
      </c>
    </row>
    <row r="2" spans="2:18">
      <c r="B2" s="55" t="s">
        <v>174</v>
      </c>
      <c r="C2" s="76" t="s">
        <v>246</v>
      </c>
    </row>
    <row r="3" spans="2:18">
      <c r="B3" s="55" t="s">
        <v>176</v>
      </c>
      <c r="C3" s="76" t="s">
        <v>247</v>
      </c>
    </row>
    <row r="4" spans="2:18">
      <c r="B4" s="55" t="s">
        <v>177</v>
      </c>
      <c r="C4" s="76">
        <v>9455</v>
      </c>
    </row>
    <row r="6" spans="2:18" ht="26.25" customHeight="1">
      <c r="B6" s="207" t="s">
        <v>216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1" t="s">
        <v>112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213</v>
      </c>
      <c r="L7" s="29" t="s">
        <v>229</v>
      </c>
      <c r="M7" s="29" t="s">
        <v>214</v>
      </c>
      <c r="N7" s="29" t="s">
        <v>53</v>
      </c>
      <c r="O7" s="29" t="s">
        <v>178</v>
      </c>
      <c r="P7" s="30" t="s">
        <v>180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236</v>
      </c>
      <c r="M8" s="31" t="s">
        <v>232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16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16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16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16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2:16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</row>
    <row r="34" spans="2:16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</row>
    <row r="35" spans="2:16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</row>
    <row r="36" spans="2:16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2:16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2:16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</row>
    <row r="39" spans="2:16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</row>
    <row r="40" spans="2:16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</row>
    <row r="41" spans="2:16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</row>
    <row r="42" spans="2:16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</row>
    <row r="43" spans="2:16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16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16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16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16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16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5" t="s">
        <v>175</v>
      </c>
      <c r="C1" s="76" t="s" vm="1">
        <v>245</v>
      </c>
    </row>
    <row r="2" spans="2:18">
      <c r="B2" s="55" t="s">
        <v>174</v>
      </c>
      <c r="C2" s="76" t="s">
        <v>246</v>
      </c>
    </row>
    <row r="3" spans="2:18">
      <c r="B3" s="55" t="s">
        <v>176</v>
      </c>
      <c r="C3" s="76" t="s">
        <v>247</v>
      </c>
    </row>
    <row r="4" spans="2:18">
      <c r="B4" s="55" t="s">
        <v>177</v>
      </c>
      <c r="C4" s="76">
        <v>9455</v>
      </c>
    </row>
    <row r="6" spans="2:18" ht="26.25" customHeight="1">
      <c r="B6" s="207" t="s">
        <v>218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9"/>
    </row>
    <row r="7" spans="2:18" s="3" customFormat="1" ht="78.75">
      <c r="B7" s="21" t="s">
        <v>112</v>
      </c>
      <c r="C7" s="29" t="s">
        <v>41</v>
      </c>
      <c r="D7" s="29" t="s">
        <v>57</v>
      </c>
      <c r="E7" s="29" t="s">
        <v>15</v>
      </c>
      <c r="F7" s="29" t="s">
        <v>58</v>
      </c>
      <c r="G7" s="29" t="s">
        <v>98</v>
      </c>
      <c r="H7" s="29" t="s">
        <v>18</v>
      </c>
      <c r="I7" s="29" t="s">
        <v>97</v>
      </c>
      <c r="J7" s="29" t="s">
        <v>17</v>
      </c>
      <c r="K7" s="29" t="s">
        <v>213</v>
      </c>
      <c r="L7" s="29" t="s">
        <v>229</v>
      </c>
      <c r="M7" s="29" t="s">
        <v>214</v>
      </c>
      <c r="N7" s="29" t="s">
        <v>53</v>
      </c>
      <c r="O7" s="29" t="s">
        <v>178</v>
      </c>
      <c r="P7" s="30" t="s">
        <v>180</v>
      </c>
      <c r="R7" s="1"/>
    </row>
    <row r="8" spans="2:18" s="3" customFormat="1" ht="17.25" customHeight="1">
      <c r="B8" s="14"/>
      <c r="C8" s="31"/>
      <c r="D8" s="31"/>
      <c r="E8" s="31"/>
      <c r="F8" s="31"/>
      <c r="G8" s="31" t="s">
        <v>22</v>
      </c>
      <c r="H8" s="31" t="s">
        <v>21</v>
      </c>
      <c r="I8" s="31"/>
      <c r="J8" s="31" t="s">
        <v>20</v>
      </c>
      <c r="K8" s="31" t="s">
        <v>20</v>
      </c>
      <c r="L8" s="31" t="s">
        <v>236</v>
      </c>
      <c r="M8" s="31" t="s">
        <v>232</v>
      </c>
      <c r="N8" s="31" t="s">
        <v>20</v>
      </c>
      <c r="O8" s="31" t="s">
        <v>20</v>
      </c>
      <c r="P8" s="32" t="s">
        <v>20</v>
      </c>
    </row>
    <row r="9" spans="2:18" s="4" customFormat="1" ht="18" customHeight="1">
      <c r="B9" s="17"/>
      <c r="C9" s="18" t="s">
        <v>1</v>
      </c>
      <c r="D9" s="18" t="s">
        <v>2</v>
      </c>
      <c r="E9" s="18" t="s">
        <v>3</v>
      </c>
      <c r="F9" s="18" t="s">
        <v>4</v>
      </c>
      <c r="G9" s="18" t="s">
        <v>5</v>
      </c>
      <c r="H9" s="18" t="s">
        <v>6</v>
      </c>
      <c r="I9" s="18" t="s">
        <v>7</v>
      </c>
      <c r="J9" s="18" t="s">
        <v>8</v>
      </c>
      <c r="K9" s="18" t="s">
        <v>9</v>
      </c>
      <c r="L9" s="18" t="s">
        <v>10</v>
      </c>
      <c r="M9" s="18" t="s">
        <v>11</v>
      </c>
      <c r="N9" s="18" t="s">
        <v>12</v>
      </c>
      <c r="O9" s="18" t="s">
        <v>13</v>
      </c>
      <c r="P9" s="19" t="s">
        <v>14</v>
      </c>
      <c r="Q9" s="5"/>
    </row>
    <row r="10" spans="2:18" s="4" customFormat="1" ht="18" customHeight="1"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5"/>
    </row>
    <row r="11" spans="2:18" ht="20.25" customHeight="1">
      <c r="B11" s="97" t="s">
        <v>244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2:18">
      <c r="B12" s="97" t="s">
        <v>108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2:18">
      <c r="B13" s="97" t="s">
        <v>235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</row>
    <row r="14" spans="2:18">
      <c r="B14" s="99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</row>
    <row r="15" spans="2:18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</row>
    <row r="16" spans="2:18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</row>
    <row r="17" spans="2:23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</row>
    <row r="18" spans="2:23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</row>
    <row r="19" spans="2:23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</row>
    <row r="20" spans="2:23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</row>
    <row r="21" spans="2:23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</row>
    <row r="22" spans="2:23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</row>
    <row r="23" spans="2:23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</row>
    <row r="24" spans="2:23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</row>
    <row r="25" spans="2:23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</row>
    <row r="26" spans="2:23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2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23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</row>
    <row r="29" spans="2:23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</row>
    <row r="30" spans="2:23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</row>
    <row r="31" spans="2:23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2"/>
      <c r="R31" s="2"/>
      <c r="S31" s="2"/>
      <c r="T31" s="2"/>
      <c r="U31" s="2"/>
      <c r="V31" s="2"/>
      <c r="W31" s="2"/>
    </row>
    <row r="32" spans="2:23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2"/>
      <c r="R32" s="2"/>
      <c r="S32" s="2"/>
      <c r="T32" s="2"/>
      <c r="U32" s="2"/>
      <c r="V32" s="2"/>
      <c r="W32" s="2"/>
    </row>
    <row r="33" spans="2:23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2"/>
      <c r="R33" s="2"/>
      <c r="S33" s="2"/>
      <c r="T33" s="2"/>
      <c r="U33" s="2"/>
      <c r="V33" s="2"/>
      <c r="W33" s="2"/>
    </row>
    <row r="34" spans="2:23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2"/>
      <c r="R34" s="2"/>
      <c r="S34" s="2"/>
      <c r="T34" s="2"/>
      <c r="U34" s="2"/>
      <c r="V34" s="2"/>
      <c r="W34" s="2"/>
    </row>
    <row r="35" spans="2:23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2"/>
      <c r="R35" s="2"/>
      <c r="S35" s="2"/>
      <c r="T35" s="2"/>
      <c r="U35" s="2"/>
      <c r="V35" s="2"/>
      <c r="W35" s="2"/>
    </row>
    <row r="36" spans="2:23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2"/>
      <c r="R36" s="2"/>
      <c r="S36" s="2"/>
      <c r="T36" s="2"/>
      <c r="U36" s="2"/>
      <c r="V36" s="2"/>
      <c r="W36" s="2"/>
    </row>
    <row r="37" spans="2:23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2"/>
      <c r="R37" s="2"/>
      <c r="S37" s="2"/>
      <c r="T37" s="2"/>
      <c r="U37" s="2"/>
      <c r="V37" s="2"/>
      <c r="W37" s="2"/>
    </row>
    <row r="38" spans="2:23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2"/>
      <c r="R38" s="2"/>
      <c r="S38" s="2"/>
      <c r="T38" s="2"/>
      <c r="U38" s="2"/>
      <c r="V38" s="2"/>
      <c r="W38" s="2"/>
    </row>
    <row r="39" spans="2:2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2"/>
      <c r="R39" s="2"/>
      <c r="S39" s="2"/>
      <c r="T39" s="2"/>
      <c r="U39" s="2"/>
      <c r="V39" s="2"/>
      <c r="W39" s="2"/>
    </row>
    <row r="40" spans="2:23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2"/>
      <c r="R40" s="2"/>
      <c r="S40" s="2"/>
      <c r="T40" s="2"/>
      <c r="U40" s="2"/>
      <c r="V40" s="2"/>
      <c r="W40" s="2"/>
    </row>
    <row r="41" spans="2:23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2"/>
      <c r="R41" s="2"/>
      <c r="S41" s="2"/>
      <c r="T41" s="2"/>
      <c r="U41" s="2"/>
      <c r="V41" s="2"/>
      <c r="W41" s="2"/>
    </row>
    <row r="42" spans="2:23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2"/>
      <c r="R42" s="2"/>
      <c r="S42" s="2"/>
      <c r="T42" s="2"/>
      <c r="U42" s="2"/>
      <c r="V42" s="2"/>
      <c r="W42" s="2"/>
    </row>
    <row r="43" spans="2:23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</row>
    <row r="44" spans="2:23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</row>
    <row r="45" spans="2:23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</row>
    <row r="46" spans="2:23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2:23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</row>
    <row r="48" spans="2:23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2:16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2:16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</row>
    <row r="51" spans="2:16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</row>
    <row r="52" spans="2:16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</row>
    <row r="53" spans="2:16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2:16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2:16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</row>
    <row r="56" spans="2:16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</row>
    <row r="57" spans="2:16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</row>
    <row r="58" spans="2:16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2:16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2:16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</row>
    <row r="61" spans="2:16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</row>
    <row r="62" spans="2:16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</row>
    <row r="63" spans="2:16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</row>
    <row r="64" spans="2:16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</row>
    <row r="65" spans="2:16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</row>
    <row r="66" spans="2:16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</row>
    <row r="67" spans="2:16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2:16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2:16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</row>
    <row r="70" spans="2:16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</row>
    <row r="71" spans="2:16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</row>
    <row r="72" spans="2:16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2:16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2:16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</row>
    <row r="75" spans="2:16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2:16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2:16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</row>
    <row r="78" spans="2:16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</row>
    <row r="79" spans="2:16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</row>
    <row r="80" spans="2:16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2:16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2:16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</row>
    <row r="83" spans="2:16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2:16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</row>
    <row r="85" spans="2:16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</row>
    <row r="86" spans="2:16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</row>
    <row r="87" spans="2:16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</row>
    <row r="88" spans="2:16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</row>
    <row r="89" spans="2:16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</row>
    <row r="90" spans="2:16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</row>
    <row r="91" spans="2:16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</row>
    <row r="92" spans="2:16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</row>
    <row r="93" spans="2:16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</row>
    <row r="94" spans="2:16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</row>
    <row r="95" spans="2:16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</row>
    <row r="96" spans="2:16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</row>
    <row r="97" spans="2:16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</row>
    <row r="98" spans="2:16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</row>
    <row r="99" spans="2:16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</row>
    <row r="100" spans="2:16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</row>
    <row r="101" spans="2:16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</row>
    <row r="102" spans="2:16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</row>
    <row r="103" spans="2:16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</row>
    <row r="104" spans="2:16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</row>
    <row r="105" spans="2:16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</row>
    <row r="106" spans="2:16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</row>
    <row r="107" spans="2:16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</row>
    <row r="108" spans="2:16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</row>
    <row r="109" spans="2:16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2"/>
      <c r="D397" s="1"/>
    </row>
    <row r="398" spans="2:4">
      <c r="B398" s="42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5" t="s">
        <v>175</v>
      </c>
      <c r="C1" s="76" t="s" vm="1">
        <v>245</v>
      </c>
    </row>
    <row r="2" spans="2:53">
      <c r="B2" s="55" t="s">
        <v>174</v>
      </c>
      <c r="C2" s="76" t="s">
        <v>246</v>
      </c>
    </row>
    <row r="3" spans="2:53">
      <c r="B3" s="55" t="s">
        <v>176</v>
      </c>
      <c r="C3" s="76" t="s">
        <v>247</v>
      </c>
    </row>
    <row r="4" spans="2:53">
      <c r="B4" s="55" t="s">
        <v>177</v>
      </c>
      <c r="C4" s="76">
        <v>9455</v>
      </c>
    </row>
    <row r="6" spans="2:53" ht="21.75" customHeight="1">
      <c r="B6" s="198" t="s">
        <v>205</v>
      </c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200"/>
    </row>
    <row r="7" spans="2:53" ht="27.75" customHeight="1">
      <c r="B7" s="201" t="s">
        <v>82</v>
      </c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3"/>
      <c r="AU7" s="3"/>
      <c r="AV7" s="3"/>
    </row>
    <row r="8" spans="2:53" s="3" customFormat="1" ht="66" customHeight="1">
      <c r="B8" s="21" t="s">
        <v>111</v>
      </c>
      <c r="C8" s="29" t="s">
        <v>41</v>
      </c>
      <c r="D8" s="29" t="s">
        <v>115</v>
      </c>
      <c r="E8" s="29" t="s">
        <v>15</v>
      </c>
      <c r="F8" s="29" t="s">
        <v>58</v>
      </c>
      <c r="G8" s="29" t="s">
        <v>98</v>
      </c>
      <c r="H8" s="29" t="s">
        <v>18</v>
      </c>
      <c r="I8" s="29" t="s">
        <v>97</v>
      </c>
      <c r="J8" s="29" t="s">
        <v>17</v>
      </c>
      <c r="K8" s="29" t="s">
        <v>19</v>
      </c>
      <c r="L8" s="29" t="s">
        <v>229</v>
      </c>
      <c r="M8" s="29" t="s">
        <v>228</v>
      </c>
      <c r="N8" s="29" t="s">
        <v>243</v>
      </c>
      <c r="O8" s="29" t="s">
        <v>56</v>
      </c>
      <c r="P8" s="29" t="s">
        <v>231</v>
      </c>
      <c r="Q8" s="29" t="s">
        <v>178</v>
      </c>
      <c r="R8" s="70" t="s">
        <v>180</v>
      </c>
      <c r="AM8" s="1"/>
      <c r="AU8" s="1"/>
      <c r="AV8" s="1"/>
      <c r="AW8" s="1"/>
    </row>
    <row r="9" spans="2:53" s="3" customFormat="1" ht="21.75" customHeight="1">
      <c r="B9" s="14"/>
      <c r="C9" s="31"/>
      <c r="D9" s="31"/>
      <c r="E9" s="31"/>
      <c r="F9" s="31"/>
      <c r="G9" s="31" t="s">
        <v>22</v>
      </c>
      <c r="H9" s="31" t="s">
        <v>21</v>
      </c>
      <c r="I9" s="31"/>
      <c r="J9" s="31" t="s">
        <v>20</v>
      </c>
      <c r="K9" s="31" t="s">
        <v>20</v>
      </c>
      <c r="L9" s="31" t="s">
        <v>236</v>
      </c>
      <c r="M9" s="31"/>
      <c r="N9" s="15" t="s">
        <v>232</v>
      </c>
      <c r="O9" s="31" t="s">
        <v>237</v>
      </c>
      <c r="P9" s="31" t="s">
        <v>20</v>
      </c>
      <c r="Q9" s="31" t="s">
        <v>20</v>
      </c>
      <c r="R9" s="32" t="s">
        <v>20</v>
      </c>
      <c r="AU9" s="1"/>
      <c r="AV9" s="1"/>
    </row>
    <row r="10" spans="2:53" s="4" customFormat="1" ht="18" customHeight="1">
      <c r="B10" s="17"/>
      <c r="C10" s="33" t="s">
        <v>1</v>
      </c>
      <c r="D10" s="33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9" t="s">
        <v>109</v>
      </c>
      <c r="R10" s="19" t="s">
        <v>110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3" customFormat="1" ht="18" customHeight="1">
      <c r="B11" s="77" t="s">
        <v>26</v>
      </c>
      <c r="C11" s="78"/>
      <c r="D11" s="78"/>
      <c r="E11" s="78"/>
      <c r="F11" s="78"/>
      <c r="G11" s="78"/>
      <c r="H11" s="86">
        <v>5.1608629001724466</v>
      </c>
      <c r="I11" s="78"/>
      <c r="J11" s="78"/>
      <c r="K11" s="87">
        <v>2.4140622651613384E-3</v>
      </c>
      <c r="L11" s="86"/>
      <c r="M11" s="88"/>
      <c r="N11" s="78"/>
      <c r="O11" s="86">
        <v>5598.7241100000001</v>
      </c>
      <c r="P11" s="78"/>
      <c r="Q11" s="87">
        <v>1</v>
      </c>
      <c r="R11" s="87">
        <f>O11/'סכום נכסי הקרן'!$C$42</f>
        <v>0.29079623955141992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U11" s="135"/>
      <c r="AV11" s="135"/>
      <c r="AW11" s="137"/>
      <c r="BA11" s="135"/>
    </row>
    <row r="12" spans="2:53" s="135" customFormat="1" ht="22.5" customHeight="1">
      <c r="B12" s="79" t="s">
        <v>226</v>
      </c>
      <c r="C12" s="80"/>
      <c r="D12" s="80"/>
      <c r="E12" s="80"/>
      <c r="F12" s="80"/>
      <c r="G12" s="80"/>
      <c r="H12" s="89">
        <v>5.1608629001724466</v>
      </c>
      <c r="I12" s="80"/>
      <c r="J12" s="80"/>
      <c r="K12" s="90">
        <v>2.4140622651613384E-3</v>
      </c>
      <c r="L12" s="89"/>
      <c r="M12" s="91"/>
      <c r="N12" s="80"/>
      <c r="O12" s="89">
        <v>5598.7241100000001</v>
      </c>
      <c r="P12" s="80"/>
      <c r="Q12" s="90">
        <v>1</v>
      </c>
      <c r="R12" s="90">
        <f>O12/'סכום נכסי הקרן'!$C$42</f>
        <v>0.29079623955141992</v>
      </c>
      <c r="AW12" s="133"/>
    </row>
    <row r="13" spans="2:53" s="134" customFormat="1">
      <c r="B13" s="118" t="s">
        <v>25</v>
      </c>
      <c r="C13" s="114"/>
      <c r="D13" s="114"/>
      <c r="E13" s="114"/>
      <c r="F13" s="114"/>
      <c r="G13" s="114"/>
      <c r="H13" s="115">
        <v>5.2520714061874116</v>
      </c>
      <c r="I13" s="114"/>
      <c r="J13" s="114"/>
      <c r="K13" s="116">
        <v>-3.6992675129587809E-3</v>
      </c>
      <c r="L13" s="115"/>
      <c r="M13" s="119"/>
      <c r="N13" s="114"/>
      <c r="O13" s="115">
        <v>2791.1497200000003</v>
      </c>
      <c r="P13" s="114"/>
      <c r="Q13" s="116">
        <v>0.49853317740995107</v>
      </c>
      <c r="R13" s="116">
        <f>O13/'סכום נכסי הקרן'!$C$42</f>
        <v>0.14497157328243465</v>
      </c>
    </row>
    <row r="14" spans="2:53" s="135" customFormat="1">
      <c r="B14" s="83" t="s">
        <v>24</v>
      </c>
      <c r="C14" s="80"/>
      <c r="D14" s="80"/>
      <c r="E14" s="80"/>
      <c r="F14" s="80"/>
      <c r="G14" s="80"/>
      <c r="H14" s="89">
        <v>5.2520714061874116</v>
      </c>
      <c r="I14" s="80"/>
      <c r="J14" s="80"/>
      <c r="K14" s="90">
        <v>-3.6992675129587809E-3</v>
      </c>
      <c r="L14" s="89"/>
      <c r="M14" s="91"/>
      <c r="N14" s="80"/>
      <c r="O14" s="89">
        <v>2791.1497200000003</v>
      </c>
      <c r="P14" s="80"/>
      <c r="Q14" s="90">
        <v>0.49853317740995107</v>
      </c>
      <c r="R14" s="90">
        <f>O14/'סכום נכסי הקרן'!$C$42</f>
        <v>0.14497157328243465</v>
      </c>
    </row>
    <row r="15" spans="2:53" s="135" customFormat="1">
      <c r="B15" s="84" t="s">
        <v>248</v>
      </c>
      <c r="C15" s="82" t="s">
        <v>249</v>
      </c>
      <c r="D15" s="95" t="s">
        <v>116</v>
      </c>
      <c r="E15" s="82" t="s">
        <v>250</v>
      </c>
      <c r="F15" s="82"/>
      <c r="G15" s="82"/>
      <c r="H15" s="92">
        <v>3.1300000000000003</v>
      </c>
      <c r="I15" s="95" t="s">
        <v>160</v>
      </c>
      <c r="J15" s="96">
        <v>0.04</v>
      </c>
      <c r="K15" s="93">
        <v>-6.6999999999999994E-3</v>
      </c>
      <c r="L15" s="92">
        <v>242366</v>
      </c>
      <c r="M15" s="94">
        <v>152.84</v>
      </c>
      <c r="N15" s="82"/>
      <c r="O15" s="92">
        <v>370.43220000000002</v>
      </c>
      <c r="P15" s="93">
        <v>1.5588436362761643E-5</v>
      </c>
      <c r="Q15" s="93">
        <v>6.6163681710688899E-2</v>
      </c>
      <c r="R15" s="93">
        <f>O15/'סכום נכסי הקרן'!$C$42</f>
        <v>1.924014983634539E-2</v>
      </c>
    </row>
    <row r="16" spans="2:53" s="135" customFormat="1" ht="20.25">
      <c r="B16" s="84" t="s">
        <v>251</v>
      </c>
      <c r="C16" s="82" t="s">
        <v>252</v>
      </c>
      <c r="D16" s="95" t="s">
        <v>116</v>
      </c>
      <c r="E16" s="82" t="s">
        <v>250</v>
      </c>
      <c r="F16" s="82"/>
      <c r="G16" s="82"/>
      <c r="H16" s="92">
        <v>5.6899999999999995</v>
      </c>
      <c r="I16" s="95" t="s">
        <v>160</v>
      </c>
      <c r="J16" s="96">
        <v>0.04</v>
      </c>
      <c r="K16" s="93">
        <v>-1.3999999999999998E-3</v>
      </c>
      <c r="L16" s="92">
        <v>47573</v>
      </c>
      <c r="M16" s="94">
        <v>157.58000000000001</v>
      </c>
      <c r="N16" s="82"/>
      <c r="O16" s="92">
        <v>74.965519999999998</v>
      </c>
      <c r="P16" s="93">
        <v>4.4997802747445351E-6</v>
      </c>
      <c r="Q16" s="93">
        <v>1.3389750687322222E-2</v>
      </c>
      <c r="R16" s="93">
        <f>O16/'סכום נכסי הקרן'!$C$42</f>
        <v>3.8936891484043423E-3</v>
      </c>
      <c r="AU16" s="133"/>
    </row>
    <row r="17" spans="2:48" s="135" customFormat="1" ht="20.25">
      <c r="B17" s="84" t="s">
        <v>253</v>
      </c>
      <c r="C17" s="82" t="s">
        <v>254</v>
      </c>
      <c r="D17" s="95" t="s">
        <v>116</v>
      </c>
      <c r="E17" s="82" t="s">
        <v>250</v>
      </c>
      <c r="F17" s="82"/>
      <c r="G17" s="82"/>
      <c r="H17" s="92">
        <v>8.86</v>
      </c>
      <c r="I17" s="95" t="s">
        <v>160</v>
      </c>
      <c r="J17" s="96">
        <v>7.4999999999999997E-3</v>
      </c>
      <c r="K17" s="93">
        <v>2E-3</v>
      </c>
      <c r="L17" s="92">
        <v>70000</v>
      </c>
      <c r="M17" s="94">
        <v>105.55</v>
      </c>
      <c r="N17" s="82"/>
      <c r="O17" s="92">
        <v>73.885000000000005</v>
      </c>
      <c r="P17" s="93">
        <v>1.0735605202106203E-5</v>
      </c>
      <c r="Q17" s="93">
        <v>1.3196756716058296E-2</v>
      </c>
      <c r="R17" s="93">
        <f>O17/'סכום נכסי הקרן'!$C$42</f>
        <v>3.8375672273046977E-3</v>
      </c>
      <c r="AV17" s="133"/>
    </row>
    <row r="18" spans="2:48" s="135" customFormat="1">
      <c r="B18" s="84" t="s">
        <v>255</v>
      </c>
      <c r="C18" s="82" t="s">
        <v>256</v>
      </c>
      <c r="D18" s="95" t="s">
        <v>116</v>
      </c>
      <c r="E18" s="82" t="s">
        <v>250</v>
      </c>
      <c r="F18" s="82"/>
      <c r="G18" s="82"/>
      <c r="H18" s="92">
        <v>14.000000000000002</v>
      </c>
      <c r="I18" s="95" t="s">
        <v>160</v>
      </c>
      <c r="J18" s="96">
        <v>0.04</v>
      </c>
      <c r="K18" s="93">
        <v>8.6E-3</v>
      </c>
      <c r="L18" s="92">
        <v>199505</v>
      </c>
      <c r="M18" s="94">
        <v>183.45</v>
      </c>
      <c r="N18" s="82"/>
      <c r="O18" s="92">
        <v>365.99190999999996</v>
      </c>
      <c r="P18" s="93">
        <v>1.2298722882072752E-5</v>
      </c>
      <c r="Q18" s="93">
        <v>6.5370592086560222E-2</v>
      </c>
      <c r="R18" s="93">
        <f>O18/'סכום נכסי הקרן'!$C$42</f>
        <v>1.9009522356021522E-2</v>
      </c>
      <c r="AU18" s="137"/>
    </row>
    <row r="19" spans="2:48" s="135" customFormat="1">
      <c r="B19" s="84" t="s">
        <v>257</v>
      </c>
      <c r="C19" s="82" t="s">
        <v>258</v>
      </c>
      <c r="D19" s="95" t="s">
        <v>116</v>
      </c>
      <c r="E19" s="82" t="s">
        <v>250</v>
      </c>
      <c r="F19" s="82"/>
      <c r="G19" s="82"/>
      <c r="H19" s="92">
        <v>18.28</v>
      </c>
      <c r="I19" s="95" t="s">
        <v>160</v>
      </c>
      <c r="J19" s="96">
        <v>2.75E-2</v>
      </c>
      <c r="K19" s="93">
        <v>1.09E-2</v>
      </c>
      <c r="L19" s="92">
        <v>40350</v>
      </c>
      <c r="M19" s="94">
        <v>143.71</v>
      </c>
      <c r="N19" s="82"/>
      <c r="O19" s="92">
        <v>57.987000000000002</v>
      </c>
      <c r="P19" s="93">
        <v>2.2828767777796825E-6</v>
      </c>
      <c r="Q19" s="93">
        <v>1.0357181182839174E-2</v>
      </c>
      <c r="R19" s="93">
        <f>O19/'סכום נכסי הקרן'!$C$42</f>
        <v>3.011829340322359E-3</v>
      </c>
      <c r="AV19" s="137"/>
    </row>
    <row r="20" spans="2:48" s="135" customFormat="1">
      <c r="B20" s="84" t="s">
        <v>259</v>
      </c>
      <c r="C20" s="82" t="s">
        <v>260</v>
      </c>
      <c r="D20" s="95" t="s">
        <v>116</v>
      </c>
      <c r="E20" s="82" t="s">
        <v>250</v>
      </c>
      <c r="F20" s="82"/>
      <c r="G20" s="82"/>
      <c r="H20" s="92">
        <v>5.2700000000000005</v>
      </c>
      <c r="I20" s="95" t="s">
        <v>160</v>
      </c>
      <c r="J20" s="96">
        <v>1.7500000000000002E-2</v>
      </c>
      <c r="K20" s="93">
        <v>-2.5999999999999999E-3</v>
      </c>
      <c r="L20" s="92">
        <v>97800</v>
      </c>
      <c r="M20" s="94">
        <v>112.7</v>
      </c>
      <c r="N20" s="82"/>
      <c r="O20" s="92">
        <v>110.22059</v>
      </c>
      <c r="P20" s="93">
        <v>6.9752116099473079E-6</v>
      </c>
      <c r="Q20" s="93">
        <v>1.9686733590450128E-2</v>
      </c>
      <c r="R20" s="93">
        <f>O20/'סכום נכסי הקרן'!$C$42</f>
        <v>5.7248280971535209E-3</v>
      </c>
    </row>
    <row r="21" spans="2:48" s="135" customFormat="1">
      <c r="B21" s="84" t="s">
        <v>261</v>
      </c>
      <c r="C21" s="82" t="s">
        <v>262</v>
      </c>
      <c r="D21" s="95" t="s">
        <v>116</v>
      </c>
      <c r="E21" s="82" t="s">
        <v>250</v>
      </c>
      <c r="F21" s="82"/>
      <c r="G21" s="82"/>
      <c r="H21" s="92">
        <v>1.56</v>
      </c>
      <c r="I21" s="95" t="s">
        <v>160</v>
      </c>
      <c r="J21" s="96">
        <v>0.03</v>
      </c>
      <c r="K21" s="93">
        <v>-9.2999999999999975E-3</v>
      </c>
      <c r="L21" s="92">
        <v>200600</v>
      </c>
      <c r="M21" s="94">
        <v>117.13</v>
      </c>
      <c r="N21" s="82"/>
      <c r="O21" s="92">
        <v>234.96279000000001</v>
      </c>
      <c r="P21" s="93">
        <v>1.3085232284725262E-5</v>
      </c>
      <c r="Q21" s="93">
        <v>4.1967202773990589E-2</v>
      </c>
      <c r="R21" s="93">
        <f>O21/'סכום נכסי הקרן'!$C$42</f>
        <v>1.2203904751168382E-2</v>
      </c>
    </row>
    <row r="22" spans="2:48" s="135" customFormat="1">
      <c r="B22" s="84" t="s">
        <v>263</v>
      </c>
      <c r="C22" s="82" t="s">
        <v>264</v>
      </c>
      <c r="D22" s="95" t="s">
        <v>116</v>
      </c>
      <c r="E22" s="82" t="s">
        <v>250</v>
      </c>
      <c r="F22" s="82"/>
      <c r="G22" s="82"/>
      <c r="H22" s="92">
        <v>2.59</v>
      </c>
      <c r="I22" s="95" t="s">
        <v>160</v>
      </c>
      <c r="J22" s="96">
        <v>1E-3</v>
      </c>
      <c r="K22" s="93">
        <v>-7.6E-3</v>
      </c>
      <c r="L22" s="92">
        <v>763719</v>
      </c>
      <c r="M22" s="94">
        <v>102</v>
      </c>
      <c r="N22" s="82"/>
      <c r="O22" s="92">
        <v>778.99340000000007</v>
      </c>
      <c r="P22" s="93">
        <v>5.3779483267863472E-5</v>
      </c>
      <c r="Q22" s="93">
        <v>0.13913766506347819</v>
      </c>
      <c r="R22" s="93">
        <f>O22/'סכום נכסי הקרן'!$C$42</f>
        <v>4.0460709780424438E-2</v>
      </c>
    </row>
    <row r="23" spans="2:48" s="135" customFormat="1">
      <c r="B23" s="84" t="s">
        <v>265</v>
      </c>
      <c r="C23" s="82" t="s">
        <v>266</v>
      </c>
      <c r="D23" s="95" t="s">
        <v>116</v>
      </c>
      <c r="E23" s="82" t="s">
        <v>250</v>
      </c>
      <c r="F23" s="82"/>
      <c r="G23" s="82"/>
      <c r="H23" s="92">
        <v>7.4</v>
      </c>
      <c r="I23" s="95" t="s">
        <v>160</v>
      </c>
      <c r="J23" s="96">
        <v>7.4999999999999997E-3</v>
      </c>
      <c r="K23" s="93">
        <v>-1E-4</v>
      </c>
      <c r="L23" s="92">
        <v>54808</v>
      </c>
      <c r="M23" s="94">
        <v>105.3</v>
      </c>
      <c r="N23" s="82"/>
      <c r="O23" s="92">
        <v>57.712809999999998</v>
      </c>
      <c r="P23" s="93">
        <v>3.9324870440595253E-6</v>
      </c>
      <c r="Q23" s="93">
        <v>1.030820752480336E-2</v>
      </c>
      <c r="R23" s="93">
        <f>O23/'סכום נכסי הקרן'!$C$42</f>
        <v>2.9975879847284675E-3</v>
      </c>
    </row>
    <row r="24" spans="2:48" s="135" customFormat="1">
      <c r="B24" s="84" t="s">
        <v>267</v>
      </c>
      <c r="C24" s="82" t="s">
        <v>268</v>
      </c>
      <c r="D24" s="95" t="s">
        <v>116</v>
      </c>
      <c r="E24" s="82" t="s">
        <v>250</v>
      </c>
      <c r="F24" s="82"/>
      <c r="G24" s="82"/>
      <c r="H24" s="92">
        <v>0.08</v>
      </c>
      <c r="I24" s="95" t="s">
        <v>160</v>
      </c>
      <c r="J24" s="96">
        <v>3.5000000000000003E-2</v>
      </c>
      <c r="K24" s="93">
        <v>-2.2200000000000001E-2</v>
      </c>
      <c r="L24" s="92">
        <v>215</v>
      </c>
      <c r="M24" s="94">
        <v>120.43</v>
      </c>
      <c r="N24" s="82"/>
      <c r="O24" s="92">
        <v>0.25892999999999999</v>
      </c>
      <c r="P24" s="93">
        <v>2.2003904739861702E-8</v>
      </c>
      <c r="Q24" s="93">
        <v>4.6248037037138447E-5</v>
      </c>
      <c r="R24" s="93">
        <f>O24/'סכום נכסי הקרן'!$C$42</f>
        <v>1.3448755257034653E-5</v>
      </c>
    </row>
    <row r="25" spans="2:48" s="135" customFormat="1">
      <c r="B25" s="84" t="s">
        <v>269</v>
      </c>
      <c r="C25" s="82" t="s">
        <v>270</v>
      </c>
      <c r="D25" s="95" t="s">
        <v>116</v>
      </c>
      <c r="E25" s="82" t="s">
        <v>250</v>
      </c>
      <c r="F25" s="82"/>
      <c r="G25" s="82"/>
      <c r="H25" s="92">
        <v>4.2700000000000005</v>
      </c>
      <c r="I25" s="95" t="s">
        <v>160</v>
      </c>
      <c r="J25" s="96">
        <v>2.75E-2</v>
      </c>
      <c r="K25" s="93">
        <v>-4.8999999999999998E-3</v>
      </c>
      <c r="L25" s="92">
        <v>559445</v>
      </c>
      <c r="M25" s="94">
        <v>119</v>
      </c>
      <c r="N25" s="82"/>
      <c r="O25" s="92">
        <v>665.73956999999996</v>
      </c>
      <c r="P25" s="93">
        <v>3.4105545796027934E-5</v>
      </c>
      <c r="Q25" s="93">
        <v>0.11890915803672275</v>
      </c>
      <c r="R25" s="93">
        <f>O25/'סכום נכסי הקרן'!$C$42</f>
        <v>3.457833600530448E-2</v>
      </c>
    </row>
    <row r="26" spans="2:48" s="135" customFormat="1">
      <c r="B26" s="85"/>
      <c r="C26" s="82"/>
      <c r="D26" s="82"/>
      <c r="E26" s="82"/>
      <c r="F26" s="82"/>
      <c r="G26" s="82"/>
      <c r="H26" s="82"/>
      <c r="I26" s="82"/>
      <c r="J26" s="82"/>
      <c r="K26" s="93"/>
      <c r="L26" s="92"/>
      <c r="M26" s="94"/>
      <c r="N26" s="82"/>
      <c r="O26" s="82"/>
      <c r="P26" s="82"/>
      <c r="Q26" s="93"/>
      <c r="R26" s="82"/>
    </row>
    <row r="27" spans="2:48" s="134" customFormat="1">
      <c r="B27" s="118" t="s">
        <v>42</v>
      </c>
      <c r="C27" s="114"/>
      <c r="D27" s="114"/>
      <c r="E27" s="114"/>
      <c r="F27" s="114"/>
      <c r="G27" s="114"/>
      <c r="H27" s="115">
        <v>5.0701879756069443</v>
      </c>
      <c r="I27" s="114"/>
      <c r="J27" s="114"/>
      <c r="K27" s="116">
        <v>8.4916282805956207E-3</v>
      </c>
      <c r="L27" s="115"/>
      <c r="M27" s="119"/>
      <c r="N27" s="114"/>
      <c r="O27" s="115">
        <v>2807.5743900000002</v>
      </c>
      <c r="P27" s="114"/>
      <c r="Q27" s="116">
        <v>0.50146682259004904</v>
      </c>
      <c r="R27" s="116">
        <f>O27/'סכום נכסי הקרן'!$C$42</f>
        <v>0.1458246662689853</v>
      </c>
    </row>
    <row r="28" spans="2:48" s="135" customFormat="1">
      <c r="B28" s="83" t="s">
        <v>23</v>
      </c>
      <c r="C28" s="80"/>
      <c r="D28" s="80"/>
      <c r="E28" s="80"/>
      <c r="F28" s="80"/>
      <c r="G28" s="80"/>
      <c r="H28" s="89">
        <v>5.0701879756069443</v>
      </c>
      <c r="I28" s="80"/>
      <c r="J28" s="80"/>
      <c r="K28" s="90">
        <v>8.4916282805956207E-3</v>
      </c>
      <c r="L28" s="89"/>
      <c r="M28" s="91"/>
      <c r="N28" s="80"/>
      <c r="O28" s="89">
        <v>2807.5743900000002</v>
      </c>
      <c r="P28" s="80"/>
      <c r="Q28" s="90">
        <v>0.50146682259004904</v>
      </c>
      <c r="R28" s="90">
        <f>O28/'סכום נכסי הקרן'!$C$42</f>
        <v>0.1458246662689853</v>
      </c>
    </row>
    <row r="29" spans="2:48" s="135" customFormat="1">
      <c r="B29" s="84" t="s">
        <v>271</v>
      </c>
      <c r="C29" s="82" t="s">
        <v>272</v>
      </c>
      <c r="D29" s="95" t="s">
        <v>116</v>
      </c>
      <c r="E29" s="82" t="s">
        <v>250</v>
      </c>
      <c r="F29" s="82"/>
      <c r="G29" s="82"/>
      <c r="H29" s="92">
        <v>0.92</v>
      </c>
      <c r="I29" s="95" t="s">
        <v>160</v>
      </c>
      <c r="J29" s="96">
        <v>0.06</v>
      </c>
      <c r="K29" s="93">
        <v>1.5000000000000002E-3</v>
      </c>
      <c r="L29" s="92">
        <v>117562</v>
      </c>
      <c r="M29" s="94">
        <v>105.85</v>
      </c>
      <c r="N29" s="82"/>
      <c r="O29" s="92">
        <v>124.43937</v>
      </c>
      <c r="P29" s="93">
        <v>6.4142347762268493E-6</v>
      </c>
      <c r="Q29" s="93">
        <v>2.2226380074298748E-2</v>
      </c>
      <c r="R29" s="93">
        <f>O29/'סכום נכסי הקרן'!$C$42</f>
        <v>6.4633477444466852E-3</v>
      </c>
    </row>
    <row r="30" spans="2:48" s="135" customFormat="1">
      <c r="B30" s="84" t="s">
        <v>273</v>
      </c>
      <c r="C30" s="82" t="s">
        <v>274</v>
      </c>
      <c r="D30" s="95" t="s">
        <v>116</v>
      </c>
      <c r="E30" s="82" t="s">
        <v>250</v>
      </c>
      <c r="F30" s="82"/>
      <c r="G30" s="82"/>
      <c r="H30" s="92">
        <v>5.53</v>
      </c>
      <c r="I30" s="95" t="s">
        <v>160</v>
      </c>
      <c r="J30" s="96">
        <v>3.7499999999999999E-2</v>
      </c>
      <c r="K30" s="93">
        <v>1.0800000000000001E-2</v>
      </c>
      <c r="L30" s="92">
        <v>32828</v>
      </c>
      <c r="M30" s="94">
        <v>115.48</v>
      </c>
      <c r="N30" s="82"/>
      <c r="O30" s="92">
        <v>37.909769999999995</v>
      </c>
      <c r="P30" s="93">
        <v>2.1329650436215652E-6</v>
      </c>
      <c r="Q30" s="93">
        <v>6.7711445063507502E-3</v>
      </c>
      <c r="R30" s="93">
        <f>O30/'סכום נכסי הקרן'!$C$42</f>
        <v>1.9690233599060536E-3</v>
      </c>
    </row>
    <row r="31" spans="2:48" s="135" customFormat="1">
      <c r="B31" s="84" t="s">
        <v>275</v>
      </c>
      <c r="C31" s="82" t="s">
        <v>276</v>
      </c>
      <c r="D31" s="95" t="s">
        <v>116</v>
      </c>
      <c r="E31" s="82" t="s">
        <v>250</v>
      </c>
      <c r="F31" s="82"/>
      <c r="G31" s="82"/>
      <c r="H31" s="92">
        <v>19.02</v>
      </c>
      <c r="I31" s="95" t="s">
        <v>160</v>
      </c>
      <c r="J31" s="96">
        <v>3.7499999999999999E-2</v>
      </c>
      <c r="K31" s="93">
        <v>2.8999999999999998E-2</v>
      </c>
      <c r="L31" s="92">
        <v>25000</v>
      </c>
      <c r="M31" s="94">
        <v>116.6</v>
      </c>
      <c r="N31" s="82"/>
      <c r="O31" s="92">
        <v>29.15</v>
      </c>
      <c r="P31" s="93">
        <v>5.6963581359602199E-6</v>
      </c>
      <c r="Q31" s="93">
        <v>5.2065433886864625E-3</v>
      </c>
      <c r="R31" s="93">
        <f>O31/'סכום נכסי הקרן'!$C$42</f>
        <v>1.5140432384913301E-3</v>
      </c>
    </row>
    <row r="32" spans="2:48" s="135" customFormat="1">
      <c r="B32" s="84" t="s">
        <v>277</v>
      </c>
      <c r="C32" s="82" t="s">
        <v>278</v>
      </c>
      <c r="D32" s="95" t="s">
        <v>116</v>
      </c>
      <c r="E32" s="82" t="s">
        <v>250</v>
      </c>
      <c r="F32" s="82"/>
      <c r="G32" s="82"/>
      <c r="H32" s="92">
        <v>1.1500000000000001</v>
      </c>
      <c r="I32" s="95" t="s">
        <v>160</v>
      </c>
      <c r="J32" s="96">
        <v>2.2499999999999999E-2</v>
      </c>
      <c r="K32" s="93">
        <v>1.7000000000000001E-3</v>
      </c>
      <c r="L32" s="92">
        <v>462609</v>
      </c>
      <c r="M32" s="94">
        <v>104.3</v>
      </c>
      <c r="N32" s="82"/>
      <c r="O32" s="92">
        <v>482.50117</v>
      </c>
      <c r="P32" s="93">
        <v>2.4064501597246318E-5</v>
      </c>
      <c r="Q32" s="93">
        <v>8.6180558377254995E-2</v>
      </c>
      <c r="R32" s="93">
        <f>O32/'סכום נכסי הקרן'!$C$42</f>
        <v>2.506098229854737E-2</v>
      </c>
    </row>
    <row r="33" spans="2:18" s="135" customFormat="1">
      <c r="B33" s="84" t="s">
        <v>279</v>
      </c>
      <c r="C33" s="82" t="s">
        <v>280</v>
      </c>
      <c r="D33" s="95" t="s">
        <v>116</v>
      </c>
      <c r="E33" s="82" t="s">
        <v>250</v>
      </c>
      <c r="F33" s="82"/>
      <c r="G33" s="82"/>
      <c r="H33" s="92">
        <v>0.59000000000000008</v>
      </c>
      <c r="I33" s="95" t="s">
        <v>160</v>
      </c>
      <c r="J33" s="96">
        <v>5.0000000000000001E-3</v>
      </c>
      <c r="K33" s="93">
        <v>8.0000000000000004E-4</v>
      </c>
      <c r="L33" s="92">
        <v>213222</v>
      </c>
      <c r="M33" s="94">
        <v>100.45</v>
      </c>
      <c r="N33" s="82"/>
      <c r="O33" s="92">
        <v>214.1815</v>
      </c>
      <c r="P33" s="93">
        <v>1.3967848439588084E-5</v>
      </c>
      <c r="Q33" s="93">
        <v>3.8255412446104614E-2</v>
      </c>
      <c r="R33" s="93">
        <f>O33/'סכום נכסי הקרן'!$C$42</f>
        <v>1.112453008181581E-2</v>
      </c>
    </row>
    <row r="34" spans="2:18" s="135" customFormat="1">
      <c r="B34" s="84" t="s">
        <v>281</v>
      </c>
      <c r="C34" s="82" t="s">
        <v>282</v>
      </c>
      <c r="D34" s="95" t="s">
        <v>116</v>
      </c>
      <c r="E34" s="82" t="s">
        <v>250</v>
      </c>
      <c r="F34" s="82"/>
      <c r="G34" s="82"/>
      <c r="H34" s="92">
        <v>4.55</v>
      </c>
      <c r="I34" s="95" t="s">
        <v>160</v>
      </c>
      <c r="J34" s="96">
        <v>1.2500000000000001E-2</v>
      </c>
      <c r="K34" s="93">
        <v>8.0000000000000002E-3</v>
      </c>
      <c r="L34" s="92">
        <v>14700</v>
      </c>
      <c r="M34" s="94">
        <v>102.46</v>
      </c>
      <c r="N34" s="82"/>
      <c r="O34" s="92">
        <v>15.061620000000001</v>
      </c>
      <c r="P34" s="93">
        <v>2.0067092343844577E-6</v>
      </c>
      <c r="Q34" s="93">
        <v>2.6901879256915201E-3</v>
      </c>
      <c r="R34" s="93">
        <f>O34/'סכום נכסי הקרן'!$C$42</f>
        <v>7.8229653247772872E-4</v>
      </c>
    </row>
    <row r="35" spans="2:18" s="135" customFormat="1">
      <c r="B35" s="84" t="s">
        <v>283</v>
      </c>
      <c r="C35" s="82" t="s">
        <v>284</v>
      </c>
      <c r="D35" s="95" t="s">
        <v>116</v>
      </c>
      <c r="E35" s="82" t="s">
        <v>250</v>
      </c>
      <c r="F35" s="82"/>
      <c r="G35" s="82"/>
      <c r="H35" s="92">
        <v>2.83</v>
      </c>
      <c r="I35" s="95" t="s">
        <v>160</v>
      </c>
      <c r="J35" s="96">
        <v>5.0000000000000001E-3</v>
      </c>
      <c r="K35" s="93">
        <v>4.5000000000000005E-3</v>
      </c>
      <c r="L35" s="92">
        <v>113939</v>
      </c>
      <c r="M35" s="94">
        <v>100.21</v>
      </c>
      <c r="N35" s="82"/>
      <c r="O35" s="92">
        <v>114.17828</v>
      </c>
      <c r="P35" s="93">
        <v>2.9916792043124249E-5</v>
      </c>
      <c r="Q35" s="93">
        <v>2.0393625003965413E-2</v>
      </c>
      <c r="R35" s="93">
        <f>O35/'סכום נכסי הקרן'!$C$42</f>
        <v>5.9303894619749534E-3</v>
      </c>
    </row>
    <row r="36" spans="2:18" s="135" customFormat="1">
      <c r="B36" s="84" t="s">
        <v>285</v>
      </c>
      <c r="C36" s="82" t="s">
        <v>286</v>
      </c>
      <c r="D36" s="95" t="s">
        <v>116</v>
      </c>
      <c r="E36" s="82" t="s">
        <v>250</v>
      </c>
      <c r="F36" s="82"/>
      <c r="G36" s="82"/>
      <c r="H36" s="92">
        <v>3.5699999999999994</v>
      </c>
      <c r="I36" s="95" t="s">
        <v>160</v>
      </c>
      <c r="J36" s="96">
        <v>5.5E-2</v>
      </c>
      <c r="K36" s="93">
        <v>6.0999999999999987E-3</v>
      </c>
      <c r="L36" s="92">
        <v>241945</v>
      </c>
      <c r="M36" s="94">
        <v>119.41</v>
      </c>
      <c r="N36" s="82"/>
      <c r="O36" s="92">
        <v>288.90653000000003</v>
      </c>
      <c r="P36" s="93">
        <v>1.3473347670311387E-5</v>
      </c>
      <c r="Q36" s="93">
        <v>5.1602208703939875E-2</v>
      </c>
      <c r="R36" s="93">
        <f>O36/'סכום נכסי הקרן'!$C$42</f>
        <v>1.5005728243653265E-2</v>
      </c>
    </row>
    <row r="37" spans="2:18" s="135" customFormat="1">
      <c r="B37" s="84" t="s">
        <v>287</v>
      </c>
      <c r="C37" s="82" t="s">
        <v>288</v>
      </c>
      <c r="D37" s="95" t="s">
        <v>116</v>
      </c>
      <c r="E37" s="82" t="s">
        <v>250</v>
      </c>
      <c r="F37" s="82"/>
      <c r="G37" s="82"/>
      <c r="H37" s="92">
        <v>15.64</v>
      </c>
      <c r="I37" s="95" t="s">
        <v>160</v>
      </c>
      <c r="J37" s="96">
        <v>5.5E-2</v>
      </c>
      <c r="K37" s="93">
        <v>2.64E-2</v>
      </c>
      <c r="L37" s="92">
        <v>322474</v>
      </c>
      <c r="M37" s="94">
        <v>151</v>
      </c>
      <c r="N37" s="82"/>
      <c r="O37" s="92">
        <v>486.93574000000001</v>
      </c>
      <c r="P37" s="93">
        <v>1.7637311111045479E-5</v>
      </c>
      <c r="Q37" s="93">
        <v>8.6972626340039466E-2</v>
      </c>
      <c r="R37" s="93">
        <f>O37/'סכום נכסי הקרן'!$C$42</f>
        <v>2.529131268359425E-2</v>
      </c>
    </row>
    <row r="38" spans="2:18" s="135" customFormat="1">
      <c r="B38" s="84" t="s">
        <v>289</v>
      </c>
      <c r="C38" s="82" t="s">
        <v>290</v>
      </c>
      <c r="D38" s="95" t="s">
        <v>116</v>
      </c>
      <c r="E38" s="82" t="s">
        <v>250</v>
      </c>
      <c r="F38" s="82"/>
      <c r="G38" s="82"/>
      <c r="H38" s="92">
        <v>4.6500000000000004</v>
      </c>
      <c r="I38" s="95" t="s">
        <v>160</v>
      </c>
      <c r="J38" s="96">
        <v>4.2500000000000003E-2</v>
      </c>
      <c r="K38" s="93">
        <v>8.199999999999999E-3</v>
      </c>
      <c r="L38" s="92">
        <v>289354</v>
      </c>
      <c r="M38" s="94">
        <v>116.75</v>
      </c>
      <c r="N38" s="82"/>
      <c r="O38" s="92">
        <v>337.82079999999996</v>
      </c>
      <c r="P38" s="93">
        <v>1.5682686326853053E-5</v>
      </c>
      <c r="Q38" s="93">
        <v>6.0338890319065919E-2</v>
      </c>
      <c r="R38" s="93">
        <f>O38/'סכום נכסי הקרן'!$C$42</f>
        <v>1.7546322403489946E-2</v>
      </c>
    </row>
    <row r="39" spans="2:18" s="135" customFormat="1">
      <c r="B39" s="84" t="s">
        <v>291</v>
      </c>
      <c r="C39" s="82" t="s">
        <v>292</v>
      </c>
      <c r="D39" s="95" t="s">
        <v>116</v>
      </c>
      <c r="E39" s="82" t="s">
        <v>250</v>
      </c>
      <c r="F39" s="82"/>
      <c r="G39" s="82"/>
      <c r="H39" s="92">
        <v>3.03</v>
      </c>
      <c r="I39" s="95" t="s">
        <v>160</v>
      </c>
      <c r="J39" s="96">
        <v>0.01</v>
      </c>
      <c r="K39" s="93">
        <v>4.9000000000000007E-3</v>
      </c>
      <c r="L39" s="92">
        <v>401094</v>
      </c>
      <c r="M39" s="94">
        <v>102.46</v>
      </c>
      <c r="N39" s="82"/>
      <c r="O39" s="92">
        <v>410.96093000000002</v>
      </c>
      <c r="P39" s="93">
        <v>2.7540849609811528E-5</v>
      </c>
      <c r="Q39" s="93">
        <v>7.3402604222982518E-2</v>
      </c>
      <c r="R39" s="93">
        <f>O39/'סכום נכסי הקרן'!$C$42</f>
        <v>2.1345201281324489E-2</v>
      </c>
    </row>
    <row r="40" spans="2:18" s="135" customFormat="1">
      <c r="B40" s="84" t="s">
        <v>293</v>
      </c>
      <c r="C40" s="82" t="s">
        <v>294</v>
      </c>
      <c r="D40" s="95" t="s">
        <v>116</v>
      </c>
      <c r="E40" s="82" t="s">
        <v>250</v>
      </c>
      <c r="F40" s="82"/>
      <c r="G40" s="82"/>
      <c r="H40" s="92">
        <v>6.97</v>
      </c>
      <c r="I40" s="95" t="s">
        <v>160</v>
      </c>
      <c r="J40" s="96">
        <v>1.7500000000000002E-2</v>
      </c>
      <c r="K40" s="93">
        <v>1.38E-2</v>
      </c>
      <c r="L40" s="92">
        <v>63934</v>
      </c>
      <c r="M40" s="94">
        <v>103.58</v>
      </c>
      <c r="N40" s="82"/>
      <c r="O40" s="92">
        <v>66.222839999999991</v>
      </c>
      <c r="P40" s="93">
        <v>3.9717550281832214E-6</v>
      </c>
      <c r="Q40" s="93">
        <v>1.18282020508419E-2</v>
      </c>
      <c r="R40" s="93">
        <f>O40/'סכום נכסי הקרן'!$C$42</f>
        <v>3.4395966770392173E-3</v>
      </c>
    </row>
    <row r="41" spans="2:18" s="135" customFormat="1">
      <c r="B41" s="84" t="s">
        <v>295</v>
      </c>
      <c r="C41" s="82" t="s">
        <v>296</v>
      </c>
      <c r="D41" s="95" t="s">
        <v>116</v>
      </c>
      <c r="E41" s="82" t="s">
        <v>250</v>
      </c>
      <c r="F41" s="82"/>
      <c r="G41" s="82"/>
      <c r="H41" s="92">
        <v>1.7999999999999996</v>
      </c>
      <c r="I41" s="95" t="s">
        <v>160</v>
      </c>
      <c r="J41" s="96">
        <v>0.05</v>
      </c>
      <c r="K41" s="93">
        <v>2.3E-3</v>
      </c>
      <c r="L41" s="92">
        <v>181948</v>
      </c>
      <c r="M41" s="94">
        <v>109.54</v>
      </c>
      <c r="N41" s="82"/>
      <c r="O41" s="92">
        <v>199.30583999999999</v>
      </c>
      <c r="P41" s="93">
        <v>9.8301544585737768E-6</v>
      </c>
      <c r="Q41" s="93">
        <v>3.5598439230826825E-2</v>
      </c>
      <c r="R41" s="93">
        <f>O41/'סכום נכסי הקרן'!$C$42</f>
        <v>1.0351892262224181E-2</v>
      </c>
    </row>
    <row r="42" spans="2:18" s="135" customFormat="1">
      <c r="B42" s="138"/>
    </row>
    <row r="43" spans="2:18" s="135" customFormat="1">
      <c r="B43" s="138"/>
    </row>
    <row r="44" spans="2:18" s="135" customFormat="1">
      <c r="B44" s="138"/>
    </row>
    <row r="45" spans="2:18" s="135" customFormat="1">
      <c r="B45" s="139" t="s">
        <v>108</v>
      </c>
      <c r="C45" s="134"/>
      <c r="D45" s="134"/>
    </row>
    <row r="46" spans="2:18" s="135" customFormat="1">
      <c r="B46" s="139" t="s">
        <v>227</v>
      </c>
      <c r="C46" s="134"/>
      <c r="D46" s="134"/>
    </row>
    <row r="47" spans="2:18">
      <c r="B47" s="204" t="s">
        <v>235</v>
      </c>
      <c r="C47" s="204"/>
      <c r="D47" s="204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7:D47"/>
  </mergeCells>
  <phoneticPr fontId="4" type="noConversion"/>
  <dataValidations count="1">
    <dataValidation allowBlank="1" showInputMessage="1" showErrorMessage="1" sqref="N10:Q10 N9 N1:N7 N32:N1048576 C5:C29 O1:Q9 O11:Q1048576 B48:B1048576 J1:M1048576 E1:I30 B45:B47 D1:D29 R1:AF1048576 AJ1:XFD1048576 AG1:AI27 AG31:AI1048576 C45:D46 A1:A1048576 B1:B44 E32:I1048576 C32:D44 C48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5" t="s">
        <v>175</v>
      </c>
      <c r="C1" s="76" t="s" vm="1">
        <v>245</v>
      </c>
    </row>
    <row r="2" spans="2:67">
      <c r="B2" s="55" t="s">
        <v>174</v>
      </c>
      <c r="C2" s="76" t="s">
        <v>246</v>
      </c>
    </row>
    <row r="3" spans="2:67">
      <c r="B3" s="55" t="s">
        <v>176</v>
      </c>
      <c r="C3" s="76" t="s">
        <v>247</v>
      </c>
    </row>
    <row r="4" spans="2:67">
      <c r="B4" s="55" t="s">
        <v>177</v>
      </c>
      <c r="C4" s="76">
        <v>9455</v>
      </c>
    </row>
    <row r="6" spans="2:67" ht="26.25" customHeight="1">
      <c r="B6" s="201" t="s">
        <v>205</v>
      </c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6"/>
      <c r="BO6" s="3"/>
    </row>
    <row r="7" spans="2:67" ht="26.25" customHeight="1">
      <c r="B7" s="201" t="s">
        <v>83</v>
      </c>
      <c r="C7" s="205"/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6"/>
      <c r="AZ7" s="42"/>
      <c r="BJ7" s="3"/>
      <c r="BO7" s="3"/>
    </row>
    <row r="8" spans="2:67" s="3" customFormat="1" ht="78.75">
      <c r="B8" s="36" t="s">
        <v>111</v>
      </c>
      <c r="C8" s="12" t="s">
        <v>41</v>
      </c>
      <c r="D8" s="12" t="s">
        <v>115</v>
      </c>
      <c r="E8" s="12" t="s">
        <v>221</v>
      </c>
      <c r="F8" s="12" t="s">
        <v>113</v>
      </c>
      <c r="G8" s="12" t="s">
        <v>57</v>
      </c>
      <c r="H8" s="12" t="s">
        <v>15</v>
      </c>
      <c r="I8" s="12" t="s">
        <v>58</v>
      </c>
      <c r="J8" s="12" t="s">
        <v>98</v>
      </c>
      <c r="K8" s="12" t="s">
        <v>18</v>
      </c>
      <c r="L8" s="12" t="s">
        <v>97</v>
      </c>
      <c r="M8" s="12" t="s">
        <v>17</v>
      </c>
      <c r="N8" s="12" t="s">
        <v>19</v>
      </c>
      <c r="O8" s="12" t="s">
        <v>229</v>
      </c>
      <c r="P8" s="12" t="s">
        <v>228</v>
      </c>
      <c r="Q8" s="12" t="s">
        <v>56</v>
      </c>
      <c r="R8" s="12" t="s">
        <v>53</v>
      </c>
      <c r="S8" s="12" t="s">
        <v>178</v>
      </c>
      <c r="T8" s="37" t="s">
        <v>180</v>
      </c>
      <c r="V8" s="1"/>
      <c r="AZ8" s="42"/>
      <c r="BJ8" s="1"/>
      <c r="BK8" s="1"/>
      <c r="BL8" s="1"/>
      <c r="BO8" s="4"/>
    </row>
    <row r="9" spans="2:67" s="3" customFormat="1" ht="20.25" customHeight="1">
      <c r="B9" s="38"/>
      <c r="C9" s="15"/>
      <c r="D9" s="15"/>
      <c r="E9" s="15"/>
      <c r="F9" s="15"/>
      <c r="G9" s="15"/>
      <c r="H9" s="15"/>
      <c r="I9" s="15"/>
      <c r="J9" s="15" t="s">
        <v>22</v>
      </c>
      <c r="K9" s="15" t="s">
        <v>21</v>
      </c>
      <c r="L9" s="15"/>
      <c r="M9" s="15" t="s">
        <v>20</v>
      </c>
      <c r="N9" s="15" t="s">
        <v>20</v>
      </c>
      <c r="O9" s="15" t="s">
        <v>236</v>
      </c>
      <c r="P9" s="15"/>
      <c r="Q9" s="15" t="s">
        <v>232</v>
      </c>
      <c r="R9" s="15" t="s">
        <v>20</v>
      </c>
      <c r="S9" s="15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39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18" t="s">
        <v>14</v>
      </c>
      <c r="Q10" s="18" t="s">
        <v>109</v>
      </c>
      <c r="R10" s="18" t="s">
        <v>110</v>
      </c>
      <c r="S10" s="44" t="s">
        <v>181</v>
      </c>
      <c r="T10" s="71" t="s">
        <v>222</v>
      </c>
      <c r="U10" s="5"/>
      <c r="BJ10" s="1"/>
      <c r="BK10" s="3"/>
      <c r="BL10" s="1"/>
      <c r="BO10" s="1"/>
    </row>
    <row r="11" spans="2:67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5"/>
      <c r="BJ11" s="1"/>
      <c r="BK11" s="3"/>
      <c r="BL11" s="1"/>
      <c r="BO11" s="1"/>
    </row>
    <row r="12" spans="2:67" ht="20.25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BK12" s="4"/>
    </row>
    <row r="13" spans="2:67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</row>
    <row r="14" spans="2:67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</row>
    <row r="15" spans="2:67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</row>
    <row r="16" spans="2:67" ht="20.25"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BJ16" s="4"/>
    </row>
    <row r="17" spans="2:20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</row>
    <row r="18" spans="2:20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</row>
    <row r="19" spans="2:20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</row>
    <row r="20" spans="2:20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</row>
    <row r="21" spans="2:20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</row>
    <row r="22" spans="2:20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</row>
    <row r="23" spans="2:20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</row>
    <row r="24" spans="2:20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</row>
    <row r="25" spans="2:20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</row>
    <row r="26" spans="2:20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</row>
    <row r="27" spans="2:20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</row>
    <row r="28" spans="2:20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</row>
    <row r="29" spans="2:20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</row>
    <row r="30" spans="2:20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</row>
    <row r="31" spans="2:20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</row>
    <row r="32" spans="2:20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</row>
    <row r="33" spans="2:20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</row>
    <row r="34" spans="2:20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</row>
    <row r="35" spans="2:20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</row>
    <row r="36" spans="2:20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</row>
    <row r="37" spans="2:20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</row>
    <row r="38" spans="2:20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</row>
    <row r="39" spans="2:20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</row>
    <row r="40" spans="2:20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</row>
    <row r="41" spans="2:20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</row>
    <row r="42" spans="2:20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</row>
    <row r="43" spans="2:20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</row>
    <row r="44" spans="2:20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</row>
    <row r="45" spans="2:20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</row>
    <row r="46" spans="2:20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</row>
    <row r="47" spans="2:20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</row>
    <row r="48" spans="2:20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</row>
    <row r="49" spans="2:20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</row>
    <row r="50" spans="2:20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</row>
    <row r="51" spans="2:20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</row>
    <row r="52" spans="2:20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</row>
    <row r="53" spans="2:20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</row>
    <row r="54" spans="2:20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</row>
    <row r="55" spans="2:20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</row>
    <row r="56" spans="2:20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</row>
    <row r="57" spans="2:20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</row>
    <row r="58" spans="2:20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</row>
    <row r="59" spans="2:20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</row>
    <row r="60" spans="2:20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</row>
    <row r="61" spans="2:20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</row>
    <row r="62" spans="2:20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</row>
    <row r="63" spans="2:20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</row>
    <row r="64" spans="2:20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</row>
    <row r="65" spans="2:20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</row>
    <row r="66" spans="2:20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</row>
    <row r="67" spans="2:20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</row>
    <row r="68" spans="2:20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</row>
    <row r="69" spans="2:20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</row>
    <row r="70" spans="2:20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</row>
    <row r="71" spans="2:20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</row>
    <row r="72" spans="2:20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</row>
    <row r="73" spans="2:20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</row>
    <row r="74" spans="2:20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</row>
    <row r="75" spans="2:20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</row>
    <row r="76" spans="2:20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</row>
    <row r="77" spans="2:20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</row>
    <row r="78" spans="2:20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</row>
    <row r="79" spans="2:20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</row>
    <row r="80" spans="2:20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</row>
    <row r="81" spans="2:20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</row>
    <row r="82" spans="2:20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</row>
    <row r="83" spans="2:20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</row>
    <row r="84" spans="2:20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</row>
    <row r="85" spans="2:20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</row>
    <row r="86" spans="2:20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</row>
    <row r="87" spans="2:20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</row>
    <row r="88" spans="2:20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</row>
    <row r="89" spans="2:20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</row>
    <row r="90" spans="2:20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</row>
    <row r="91" spans="2:20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</row>
    <row r="92" spans="2:20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</row>
    <row r="93" spans="2:20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</row>
    <row r="94" spans="2:20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</row>
    <row r="95" spans="2:20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</row>
    <row r="96" spans="2:20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</row>
    <row r="97" spans="2:20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</row>
    <row r="98" spans="2:20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</row>
    <row r="99" spans="2:20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</row>
    <row r="100" spans="2:20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</row>
    <row r="101" spans="2:20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</row>
    <row r="102" spans="2:20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</row>
    <row r="103" spans="2:20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</row>
    <row r="104" spans="2:20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</row>
    <row r="105" spans="2:20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</row>
    <row r="106" spans="2:20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</row>
    <row r="107" spans="2:20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</row>
    <row r="108" spans="2:20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</row>
    <row r="109" spans="2:20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</row>
    <row r="110" spans="2:20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2"/>
      <c r="C697" s="1"/>
      <c r="D697" s="1"/>
      <c r="E697" s="1"/>
      <c r="F697" s="1"/>
      <c r="G697" s="1"/>
    </row>
    <row r="698" spans="2:7">
      <c r="B698" s="4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5" t="s">
        <v>175</v>
      </c>
      <c r="C1" s="76" t="s" vm="1">
        <v>245</v>
      </c>
    </row>
    <row r="2" spans="2:61">
      <c r="B2" s="55" t="s">
        <v>174</v>
      </c>
      <c r="C2" s="76" t="s">
        <v>246</v>
      </c>
    </row>
    <row r="3" spans="2:61">
      <c r="B3" s="55" t="s">
        <v>176</v>
      </c>
      <c r="C3" s="76" t="s">
        <v>247</v>
      </c>
    </row>
    <row r="4" spans="2:61">
      <c r="B4" s="55" t="s">
        <v>177</v>
      </c>
      <c r="C4" s="76">
        <v>9455</v>
      </c>
    </row>
    <row r="6" spans="2:61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9"/>
    </row>
    <row r="7" spans="2:61" ht="26.25" customHeight="1">
      <c r="B7" s="207" t="s">
        <v>84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9"/>
      <c r="BI7" s="3"/>
    </row>
    <row r="8" spans="2:61" s="3" customFormat="1" ht="78.75">
      <c r="B8" s="21" t="s">
        <v>111</v>
      </c>
      <c r="C8" s="29" t="s">
        <v>41</v>
      </c>
      <c r="D8" s="29" t="s">
        <v>115</v>
      </c>
      <c r="E8" s="29" t="s">
        <v>221</v>
      </c>
      <c r="F8" s="29" t="s">
        <v>113</v>
      </c>
      <c r="G8" s="29" t="s">
        <v>57</v>
      </c>
      <c r="H8" s="29" t="s">
        <v>15</v>
      </c>
      <c r="I8" s="29" t="s">
        <v>58</v>
      </c>
      <c r="J8" s="29" t="s">
        <v>98</v>
      </c>
      <c r="K8" s="29" t="s">
        <v>18</v>
      </c>
      <c r="L8" s="29" t="s">
        <v>97</v>
      </c>
      <c r="M8" s="29" t="s">
        <v>17</v>
      </c>
      <c r="N8" s="29" t="s">
        <v>19</v>
      </c>
      <c r="O8" s="12" t="s">
        <v>229</v>
      </c>
      <c r="P8" s="29" t="s">
        <v>228</v>
      </c>
      <c r="Q8" s="29" t="s">
        <v>243</v>
      </c>
      <c r="R8" s="29" t="s">
        <v>56</v>
      </c>
      <c r="S8" s="12" t="s">
        <v>53</v>
      </c>
      <c r="T8" s="29" t="s">
        <v>178</v>
      </c>
      <c r="U8" s="13" t="s">
        <v>180</v>
      </c>
      <c r="V8" s="1"/>
      <c r="BE8" s="1"/>
      <c r="BF8" s="1"/>
    </row>
    <row r="9" spans="2:61" s="3" customFormat="1" ht="20.25">
      <c r="B9" s="14"/>
      <c r="C9" s="15"/>
      <c r="D9" s="15"/>
      <c r="E9" s="15"/>
      <c r="F9" s="15"/>
      <c r="G9" s="15"/>
      <c r="H9" s="31"/>
      <c r="I9" s="31"/>
      <c r="J9" s="31" t="s">
        <v>22</v>
      </c>
      <c r="K9" s="31" t="s">
        <v>21</v>
      </c>
      <c r="L9" s="31"/>
      <c r="M9" s="31" t="s">
        <v>20</v>
      </c>
      <c r="N9" s="31" t="s">
        <v>20</v>
      </c>
      <c r="O9" s="31" t="s">
        <v>236</v>
      </c>
      <c r="P9" s="31"/>
      <c r="Q9" s="15" t="s">
        <v>232</v>
      </c>
      <c r="R9" s="31" t="s">
        <v>232</v>
      </c>
      <c r="S9" s="15" t="s">
        <v>20</v>
      </c>
      <c r="T9" s="31" t="s">
        <v>232</v>
      </c>
      <c r="U9" s="16" t="s">
        <v>20</v>
      </c>
      <c r="BD9" s="1"/>
      <c r="BE9" s="1"/>
      <c r="BF9" s="1"/>
      <c r="BI9" s="4"/>
    </row>
    <row r="10" spans="2:61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8" t="s">
        <v>12</v>
      </c>
      <c r="O10" s="18" t="s">
        <v>13</v>
      </c>
      <c r="P10" s="33" t="s">
        <v>14</v>
      </c>
      <c r="Q10" s="41" t="s">
        <v>109</v>
      </c>
      <c r="R10" s="18" t="s">
        <v>110</v>
      </c>
      <c r="S10" s="18" t="s">
        <v>181</v>
      </c>
      <c r="T10" s="19" t="s">
        <v>222</v>
      </c>
      <c r="U10" s="19" t="s">
        <v>238</v>
      </c>
      <c r="V10" s="5"/>
      <c r="BD10" s="1"/>
      <c r="BE10" s="3"/>
      <c r="BF10" s="1"/>
    </row>
    <row r="11" spans="2:61" s="133" customFormat="1" ht="18" customHeight="1">
      <c r="B11" s="77" t="s">
        <v>31</v>
      </c>
      <c r="C11" s="78"/>
      <c r="D11" s="78"/>
      <c r="E11" s="78"/>
      <c r="F11" s="78"/>
      <c r="G11" s="78"/>
      <c r="H11" s="78"/>
      <c r="I11" s="78"/>
      <c r="J11" s="78"/>
      <c r="K11" s="86">
        <v>4.7593311983810169</v>
      </c>
      <c r="L11" s="78"/>
      <c r="M11" s="78"/>
      <c r="N11" s="101">
        <v>1.0272004726421863E-2</v>
      </c>
      <c r="O11" s="86"/>
      <c r="P11" s="88"/>
      <c r="Q11" s="86">
        <v>11.73157</v>
      </c>
      <c r="R11" s="86">
        <v>4121.0662799999991</v>
      </c>
      <c r="S11" s="78"/>
      <c r="T11" s="87">
        <v>1</v>
      </c>
      <c r="U11" s="87">
        <f>R11/'סכום נכסי הקרן'!$C$42</f>
        <v>0.21404708530389768</v>
      </c>
      <c r="V11" s="136"/>
      <c r="BD11" s="135"/>
      <c r="BE11" s="137"/>
      <c r="BF11" s="135"/>
      <c r="BI11" s="135"/>
    </row>
    <row r="12" spans="2:61" s="135" customFormat="1">
      <c r="B12" s="79" t="s">
        <v>226</v>
      </c>
      <c r="C12" s="80"/>
      <c r="D12" s="80"/>
      <c r="E12" s="80"/>
      <c r="F12" s="80"/>
      <c r="G12" s="80"/>
      <c r="H12" s="80"/>
      <c r="I12" s="80"/>
      <c r="J12" s="80"/>
      <c r="K12" s="89">
        <v>4.7593311983810169</v>
      </c>
      <c r="L12" s="80"/>
      <c r="M12" s="80"/>
      <c r="N12" s="102">
        <v>1.0272004726421863E-2</v>
      </c>
      <c r="O12" s="89"/>
      <c r="P12" s="91"/>
      <c r="Q12" s="89">
        <v>11.73157</v>
      </c>
      <c r="R12" s="89">
        <v>4121.0662799999991</v>
      </c>
      <c r="S12" s="80"/>
      <c r="T12" s="90">
        <v>1</v>
      </c>
      <c r="U12" s="90">
        <f>R12/'סכום נכסי הקרן'!$C$42</f>
        <v>0.21404708530389768</v>
      </c>
      <c r="BE12" s="137"/>
    </row>
    <row r="13" spans="2:61" s="135" customFormat="1" ht="20.25">
      <c r="B13" s="100" t="s">
        <v>30</v>
      </c>
      <c r="C13" s="80"/>
      <c r="D13" s="80"/>
      <c r="E13" s="80"/>
      <c r="F13" s="80"/>
      <c r="G13" s="80"/>
      <c r="H13" s="80"/>
      <c r="I13" s="80"/>
      <c r="J13" s="80"/>
      <c r="K13" s="89">
        <v>4.723234400424051</v>
      </c>
      <c r="L13" s="80"/>
      <c r="M13" s="80"/>
      <c r="N13" s="102">
        <v>6.8991197824509716E-3</v>
      </c>
      <c r="O13" s="89"/>
      <c r="P13" s="91"/>
      <c r="Q13" s="89">
        <v>11.73157</v>
      </c>
      <c r="R13" s="89">
        <v>3635.9579699999995</v>
      </c>
      <c r="S13" s="80"/>
      <c r="T13" s="90">
        <v>0.88228572970197416</v>
      </c>
      <c r="U13" s="90">
        <f>R13/'סכום נכסי הקרן'!$C$42</f>
        <v>0.18885068884793008</v>
      </c>
      <c r="BE13" s="133"/>
    </row>
    <row r="14" spans="2:61" s="135" customFormat="1">
      <c r="B14" s="85" t="s">
        <v>297</v>
      </c>
      <c r="C14" s="82" t="s">
        <v>298</v>
      </c>
      <c r="D14" s="95" t="s">
        <v>116</v>
      </c>
      <c r="E14" s="95" t="s">
        <v>299</v>
      </c>
      <c r="F14" s="82" t="s">
        <v>300</v>
      </c>
      <c r="G14" s="95" t="s">
        <v>301</v>
      </c>
      <c r="H14" s="82" t="s">
        <v>302</v>
      </c>
      <c r="I14" s="82" t="s">
        <v>303</v>
      </c>
      <c r="J14" s="82"/>
      <c r="K14" s="92">
        <v>4.53</v>
      </c>
      <c r="L14" s="95" t="s">
        <v>160</v>
      </c>
      <c r="M14" s="96">
        <v>6.1999999999999998E-3</v>
      </c>
      <c r="N14" s="96">
        <v>3.0000000000000001E-3</v>
      </c>
      <c r="O14" s="92">
        <v>228139</v>
      </c>
      <c r="P14" s="94">
        <v>101.39</v>
      </c>
      <c r="Q14" s="82"/>
      <c r="R14" s="92">
        <v>231.31013000000002</v>
      </c>
      <c r="S14" s="93">
        <v>7.2999317488267227E-5</v>
      </c>
      <c r="T14" s="93">
        <v>5.6128709000040654E-2</v>
      </c>
      <c r="U14" s="93">
        <f>R14/'סכום נכסי הקרן'!$C$42</f>
        <v>1.2014186563329352E-2</v>
      </c>
    </row>
    <row r="15" spans="2:61" s="135" customFormat="1">
      <c r="B15" s="85" t="s">
        <v>304</v>
      </c>
      <c r="C15" s="82" t="s">
        <v>305</v>
      </c>
      <c r="D15" s="95" t="s">
        <v>116</v>
      </c>
      <c r="E15" s="95" t="s">
        <v>299</v>
      </c>
      <c r="F15" s="82" t="s">
        <v>306</v>
      </c>
      <c r="G15" s="95" t="s">
        <v>307</v>
      </c>
      <c r="H15" s="82" t="s">
        <v>302</v>
      </c>
      <c r="I15" s="82" t="s">
        <v>156</v>
      </c>
      <c r="J15" s="82"/>
      <c r="K15" s="92">
        <v>2.2399999999999998</v>
      </c>
      <c r="L15" s="95" t="s">
        <v>160</v>
      </c>
      <c r="M15" s="96">
        <v>5.8999999999999999E-3</v>
      </c>
      <c r="N15" s="96">
        <v>-1.9E-3</v>
      </c>
      <c r="O15" s="92">
        <v>31842</v>
      </c>
      <c r="P15" s="94">
        <v>100.89</v>
      </c>
      <c r="Q15" s="82"/>
      <c r="R15" s="92">
        <v>32.125399999999999</v>
      </c>
      <c r="S15" s="93">
        <v>5.9649867529037679E-6</v>
      </c>
      <c r="T15" s="93">
        <v>7.795409687028864E-3</v>
      </c>
      <c r="U15" s="93">
        <f>R15/'סכום נכסי הקרן'!$C$42</f>
        <v>1.6685847222582977E-3</v>
      </c>
    </row>
    <row r="16" spans="2:61" s="135" customFormat="1">
      <c r="B16" s="85" t="s">
        <v>308</v>
      </c>
      <c r="C16" s="82" t="s">
        <v>309</v>
      </c>
      <c r="D16" s="95" t="s">
        <v>116</v>
      </c>
      <c r="E16" s="95" t="s">
        <v>299</v>
      </c>
      <c r="F16" s="82" t="s">
        <v>310</v>
      </c>
      <c r="G16" s="95" t="s">
        <v>307</v>
      </c>
      <c r="H16" s="82" t="s">
        <v>302</v>
      </c>
      <c r="I16" s="82" t="s">
        <v>156</v>
      </c>
      <c r="J16" s="82"/>
      <c r="K16" s="92">
        <v>4.4000000000000004</v>
      </c>
      <c r="L16" s="95" t="s">
        <v>160</v>
      </c>
      <c r="M16" s="96">
        <v>9.8999999999999991E-3</v>
      </c>
      <c r="N16" s="96">
        <v>2.5999999999999999E-3</v>
      </c>
      <c r="O16" s="92">
        <v>279496</v>
      </c>
      <c r="P16" s="94">
        <v>103.45</v>
      </c>
      <c r="Q16" s="82"/>
      <c r="R16" s="92">
        <v>289.13862</v>
      </c>
      <c r="S16" s="93">
        <v>9.2736458126650291E-5</v>
      </c>
      <c r="T16" s="93">
        <v>7.0161118592831778E-2</v>
      </c>
      <c r="U16" s="93">
        <f>R16/'סכום נכסי הקרן'!$C$42</f>
        <v>1.5017782936456744E-2</v>
      </c>
    </row>
    <row r="17" spans="2:56" s="135" customFormat="1" ht="20.25">
      <c r="B17" s="85" t="s">
        <v>311</v>
      </c>
      <c r="C17" s="82" t="s">
        <v>312</v>
      </c>
      <c r="D17" s="95" t="s">
        <v>116</v>
      </c>
      <c r="E17" s="95" t="s">
        <v>299</v>
      </c>
      <c r="F17" s="82" t="s">
        <v>310</v>
      </c>
      <c r="G17" s="95" t="s">
        <v>307</v>
      </c>
      <c r="H17" s="82" t="s">
        <v>302</v>
      </c>
      <c r="I17" s="82" t="s">
        <v>156</v>
      </c>
      <c r="J17" s="82"/>
      <c r="K17" s="92">
        <v>6.33</v>
      </c>
      <c r="L17" s="95" t="s">
        <v>160</v>
      </c>
      <c r="M17" s="96">
        <v>8.6E-3</v>
      </c>
      <c r="N17" s="96">
        <v>6.4000000000000003E-3</v>
      </c>
      <c r="O17" s="92">
        <v>146251</v>
      </c>
      <c r="P17" s="94">
        <v>101.62</v>
      </c>
      <c r="Q17" s="82"/>
      <c r="R17" s="92">
        <v>148.62026</v>
      </c>
      <c r="S17" s="93">
        <v>5.8468803458610966E-5</v>
      </c>
      <c r="T17" s="93">
        <v>3.6063545185203875E-2</v>
      </c>
      <c r="U17" s="93">
        <f>R17/'סכום נכסי הקרן'!$C$42</f>
        <v>7.7192967326183025E-3</v>
      </c>
      <c r="BD17" s="133"/>
    </row>
    <row r="18" spans="2:56" s="135" customFormat="1">
      <c r="B18" s="85" t="s">
        <v>313</v>
      </c>
      <c r="C18" s="82" t="s">
        <v>314</v>
      </c>
      <c r="D18" s="95" t="s">
        <v>116</v>
      </c>
      <c r="E18" s="95" t="s">
        <v>299</v>
      </c>
      <c r="F18" s="82" t="s">
        <v>310</v>
      </c>
      <c r="G18" s="95" t="s">
        <v>307</v>
      </c>
      <c r="H18" s="82" t="s">
        <v>302</v>
      </c>
      <c r="I18" s="82" t="s">
        <v>156</v>
      </c>
      <c r="J18" s="82"/>
      <c r="K18" s="92">
        <v>11.74</v>
      </c>
      <c r="L18" s="95" t="s">
        <v>160</v>
      </c>
      <c r="M18" s="96">
        <v>6.9999999999999993E-3</v>
      </c>
      <c r="N18" s="96">
        <v>6.5999999999999991E-3</v>
      </c>
      <c r="O18" s="92">
        <v>45847</v>
      </c>
      <c r="P18" s="94">
        <v>99.78</v>
      </c>
      <c r="Q18" s="82"/>
      <c r="R18" s="92">
        <v>45.746139999999997</v>
      </c>
      <c r="S18" s="93">
        <v>6.5315908919303571E-5</v>
      </c>
      <c r="T18" s="93">
        <v>1.1100559149463621E-2</v>
      </c>
      <c r="U18" s="93">
        <f>R18/'סכום נכסי הקרן'!$C$42</f>
        <v>2.3760423311862014E-3</v>
      </c>
    </row>
    <row r="19" spans="2:56" s="135" customFormat="1">
      <c r="B19" s="85" t="s">
        <v>315</v>
      </c>
      <c r="C19" s="82" t="s">
        <v>316</v>
      </c>
      <c r="D19" s="95" t="s">
        <v>116</v>
      </c>
      <c r="E19" s="95" t="s">
        <v>299</v>
      </c>
      <c r="F19" s="82" t="s">
        <v>310</v>
      </c>
      <c r="G19" s="95" t="s">
        <v>307</v>
      </c>
      <c r="H19" s="82" t="s">
        <v>302</v>
      </c>
      <c r="I19" s="82" t="s">
        <v>156</v>
      </c>
      <c r="J19" s="82"/>
      <c r="K19" s="92">
        <v>1.84</v>
      </c>
      <c r="L19" s="95" t="s">
        <v>160</v>
      </c>
      <c r="M19" s="96">
        <v>6.4000000000000003E-3</v>
      </c>
      <c r="N19" s="96">
        <v>-1.2999999999999999E-3</v>
      </c>
      <c r="O19" s="92">
        <v>50000</v>
      </c>
      <c r="P19" s="94">
        <v>100.3</v>
      </c>
      <c r="Q19" s="82"/>
      <c r="R19" s="92">
        <v>50.15</v>
      </c>
      <c r="S19" s="93">
        <v>1.5872537177450203E-5</v>
      </c>
      <c r="T19" s="93">
        <v>1.2169180642248737E-2</v>
      </c>
      <c r="U19" s="93">
        <f>R19/'סכום נכסי הקרן'!$C$42</f>
        <v>2.6047776470099556E-3</v>
      </c>
      <c r="BD19" s="137"/>
    </row>
    <row r="20" spans="2:56" s="135" customFormat="1">
      <c r="B20" s="85" t="s">
        <v>317</v>
      </c>
      <c r="C20" s="82" t="s">
        <v>318</v>
      </c>
      <c r="D20" s="95" t="s">
        <v>116</v>
      </c>
      <c r="E20" s="95" t="s">
        <v>299</v>
      </c>
      <c r="F20" s="82" t="s">
        <v>319</v>
      </c>
      <c r="G20" s="95" t="s">
        <v>307</v>
      </c>
      <c r="H20" s="82" t="s">
        <v>302</v>
      </c>
      <c r="I20" s="82" t="s">
        <v>156</v>
      </c>
      <c r="J20" s="82"/>
      <c r="K20" s="92">
        <v>4.01</v>
      </c>
      <c r="L20" s="95" t="s">
        <v>160</v>
      </c>
      <c r="M20" s="96">
        <v>0.05</v>
      </c>
      <c r="N20" s="96">
        <v>1.6000000000000001E-3</v>
      </c>
      <c r="O20" s="92">
        <v>86464</v>
      </c>
      <c r="P20" s="94">
        <v>124.2</v>
      </c>
      <c r="Q20" s="82"/>
      <c r="R20" s="92">
        <v>107.38827999999999</v>
      </c>
      <c r="S20" s="93">
        <v>2.7434892738847198E-5</v>
      </c>
      <c r="T20" s="93">
        <v>2.6058372446268935E-2</v>
      </c>
      <c r="U20" s="93">
        <f>R20/'סכום נכסי הקרן'!$C$42</f>
        <v>5.5777186698872635E-3</v>
      </c>
    </row>
    <row r="21" spans="2:56" s="135" customFormat="1">
      <c r="B21" s="85" t="s">
        <v>320</v>
      </c>
      <c r="C21" s="82" t="s">
        <v>321</v>
      </c>
      <c r="D21" s="95" t="s">
        <v>116</v>
      </c>
      <c r="E21" s="95" t="s">
        <v>299</v>
      </c>
      <c r="F21" s="82" t="s">
        <v>322</v>
      </c>
      <c r="G21" s="95" t="s">
        <v>307</v>
      </c>
      <c r="H21" s="82" t="s">
        <v>323</v>
      </c>
      <c r="I21" s="82" t="s">
        <v>156</v>
      </c>
      <c r="J21" s="82"/>
      <c r="K21" s="92">
        <v>2</v>
      </c>
      <c r="L21" s="95" t="s">
        <v>160</v>
      </c>
      <c r="M21" s="96">
        <v>8.0000000000000002E-3</v>
      </c>
      <c r="N21" s="96">
        <v>-1.7000000000000001E-3</v>
      </c>
      <c r="O21" s="92">
        <v>50000</v>
      </c>
      <c r="P21" s="94">
        <v>102.36</v>
      </c>
      <c r="Q21" s="82"/>
      <c r="R21" s="92">
        <v>51.179989999999997</v>
      </c>
      <c r="S21" s="93">
        <v>7.757470444037608E-5</v>
      </c>
      <c r="T21" s="93">
        <v>1.2419113530976748E-2</v>
      </c>
      <c r="U21" s="93">
        <f>R21/'סכום נכסי הקרן'!$C$42</f>
        <v>2.6582750533637699E-3</v>
      </c>
    </row>
    <row r="22" spans="2:56" s="135" customFormat="1">
      <c r="B22" s="85" t="s">
        <v>324</v>
      </c>
      <c r="C22" s="82" t="s">
        <v>325</v>
      </c>
      <c r="D22" s="95" t="s">
        <v>116</v>
      </c>
      <c r="E22" s="95" t="s">
        <v>299</v>
      </c>
      <c r="F22" s="82" t="s">
        <v>306</v>
      </c>
      <c r="G22" s="95" t="s">
        <v>307</v>
      </c>
      <c r="H22" s="82" t="s">
        <v>323</v>
      </c>
      <c r="I22" s="82" t="s">
        <v>156</v>
      </c>
      <c r="J22" s="82"/>
      <c r="K22" s="92">
        <v>2.5299999999999998</v>
      </c>
      <c r="L22" s="95" t="s">
        <v>160</v>
      </c>
      <c r="M22" s="96">
        <v>3.4000000000000002E-2</v>
      </c>
      <c r="N22" s="96">
        <v>-1.1000000000000001E-3</v>
      </c>
      <c r="O22" s="92">
        <v>65449</v>
      </c>
      <c r="P22" s="94">
        <v>112.77</v>
      </c>
      <c r="Q22" s="82"/>
      <c r="R22" s="92">
        <v>73.806830000000005</v>
      </c>
      <c r="S22" s="93">
        <v>3.4985527156293347E-5</v>
      </c>
      <c r="T22" s="93">
        <v>1.7909644006016818E-2</v>
      </c>
      <c r="U22" s="93">
        <f>R22/'סכום נכסי הקרן'!$C$42</f>
        <v>3.8335070983183217E-3</v>
      </c>
    </row>
    <row r="23" spans="2:56" s="135" customFormat="1">
      <c r="B23" s="85" t="s">
        <v>326</v>
      </c>
      <c r="C23" s="82" t="s">
        <v>327</v>
      </c>
      <c r="D23" s="95" t="s">
        <v>116</v>
      </c>
      <c r="E23" s="95" t="s">
        <v>299</v>
      </c>
      <c r="F23" s="82" t="s">
        <v>328</v>
      </c>
      <c r="G23" s="95" t="s">
        <v>329</v>
      </c>
      <c r="H23" s="82" t="s">
        <v>323</v>
      </c>
      <c r="I23" s="82" t="s">
        <v>303</v>
      </c>
      <c r="J23" s="82"/>
      <c r="K23" s="92">
        <v>3.9700000000000006</v>
      </c>
      <c r="L23" s="95" t="s">
        <v>160</v>
      </c>
      <c r="M23" s="96">
        <v>6.5000000000000006E-3</v>
      </c>
      <c r="N23" s="96">
        <v>2.5000000000000001E-3</v>
      </c>
      <c r="O23" s="92">
        <v>74550.87</v>
      </c>
      <c r="P23" s="94">
        <v>100.39</v>
      </c>
      <c r="Q23" s="92">
        <v>10.927029999999998</v>
      </c>
      <c r="R23" s="92">
        <v>85.810179999999988</v>
      </c>
      <c r="S23" s="93">
        <v>7.0547607226734946E-5</v>
      </c>
      <c r="T23" s="93">
        <v>2.0822324653317639E-2</v>
      </c>
      <c r="U23" s="93">
        <f>R23/'סכום נכסי הקרן'!$C$42</f>
        <v>4.4569579012941323E-3</v>
      </c>
    </row>
    <row r="24" spans="2:56" s="135" customFormat="1">
      <c r="B24" s="85" t="s">
        <v>330</v>
      </c>
      <c r="C24" s="82" t="s">
        <v>331</v>
      </c>
      <c r="D24" s="95" t="s">
        <v>116</v>
      </c>
      <c r="E24" s="95" t="s">
        <v>299</v>
      </c>
      <c r="F24" s="82" t="s">
        <v>328</v>
      </c>
      <c r="G24" s="95" t="s">
        <v>329</v>
      </c>
      <c r="H24" s="82" t="s">
        <v>323</v>
      </c>
      <c r="I24" s="82" t="s">
        <v>156</v>
      </c>
      <c r="J24" s="82"/>
      <c r="K24" s="92">
        <v>5.9799999999999995</v>
      </c>
      <c r="L24" s="95" t="s">
        <v>160</v>
      </c>
      <c r="M24" s="96">
        <v>1.34E-2</v>
      </c>
      <c r="N24" s="96">
        <v>1.0199999999999997E-2</v>
      </c>
      <c r="O24" s="92">
        <v>147783</v>
      </c>
      <c r="P24" s="94">
        <v>102.34</v>
      </c>
      <c r="Q24" s="82"/>
      <c r="R24" s="92">
        <v>151.24113</v>
      </c>
      <c r="S24" s="93">
        <v>3.2517428970509153E-5</v>
      </c>
      <c r="T24" s="93">
        <v>3.6699514087892814E-2</v>
      </c>
      <c r="U24" s="93">
        <f>R24/'סכום נכסי הקרן'!$C$42</f>
        <v>7.8554240225827878E-3</v>
      </c>
    </row>
    <row r="25" spans="2:56" s="135" customFormat="1">
      <c r="B25" s="85" t="s">
        <v>332</v>
      </c>
      <c r="C25" s="82" t="s">
        <v>333</v>
      </c>
      <c r="D25" s="95" t="s">
        <v>116</v>
      </c>
      <c r="E25" s="95" t="s">
        <v>299</v>
      </c>
      <c r="F25" s="82" t="s">
        <v>319</v>
      </c>
      <c r="G25" s="95" t="s">
        <v>307</v>
      </c>
      <c r="H25" s="82" t="s">
        <v>323</v>
      </c>
      <c r="I25" s="82" t="s">
        <v>156</v>
      </c>
      <c r="J25" s="82"/>
      <c r="K25" s="92">
        <v>1.9700000000000002</v>
      </c>
      <c r="L25" s="95" t="s">
        <v>160</v>
      </c>
      <c r="M25" s="96">
        <v>4.0999999999999995E-2</v>
      </c>
      <c r="N25" s="96">
        <v>-3.0000000000000003E-4</v>
      </c>
      <c r="O25" s="92">
        <v>207508.5</v>
      </c>
      <c r="P25" s="94">
        <v>129.81</v>
      </c>
      <c r="Q25" s="82"/>
      <c r="R25" s="92">
        <v>269.36680000000001</v>
      </c>
      <c r="S25" s="93">
        <v>8.8779987046781763E-5</v>
      </c>
      <c r="T25" s="93">
        <v>6.5363374839969832E-2</v>
      </c>
      <c r="U25" s="93">
        <f>R25/'סכום נכסי הקרן'!$C$42</f>
        <v>1.3990839870121662E-2</v>
      </c>
    </row>
    <row r="26" spans="2:56" s="135" customFormat="1">
      <c r="B26" s="85" t="s">
        <v>334</v>
      </c>
      <c r="C26" s="82" t="s">
        <v>335</v>
      </c>
      <c r="D26" s="95" t="s">
        <v>116</v>
      </c>
      <c r="E26" s="95" t="s">
        <v>299</v>
      </c>
      <c r="F26" s="82" t="s">
        <v>319</v>
      </c>
      <c r="G26" s="95" t="s">
        <v>307</v>
      </c>
      <c r="H26" s="82" t="s">
        <v>323</v>
      </c>
      <c r="I26" s="82" t="s">
        <v>156</v>
      </c>
      <c r="J26" s="82"/>
      <c r="K26" s="92">
        <v>3.0300000000000002</v>
      </c>
      <c r="L26" s="95" t="s">
        <v>160</v>
      </c>
      <c r="M26" s="96">
        <v>0.04</v>
      </c>
      <c r="N26" s="96">
        <v>4.0000000000000002E-4</v>
      </c>
      <c r="O26" s="92">
        <v>118035</v>
      </c>
      <c r="P26" s="94">
        <v>119.26</v>
      </c>
      <c r="Q26" s="82"/>
      <c r="R26" s="92">
        <v>140.76852</v>
      </c>
      <c r="S26" s="93">
        <v>4.0636355655471459E-5</v>
      </c>
      <c r="T26" s="93">
        <v>3.4158276144008057E-2</v>
      </c>
      <c r="U26" s="93">
        <f>R26/'סכום נכסי הקרן'!$C$42</f>
        <v>7.3114794476305863E-3</v>
      </c>
    </row>
    <row r="27" spans="2:56" s="135" customFormat="1">
      <c r="B27" s="85" t="s">
        <v>336</v>
      </c>
      <c r="C27" s="82" t="s">
        <v>337</v>
      </c>
      <c r="D27" s="95" t="s">
        <v>116</v>
      </c>
      <c r="E27" s="95" t="s">
        <v>299</v>
      </c>
      <c r="F27" s="82" t="s">
        <v>338</v>
      </c>
      <c r="G27" s="95" t="s">
        <v>329</v>
      </c>
      <c r="H27" s="82" t="s">
        <v>339</v>
      </c>
      <c r="I27" s="82" t="s">
        <v>303</v>
      </c>
      <c r="J27" s="82"/>
      <c r="K27" s="92">
        <v>5.95</v>
      </c>
      <c r="L27" s="95" t="s">
        <v>160</v>
      </c>
      <c r="M27" s="96">
        <v>2.3399999999999997E-2</v>
      </c>
      <c r="N27" s="96">
        <v>1.1299999999999999E-2</v>
      </c>
      <c r="O27" s="92">
        <v>55975.72</v>
      </c>
      <c r="P27" s="94">
        <v>106</v>
      </c>
      <c r="Q27" s="82"/>
      <c r="R27" s="92">
        <v>59.33426</v>
      </c>
      <c r="S27" s="93">
        <v>2.6986907829854689E-5</v>
      </c>
      <c r="T27" s="93">
        <v>1.4397793184728884E-2</v>
      </c>
      <c r="U27" s="93">
        <f>R27/'סכום נכסי הקרן'!$C$42</f>
        <v>3.0818056659995402E-3</v>
      </c>
    </row>
    <row r="28" spans="2:56" s="135" customFormat="1">
      <c r="B28" s="85" t="s">
        <v>340</v>
      </c>
      <c r="C28" s="82" t="s">
        <v>341</v>
      </c>
      <c r="D28" s="95" t="s">
        <v>116</v>
      </c>
      <c r="E28" s="95" t="s">
        <v>299</v>
      </c>
      <c r="F28" s="82" t="s">
        <v>342</v>
      </c>
      <c r="G28" s="95" t="s">
        <v>329</v>
      </c>
      <c r="H28" s="82" t="s">
        <v>339</v>
      </c>
      <c r="I28" s="82" t="s">
        <v>156</v>
      </c>
      <c r="J28" s="82"/>
      <c r="K28" s="92">
        <v>2.8599999999999994</v>
      </c>
      <c r="L28" s="95" t="s">
        <v>160</v>
      </c>
      <c r="M28" s="96">
        <v>4.8000000000000001E-2</v>
      </c>
      <c r="N28" s="96">
        <v>1.7000000000000001E-3</v>
      </c>
      <c r="O28" s="92">
        <v>90996</v>
      </c>
      <c r="P28" s="94">
        <v>118.59</v>
      </c>
      <c r="Q28" s="82"/>
      <c r="R28" s="92">
        <v>107.91216</v>
      </c>
      <c r="S28" s="93">
        <v>6.6931166727716458E-5</v>
      </c>
      <c r="T28" s="93">
        <v>2.6185494886046826E-2</v>
      </c>
      <c r="U28" s="93">
        <f>R28/'סכום נכסי הקרן'!$C$42</f>
        <v>5.6049288575984423E-3</v>
      </c>
    </row>
    <row r="29" spans="2:56" s="135" customFormat="1">
      <c r="B29" s="85" t="s">
        <v>343</v>
      </c>
      <c r="C29" s="82" t="s">
        <v>344</v>
      </c>
      <c r="D29" s="95" t="s">
        <v>116</v>
      </c>
      <c r="E29" s="95" t="s">
        <v>299</v>
      </c>
      <c r="F29" s="82" t="s">
        <v>342</v>
      </c>
      <c r="G29" s="95" t="s">
        <v>329</v>
      </c>
      <c r="H29" s="82" t="s">
        <v>339</v>
      </c>
      <c r="I29" s="82" t="s">
        <v>156</v>
      </c>
      <c r="J29" s="82"/>
      <c r="K29" s="92">
        <v>6.7600000000000007</v>
      </c>
      <c r="L29" s="95" t="s">
        <v>160</v>
      </c>
      <c r="M29" s="96">
        <v>3.2000000000000001E-2</v>
      </c>
      <c r="N29" s="96">
        <v>1.3300000000000001E-2</v>
      </c>
      <c r="O29" s="92">
        <v>93851</v>
      </c>
      <c r="P29" s="94">
        <v>114.12</v>
      </c>
      <c r="Q29" s="82"/>
      <c r="R29" s="92">
        <v>107.10275999999999</v>
      </c>
      <c r="S29" s="93">
        <v>7.510387190945058E-5</v>
      </c>
      <c r="T29" s="93">
        <v>2.5989089406249496E-2</v>
      </c>
      <c r="U29" s="93">
        <f>R29/'סכום נכסי הקרן'!$C$42</f>
        <v>5.5628888371101089E-3</v>
      </c>
    </row>
    <row r="30" spans="2:56" s="135" customFormat="1">
      <c r="B30" s="85" t="s">
        <v>345</v>
      </c>
      <c r="C30" s="82" t="s">
        <v>346</v>
      </c>
      <c r="D30" s="95" t="s">
        <v>116</v>
      </c>
      <c r="E30" s="95" t="s">
        <v>299</v>
      </c>
      <c r="F30" s="82" t="s">
        <v>342</v>
      </c>
      <c r="G30" s="95" t="s">
        <v>329</v>
      </c>
      <c r="H30" s="82" t="s">
        <v>339</v>
      </c>
      <c r="I30" s="82" t="s">
        <v>156</v>
      </c>
      <c r="J30" s="82"/>
      <c r="K30" s="92">
        <v>1.7199999999999998</v>
      </c>
      <c r="L30" s="95" t="s">
        <v>160</v>
      </c>
      <c r="M30" s="96">
        <v>4.9000000000000002E-2</v>
      </c>
      <c r="N30" s="96">
        <v>0</v>
      </c>
      <c r="O30" s="92">
        <v>8075.25</v>
      </c>
      <c r="P30" s="94">
        <v>117.53</v>
      </c>
      <c r="Q30" s="82"/>
      <c r="R30" s="92">
        <v>9.49085</v>
      </c>
      <c r="S30" s="93">
        <v>2.7175156810691625E-5</v>
      </c>
      <c r="T30" s="93">
        <v>2.3030083369588519E-3</v>
      </c>
      <c r="U30" s="93">
        <f>R30/'סכום נכסי הקרן'!$C$42</f>
        <v>4.9295222195661894E-4</v>
      </c>
    </row>
    <row r="31" spans="2:56" s="135" customFormat="1">
      <c r="B31" s="85" t="s">
        <v>347</v>
      </c>
      <c r="C31" s="82" t="s">
        <v>348</v>
      </c>
      <c r="D31" s="95" t="s">
        <v>116</v>
      </c>
      <c r="E31" s="95" t="s">
        <v>299</v>
      </c>
      <c r="F31" s="82" t="s">
        <v>349</v>
      </c>
      <c r="G31" s="95" t="s">
        <v>350</v>
      </c>
      <c r="H31" s="82" t="s">
        <v>339</v>
      </c>
      <c r="I31" s="82" t="s">
        <v>156</v>
      </c>
      <c r="J31" s="82"/>
      <c r="K31" s="92">
        <v>2.58</v>
      </c>
      <c r="L31" s="95" t="s">
        <v>160</v>
      </c>
      <c r="M31" s="96">
        <v>3.7000000000000005E-2</v>
      </c>
      <c r="N31" s="96">
        <v>1E-3</v>
      </c>
      <c r="O31" s="92">
        <v>126572</v>
      </c>
      <c r="P31" s="94">
        <v>113.5</v>
      </c>
      <c r="Q31" s="82"/>
      <c r="R31" s="92">
        <v>143.65922</v>
      </c>
      <c r="S31" s="93">
        <v>4.2190925311102467E-5</v>
      </c>
      <c r="T31" s="93">
        <v>3.4859720819632158E-2</v>
      </c>
      <c r="U31" s="93">
        <f>R31/'סכום נכסי הקרן'!$C$42</f>
        <v>7.4616216359498621E-3</v>
      </c>
    </row>
    <row r="32" spans="2:56" s="135" customFormat="1">
      <c r="B32" s="85" t="s">
        <v>351</v>
      </c>
      <c r="C32" s="82" t="s">
        <v>352</v>
      </c>
      <c r="D32" s="95" t="s">
        <v>116</v>
      </c>
      <c r="E32" s="95" t="s">
        <v>299</v>
      </c>
      <c r="F32" s="82" t="s">
        <v>349</v>
      </c>
      <c r="G32" s="95" t="s">
        <v>350</v>
      </c>
      <c r="H32" s="82" t="s">
        <v>339</v>
      </c>
      <c r="I32" s="82" t="s">
        <v>156</v>
      </c>
      <c r="J32" s="82"/>
      <c r="K32" s="92">
        <v>6.0500000000000007</v>
      </c>
      <c r="L32" s="95" t="s">
        <v>160</v>
      </c>
      <c r="M32" s="96">
        <v>2.2000000000000002E-2</v>
      </c>
      <c r="N32" s="96">
        <v>1.1200000000000002E-2</v>
      </c>
      <c r="O32" s="92">
        <v>98491</v>
      </c>
      <c r="P32" s="94">
        <v>106.35</v>
      </c>
      <c r="Q32" s="82"/>
      <c r="R32" s="92">
        <v>104.74517999999999</v>
      </c>
      <c r="S32" s="93">
        <v>1.1170784708342971E-4</v>
      </c>
      <c r="T32" s="93">
        <v>2.5417009308571475E-2</v>
      </c>
      <c r="U32" s="93">
        <f>R32/'סכום נכסי הקרן'!$C$42</f>
        <v>5.44043675964176E-3</v>
      </c>
    </row>
    <row r="33" spans="2:21" s="135" customFormat="1">
      <c r="B33" s="85" t="s">
        <v>353</v>
      </c>
      <c r="C33" s="82" t="s">
        <v>354</v>
      </c>
      <c r="D33" s="95" t="s">
        <v>116</v>
      </c>
      <c r="E33" s="95" t="s">
        <v>299</v>
      </c>
      <c r="F33" s="82" t="s">
        <v>306</v>
      </c>
      <c r="G33" s="95" t="s">
        <v>307</v>
      </c>
      <c r="H33" s="82" t="s">
        <v>339</v>
      </c>
      <c r="I33" s="82" t="s">
        <v>156</v>
      </c>
      <c r="J33" s="82"/>
      <c r="K33" s="92">
        <v>2.71</v>
      </c>
      <c r="L33" s="95" t="s">
        <v>160</v>
      </c>
      <c r="M33" s="96">
        <v>0.04</v>
      </c>
      <c r="N33" s="96">
        <v>9.0000000000000008E-4</v>
      </c>
      <c r="O33" s="92">
        <v>116681</v>
      </c>
      <c r="P33" s="94">
        <v>119.59</v>
      </c>
      <c r="Q33" s="82"/>
      <c r="R33" s="92">
        <v>139.53882000000002</v>
      </c>
      <c r="S33" s="93">
        <v>8.6430498415553212E-5</v>
      </c>
      <c r="T33" s="93">
        <v>3.3859882496235914E-2</v>
      </c>
      <c r="U33" s="93">
        <f>R33/'סכום נכסי הקרן'!$C$42</f>
        <v>7.2476091570517608E-3</v>
      </c>
    </row>
    <row r="34" spans="2:21" s="135" customFormat="1">
      <c r="B34" s="85" t="s">
        <v>355</v>
      </c>
      <c r="C34" s="82" t="s">
        <v>356</v>
      </c>
      <c r="D34" s="95" t="s">
        <v>116</v>
      </c>
      <c r="E34" s="95" t="s">
        <v>299</v>
      </c>
      <c r="F34" s="82" t="s">
        <v>357</v>
      </c>
      <c r="G34" s="95" t="s">
        <v>307</v>
      </c>
      <c r="H34" s="82" t="s">
        <v>339</v>
      </c>
      <c r="I34" s="82" t="s">
        <v>303</v>
      </c>
      <c r="J34" s="82"/>
      <c r="K34" s="92">
        <v>1.6700000000000002</v>
      </c>
      <c r="L34" s="95" t="s">
        <v>160</v>
      </c>
      <c r="M34" s="96">
        <v>4.6500000000000007E-2</v>
      </c>
      <c r="N34" s="96">
        <v>-5.0000000000000001E-4</v>
      </c>
      <c r="O34" s="92">
        <v>29181.37</v>
      </c>
      <c r="P34" s="94">
        <v>130.08000000000001</v>
      </c>
      <c r="Q34" s="82"/>
      <c r="R34" s="92">
        <v>37.959129999999995</v>
      </c>
      <c r="S34" s="93">
        <v>8.893866389182935E-5</v>
      </c>
      <c r="T34" s="93">
        <v>9.2109972082273818E-3</v>
      </c>
      <c r="U34" s="93">
        <f>R34/'סכום נכסי הקרן'!$C$42</f>
        <v>1.97158710516341E-3</v>
      </c>
    </row>
    <row r="35" spans="2:21" s="135" customFormat="1">
      <c r="B35" s="85" t="s">
        <v>358</v>
      </c>
      <c r="C35" s="82" t="s">
        <v>359</v>
      </c>
      <c r="D35" s="95" t="s">
        <v>116</v>
      </c>
      <c r="E35" s="95" t="s">
        <v>299</v>
      </c>
      <c r="F35" s="82" t="s">
        <v>357</v>
      </c>
      <c r="G35" s="95" t="s">
        <v>307</v>
      </c>
      <c r="H35" s="82" t="s">
        <v>339</v>
      </c>
      <c r="I35" s="82" t="s">
        <v>303</v>
      </c>
      <c r="J35" s="82"/>
      <c r="K35" s="92">
        <v>6.1</v>
      </c>
      <c r="L35" s="95" t="s">
        <v>160</v>
      </c>
      <c r="M35" s="96">
        <v>1.4999999999999999E-2</v>
      </c>
      <c r="N35" s="96">
        <v>6.8999999999999999E-3</v>
      </c>
      <c r="O35" s="92">
        <v>1320.13</v>
      </c>
      <c r="P35" s="94">
        <v>103.94</v>
      </c>
      <c r="Q35" s="82"/>
      <c r="R35" s="92">
        <v>1.3721400000000001</v>
      </c>
      <c r="S35" s="93">
        <v>2.3675921706709612E-6</v>
      </c>
      <c r="T35" s="93">
        <v>3.3295751797517815E-4</v>
      </c>
      <c r="U35" s="93">
        <f>R35/'סכום נכסי הקרן'!$C$42</f>
        <v>7.1268586252607003E-5</v>
      </c>
    </row>
    <row r="36" spans="2:21" s="135" customFormat="1">
      <c r="B36" s="85" t="s">
        <v>360</v>
      </c>
      <c r="C36" s="82" t="s">
        <v>361</v>
      </c>
      <c r="D36" s="95" t="s">
        <v>116</v>
      </c>
      <c r="E36" s="95" t="s">
        <v>299</v>
      </c>
      <c r="F36" s="82" t="s">
        <v>362</v>
      </c>
      <c r="G36" s="95" t="s">
        <v>363</v>
      </c>
      <c r="H36" s="82" t="s">
        <v>339</v>
      </c>
      <c r="I36" s="82" t="s">
        <v>156</v>
      </c>
      <c r="J36" s="82"/>
      <c r="K36" s="92">
        <v>8.2199999999999989</v>
      </c>
      <c r="L36" s="95" t="s">
        <v>160</v>
      </c>
      <c r="M36" s="96">
        <v>3.85E-2</v>
      </c>
      <c r="N36" s="96">
        <v>1.3899999999999999E-2</v>
      </c>
      <c r="O36" s="92">
        <v>5428.95</v>
      </c>
      <c r="P36" s="94">
        <v>123.26</v>
      </c>
      <c r="Q36" s="82"/>
      <c r="R36" s="92">
        <v>6.6917200000000001</v>
      </c>
      <c r="S36" s="93">
        <v>1.9747002019024972E-6</v>
      </c>
      <c r="T36" s="93">
        <v>1.6237836388304828E-3</v>
      </c>
      <c r="U36" s="93">
        <f>R36/'סכום נכסי הקרן'!$C$42</f>
        <v>3.4756615505582175E-4</v>
      </c>
    </row>
    <row r="37" spans="2:21" s="135" customFormat="1">
      <c r="B37" s="85" t="s">
        <v>364</v>
      </c>
      <c r="C37" s="82" t="s">
        <v>365</v>
      </c>
      <c r="D37" s="95" t="s">
        <v>116</v>
      </c>
      <c r="E37" s="95" t="s">
        <v>299</v>
      </c>
      <c r="F37" s="82" t="s">
        <v>362</v>
      </c>
      <c r="G37" s="95" t="s">
        <v>363</v>
      </c>
      <c r="H37" s="82" t="s">
        <v>339</v>
      </c>
      <c r="I37" s="82" t="s">
        <v>156</v>
      </c>
      <c r="J37" s="82"/>
      <c r="K37" s="92">
        <v>6.5</v>
      </c>
      <c r="L37" s="95" t="s">
        <v>160</v>
      </c>
      <c r="M37" s="96">
        <v>4.4999999999999998E-2</v>
      </c>
      <c r="N37" s="96">
        <v>1.0500000000000001E-2</v>
      </c>
      <c r="O37" s="92">
        <v>163191</v>
      </c>
      <c r="P37" s="94">
        <v>125.2</v>
      </c>
      <c r="Q37" s="82"/>
      <c r="R37" s="92">
        <v>204.31512000000001</v>
      </c>
      <c r="S37" s="93">
        <v>5.5479139101215574E-5</v>
      </c>
      <c r="T37" s="93">
        <v>4.95782174122179E-2</v>
      </c>
      <c r="U37" s="93">
        <f>R37/'סכום נכסי הקרן'!$C$42</f>
        <v>1.0612072931648191E-2</v>
      </c>
    </row>
    <row r="38" spans="2:21" s="135" customFormat="1">
      <c r="B38" s="85" t="s">
        <v>366</v>
      </c>
      <c r="C38" s="82" t="s">
        <v>367</v>
      </c>
      <c r="D38" s="95" t="s">
        <v>116</v>
      </c>
      <c r="E38" s="95" t="s">
        <v>299</v>
      </c>
      <c r="F38" s="82" t="s">
        <v>368</v>
      </c>
      <c r="G38" s="95" t="s">
        <v>329</v>
      </c>
      <c r="H38" s="82" t="s">
        <v>339</v>
      </c>
      <c r="I38" s="82" t="s">
        <v>303</v>
      </c>
      <c r="J38" s="82"/>
      <c r="K38" s="92">
        <v>2.12</v>
      </c>
      <c r="L38" s="95" t="s">
        <v>160</v>
      </c>
      <c r="M38" s="96">
        <v>5.0999999999999997E-2</v>
      </c>
      <c r="N38" s="96">
        <v>-5.0000000000000001E-4</v>
      </c>
      <c r="O38" s="92">
        <v>39523.81</v>
      </c>
      <c r="P38" s="94">
        <v>123.65</v>
      </c>
      <c r="Q38" s="82"/>
      <c r="R38" s="92">
        <v>48.871199999999995</v>
      </c>
      <c r="S38" s="93">
        <v>8.468024886197299E-5</v>
      </c>
      <c r="T38" s="93">
        <v>1.185887260226254E-2</v>
      </c>
      <c r="U38" s="93">
        <f>R38/'סכום נכסי הקרן'!$C$42</f>
        <v>2.5383571155045449E-3</v>
      </c>
    </row>
    <row r="39" spans="2:21" s="135" customFormat="1">
      <c r="B39" s="85" t="s">
        <v>369</v>
      </c>
      <c r="C39" s="82" t="s">
        <v>370</v>
      </c>
      <c r="D39" s="95" t="s">
        <v>116</v>
      </c>
      <c r="E39" s="95" t="s">
        <v>299</v>
      </c>
      <c r="F39" s="82" t="s">
        <v>368</v>
      </c>
      <c r="G39" s="95" t="s">
        <v>329</v>
      </c>
      <c r="H39" s="82" t="s">
        <v>339</v>
      </c>
      <c r="I39" s="82" t="s">
        <v>303</v>
      </c>
      <c r="J39" s="82"/>
      <c r="K39" s="92">
        <v>7.5299999999999994</v>
      </c>
      <c r="L39" s="95" t="s">
        <v>160</v>
      </c>
      <c r="M39" s="96">
        <v>2.35E-2</v>
      </c>
      <c r="N39" s="96">
        <v>1.67E-2</v>
      </c>
      <c r="O39" s="92">
        <v>10670</v>
      </c>
      <c r="P39" s="94">
        <v>105.2</v>
      </c>
      <c r="Q39" s="92">
        <v>0.23667000000000002</v>
      </c>
      <c r="R39" s="92">
        <v>11.467229999999999</v>
      </c>
      <c r="S39" s="93">
        <v>2.9103955677364961E-5</v>
      </c>
      <c r="T39" s="93">
        <v>2.7825881024170283E-3</v>
      </c>
      <c r="U39" s="93">
        <f>R39/'סכום נכסי הקרן'!$C$42</f>
        <v>5.9560487292366847E-4</v>
      </c>
    </row>
    <row r="40" spans="2:21" s="135" customFormat="1">
      <c r="B40" s="85" t="s">
        <v>371</v>
      </c>
      <c r="C40" s="82" t="s">
        <v>372</v>
      </c>
      <c r="D40" s="95" t="s">
        <v>116</v>
      </c>
      <c r="E40" s="95" t="s">
        <v>299</v>
      </c>
      <c r="F40" s="82" t="s">
        <v>368</v>
      </c>
      <c r="G40" s="95" t="s">
        <v>329</v>
      </c>
      <c r="H40" s="82" t="s">
        <v>339</v>
      </c>
      <c r="I40" s="82" t="s">
        <v>303</v>
      </c>
      <c r="J40" s="82"/>
      <c r="K40" s="92">
        <v>6.8100000000000005</v>
      </c>
      <c r="L40" s="95" t="s">
        <v>160</v>
      </c>
      <c r="M40" s="96">
        <v>2.1499999999999998E-2</v>
      </c>
      <c r="N40" s="96">
        <v>1.49E-2</v>
      </c>
      <c r="O40" s="92">
        <v>16804.759999999998</v>
      </c>
      <c r="P40" s="94">
        <v>106.13</v>
      </c>
      <c r="Q40" s="82"/>
      <c r="R40" s="92">
        <v>17.834889999999998</v>
      </c>
      <c r="S40" s="93">
        <v>2.1373725096165551E-5</v>
      </c>
      <c r="T40" s="93">
        <v>4.3277367526348065E-3</v>
      </c>
      <c r="U40" s="93">
        <f>R40/'סכום נכסי הקרן'!$C$42</f>
        <v>9.2633943786403559E-4</v>
      </c>
    </row>
    <row r="41" spans="2:21" s="135" customFormat="1">
      <c r="B41" s="85" t="s">
        <v>373</v>
      </c>
      <c r="C41" s="82" t="s">
        <v>374</v>
      </c>
      <c r="D41" s="95" t="s">
        <v>116</v>
      </c>
      <c r="E41" s="95" t="s">
        <v>299</v>
      </c>
      <c r="F41" s="82" t="s">
        <v>319</v>
      </c>
      <c r="G41" s="95" t="s">
        <v>307</v>
      </c>
      <c r="H41" s="82" t="s">
        <v>339</v>
      </c>
      <c r="I41" s="82" t="s">
        <v>303</v>
      </c>
      <c r="J41" s="82"/>
      <c r="K41" s="92">
        <v>2.1300000000000003</v>
      </c>
      <c r="L41" s="95" t="s">
        <v>160</v>
      </c>
      <c r="M41" s="96">
        <v>6.5000000000000002E-2</v>
      </c>
      <c r="N41" s="96">
        <v>-2.9999999999999997E-4</v>
      </c>
      <c r="O41" s="92">
        <v>18000</v>
      </c>
      <c r="P41" s="94">
        <v>125.98</v>
      </c>
      <c r="Q41" s="92">
        <v>0.32130999999999998</v>
      </c>
      <c r="R41" s="92">
        <v>22.997709999999998</v>
      </c>
      <c r="S41" s="93">
        <v>1.1428571428571429E-5</v>
      </c>
      <c r="T41" s="93">
        <v>5.5805241744376899E-3</v>
      </c>
      <c r="U41" s="93">
        <f>R41/'סכום נכסי הקרן'!$C$42</f>
        <v>1.1944949340063275E-3</v>
      </c>
    </row>
    <row r="42" spans="2:21" s="135" customFormat="1">
      <c r="B42" s="85" t="s">
        <v>375</v>
      </c>
      <c r="C42" s="82" t="s">
        <v>376</v>
      </c>
      <c r="D42" s="95" t="s">
        <v>116</v>
      </c>
      <c r="E42" s="95" t="s">
        <v>299</v>
      </c>
      <c r="F42" s="82" t="s">
        <v>377</v>
      </c>
      <c r="G42" s="95" t="s">
        <v>329</v>
      </c>
      <c r="H42" s="82" t="s">
        <v>339</v>
      </c>
      <c r="I42" s="82" t="s">
        <v>303</v>
      </c>
      <c r="J42" s="82"/>
      <c r="K42" s="92">
        <v>8.58</v>
      </c>
      <c r="L42" s="95" t="s">
        <v>160</v>
      </c>
      <c r="M42" s="96">
        <v>3.5000000000000003E-2</v>
      </c>
      <c r="N42" s="96">
        <v>1.6399999999999998E-2</v>
      </c>
      <c r="O42" s="92">
        <v>21096</v>
      </c>
      <c r="P42" s="94">
        <v>117.44</v>
      </c>
      <c r="Q42" s="82"/>
      <c r="R42" s="92">
        <v>24.77514</v>
      </c>
      <c r="S42" s="93">
        <v>7.7886030762323928E-5</v>
      </c>
      <c r="T42" s="93">
        <v>6.0118275991426192E-3</v>
      </c>
      <c r="U42" s="93">
        <f>R42/'סכום נכסי הקרן'!$C$42</f>
        <v>1.2868141749460067E-3</v>
      </c>
    </row>
    <row r="43" spans="2:21" s="135" customFormat="1">
      <c r="B43" s="85" t="s">
        <v>378</v>
      </c>
      <c r="C43" s="82" t="s">
        <v>379</v>
      </c>
      <c r="D43" s="95" t="s">
        <v>116</v>
      </c>
      <c r="E43" s="95" t="s">
        <v>299</v>
      </c>
      <c r="F43" s="82" t="s">
        <v>377</v>
      </c>
      <c r="G43" s="95" t="s">
        <v>329</v>
      </c>
      <c r="H43" s="82" t="s">
        <v>339</v>
      </c>
      <c r="I43" s="82" t="s">
        <v>303</v>
      </c>
      <c r="J43" s="82"/>
      <c r="K43" s="92">
        <v>7.21</v>
      </c>
      <c r="L43" s="95" t="s">
        <v>160</v>
      </c>
      <c r="M43" s="96">
        <v>0.04</v>
      </c>
      <c r="N43" s="96">
        <v>1.21E-2</v>
      </c>
      <c r="O43" s="92">
        <v>21735.3</v>
      </c>
      <c r="P43" s="94">
        <v>121.03</v>
      </c>
      <c r="Q43" s="82"/>
      <c r="R43" s="92">
        <v>26.306229999999999</v>
      </c>
      <c r="S43" s="93">
        <v>3.0009071851230484E-5</v>
      </c>
      <c r="T43" s="93">
        <v>6.3833552320347554E-3</v>
      </c>
      <c r="U43" s="93">
        <f>R43/'סכום נכסי הקרן'!$C$42</f>
        <v>1.3663385818764248E-3</v>
      </c>
    </row>
    <row r="44" spans="2:21" s="135" customFormat="1">
      <c r="B44" s="85" t="s">
        <v>380</v>
      </c>
      <c r="C44" s="82" t="s">
        <v>381</v>
      </c>
      <c r="D44" s="95" t="s">
        <v>116</v>
      </c>
      <c r="E44" s="95" t="s">
        <v>299</v>
      </c>
      <c r="F44" s="82" t="s">
        <v>382</v>
      </c>
      <c r="G44" s="95" t="s">
        <v>383</v>
      </c>
      <c r="H44" s="82" t="s">
        <v>384</v>
      </c>
      <c r="I44" s="82" t="s">
        <v>303</v>
      </c>
      <c r="J44" s="82"/>
      <c r="K44" s="92">
        <v>8.56</v>
      </c>
      <c r="L44" s="95" t="s">
        <v>160</v>
      </c>
      <c r="M44" s="96">
        <v>5.1500000000000004E-2</v>
      </c>
      <c r="N44" s="96">
        <v>2.3600000000000003E-2</v>
      </c>
      <c r="O44" s="92">
        <v>94050</v>
      </c>
      <c r="P44" s="94">
        <v>151.84</v>
      </c>
      <c r="Q44" s="82"/>
      <c r="R44" s="92">
        <v>142.80552</v>
      </c>
      <c r="S44" s="93">
        <v>2.6485332954850744E-5</v>
      </c>
      <c r="T44" s="93">
        <v>3.4652565694721131E-2</v>
      </c>
      <c r="U44" s="93">
        <f>R44/'סכום נכסי הקרן'!$C$42</f>
        <v>7.4172806852568929E-3</v>
      </c>
    </row>
    <row r="45" spans="2:21" s="135" customFormat="1">
      <c r="B45" s="85" t="s">
        <v>385</v>
      </c>
      <c r="C45" s="82" t="s">
        <v>386</v>
      </c>
      <c r="D45" s="95" t="s">
        <v>116</v>
      </c>
      <c r="E45" s="95" t="s">
        <v>299</v>
      </c>
      <c r="F45" s="82" t="s">
        <v>387</v>
      </c>
      <c r="G45" s="95" t="s">
        <v>329</v>
      </c>
      <c r="H45" s="82" t="s">
        <v>384</v>
      </c>
      <c r="I45" s="82" t="s">
        <v>156</v>
      </c>
      <c r="J45" s="82"/>
      <c r="K45" s="92">
        <v>5.0100000000000007</v>
      </c>
      <c r="L45" s="95" t="s">
        <v>160</v>
      </c>
      <c r="M45" s="96">
        <v>4.7500000000000001E-2</v>
      </c>
      <c r="N45" s="96">
        <v>7.7999999999999988E-3</v>
      </c>
      <c r="O45" s="92">
        <v>105000</v>
      </c>
      <c r="P45" s="94">
        <v>145.41</v>
      </c>
      <c r="Q45" s="82"/>
      <c r="R45" s="92">
        <v>152.68049999999999</v>
      </c>
      <c r="S45" s="93">
        <v>5.5635034175806708E-5</v>
      </c>
      <c r="T45" s="93">
        <v>3.7048785344942332E-2</v>
      </c>
      <c r="U45" s="93">
        <f>R45/'סכום נכסי הקרן'!$C$42</f>
        <v>7.9301845171346665E-3</v>
      </c>
    </row>
    <row r="46" spans="2:21" s="135" customFormat="1">
      <c r="B46" s="85" t="s">
        <v>388</v>
      </c>
      <c r="C46" s="82" t="s">
        <v>389</v>
      </c>
      <c r="D46" s="95" t="s">
        <v>116</v>
      </c>
      <c r="E46" s="95" t="s">
        <v>299</v>
      </c>
      <c r="F46" s="82" t="s">
        <v>390</v>
      </c>
      <c r="G46" s="95" t="s">
        <v>329</v>
      </c>
      <c r="H46" s="82" t="s">
        <v>384</v>
      </c>
      <c r="I46" s="82" t="s">
        <v>156</v>
      </c>
      <c r="J46" s="82"/>
      <c r="K46" s="92">
        <v>6.79</v>
      </c>
      <c r="L46" s="95" t="s">
        <v>160</v>
      </c>
      <c r="M46" s="96">
        <v>0.04</v>
      </c>
      <c r="N46" s="96">
        <v>2.3300000000000001E-2</v>
      </c>
      <c r="O46" s="92">
        <v>14273</v>
      </c>
      <c r="P46" s="94">
        <v>111.3</v>
      </c>
      <c r="Q46" s="82"/>
      <c r="R46" s="92">
        <v>15.88585</v>
      </c>
      <c r="S46" s="93">
        <v>4.8255443824652168E-6</v>
      </c>
      <c r="T46" s="93">
        <v>3.8547911925357345E-3</v>
      </c>
      <c r="U46" s="93">
        <f>R46/'סכום נכסי הקרן'!$C$42</f>
        <v>8.2510681921740988E-4</v>
      </c>
    </row>
    <row r="47" spans="2:21" s="135" customFormat="1">
      <c r="B47" s="85" t="s">
        <v>391</v>
      </c>
      <c r="C47" s="82" t="s">
        <v>392</v>
      </c>
      <c r="D47" s="95" t="s">
        <v>116</v>
      </c>
      <c r="E47" s="95" t="s">
        <v>299</v>
      </c>
      <c r="F47" s="82" t="s">
        <v>390</v>
      </c>
      <c r="G47" s="95" t="s">
        <v>329</v>
      </c>
      <c r="H47" s="82" t="s">
        <v>384</v>
      </c>
      <c r="I47" s="82" t="s">
        <v>156</v>
      </c>
      <c r="J47" s="82"/>
      <c r="K47" s="92">
        <v>7.1300000000000008</v>
      </c>
      <c r="L47" s="95" t="s">
        <v>160</v>
      </c>
      <c r="M47" s="96">
        <v>2.7799999999999998E-2</v>
      </c>
      <c r="N47" s="96">
        <v>2.5499999999999998E-2</v>
      </c>
      <c r="O47" s="92">
        <v>27539</v>
      </c>
      <c r="P47" s="94">
        <v>102.1</v>
      </c>
      <c r="Q47" s="82"/>
      <c r="R47" s="92">
        <v>28.117319999999999</v>
      </c>
      <c r="S47" s="93">
        <v>3.2005048474184677E-5</v>
      </c>
      <c r="T47" s="93">
        <v>6.8228264457809223E-3</v>
      </c>
      <c r="U47" s="93">
        <f>R47/'סכום נכסי הקרן'!$C$42</f>
        <v>1.4604061142537582E-3</v>
      </c>
    </row>
    <row r="48" spans="2:21" s="135" customFormat="1">
      <c r="B48" s="85" t="s">
        <v>393</v>
      </c>
      <c r="C48" s="82" t="s">
        <v>394</v>
      </c>
      <c r="D48" s="95" t="s">
        <v>116</v>
      </c>
      <c r="E48" s="95" t="s">
        <v>299</v>
      </c>
      <c r="F48" s="82" t="s">
        <v>390</v>
      </c>
      <c r="G48" s="95" t="s">
        <v>329</v>
      </c>
      <c r="H48" s="82" t="s">
        <v>384</v>
      </c>
      <c r="I48" s="82" t="s">
        <v>156</v>
      </c>
      <c r="J48" s="82"/>
      <c r="K48" s="92">
        <v>2.06</v>
      </c>
      <c r="L48" s="95" t="s">
        <v>160</v>
      </c>
      <c r="M48" s="96">
        <v>5.0999999999999997E-2</v>
      </c>
      <c r="N48" s="96">
        <v>7.7999999999999988E-3</v>
      </c>
      <c r="O48" s="92">
        <v>2105</v>
      </c>
      <c r="P48" s="94">
        <v>127.81</v>
      </c>
      <c r="Q48" s="92">
        <v>0.12595999999999999</v>
      </c>
      <c r="R48" s="92">
        <v>2.81636</v>
      </c>
      <c r="S48" s="93">
        <v>1.0173762592116104E-6</v>
      </c>
      <c r="T48" s="93">
        <v>6.83405654907351E-4</v>
      </c>
      <c r="U48" s="93">
        <f>R48/'סכום נכסי הקרן'!$C$42</f>
        <v>1.4628098851311982E-4</v>
      </c>
    </row>
    <row r="49" spans="2:21" s="135" customFormat="1">
      <c r="B49" s="85" t="s">
        <v>395</v>
      </c>
      <c r="C49" s="82" t="s">
        <v>396</v>
      </c>
      <c r="D49" s="95" t="s">
        <v>116</v>
      </c>
      <c r="E49" s="95" t="s">
        <v>299</v>
      </c>
      <c r="F49" s="82" t="s">
        <v>390</v>
      </c>
      <c r="G49" s="95" t="s">
        <v>329</v>
      </c>
      <c r="H49" s="82" t="s">
        <v>384</v>
      </c>
      <c r="I49" s="82" t="s">
        <v>156</v>
      </c>
      <c r="J49" s="82"/>
      <c r="K49" s="92">
        <v>0.25</v>
      </c>
      <c r="L49" s="95" t="s">
        <v>160</v>
      </c>
      <c r="M49" s="96">
        <v>5.2999999999999999E-2</v>
      </c>
      <c r="N49" s="96">
        <v>-7.8000000000000005E-3</v>
      </c>
      <c r="O49" s="92">
        <v>186</v>
      </c>
      <c r="P49" s="94">
        <v>119.45</v>
      </c>
      <c r="Q49" s="82"/>
      <c r="R49" s="92">
        <v>0.22216999999999998</v>
      </c>
      <c r="S49" s="93">
        <v>4.06527682312377E-7</v>
      </c>
      <c r="T49" s="93">
        <v>5.3910804851214386E-5</v>
      </c>
      <c r="U49" s="93">
        <f>R49/'סכום נכסי הקרן'!$C$42</f>
        <v>1.1539450644789667E-5</v>
      </c>
    </row>
    <row r="50" spans="2:21" s="135" customFormat="1">
      <c r="B50" s="85" t="s">
        <v>397</v>
      </c>
      <c r="C50" s="82" t="s">
        <v>398</v>
      </c>
      <c r="D50" s="95" t="s">
        <v>116</v>
      </c>
      <c r="E50" s="95" t="s">
        <v>299</v>
      </c>
      <c r="F50" s="82" t="s">
        <v>368</v>
      </c>
      <c r="G50" s="95" t="s">
        <v>329</v>
      </c>
      <c r="H50" s="82" t="s">
        <v>384</v>
      </c>
      <c r="I50" s="82" t="s">
        <v>303</v>
      </c>
      <c r="J50" s="82"/>
      <c r="K50" s="92">
        <v>6.24</v>
      </c>
      <c r="L50" s="95" t="s">
        <v>160</v>
      </c>
      <c r="M50" s="96">
        <v>2.3E-2</v>
      </c>
      <c r="N50" s="96">
        <v>1.8700000000000005E-2</v>
      </c>
      <c r="O50" s="92">
        <v>104056.07</v>
      </c>
      <c r="P50" s="94">
        <v>103.67</v>
      </c>
      <c r="Q50" s="82"/>
      <c r="R50" s="92">
        <v>107.87492999999999</v>
      </c>
      <c r="S50" s="93">
        <v>7.300258810052637E-5</v>
      </c>
      <c r="T50" s="93">
        <v>2.6176460816349698E-2</v>
      </c>
      <c r="U50" s="93">
        <f>R50/'סכום נכסי הקרן'!$C$42</f>
        <v>5.6029951413113389E-3</v>
      </c>
    </row>
    <row r="51" spans="2:21" s="135" customFormat="1">
      <c r="B51" s="85" t="s">
        <v>399</v>
      </c>
      <c r="C51" s="82" t="s">
        <v>400</v>
      </c>
      <c r="D51" s="95" t="s">
        <v>116</v>
      </c>
      <c r="E51" s="95" t="s">
        <v>299</v>
      </c>
      <c r="F51" s="82" t="s">
        <v>368</v>
      </c>
      <c r="G51" s="95" t="s">
        <v>329</v>
      </c>
      <c r="H51" s="82" t="s">
        <v>384</v>
      </c>
      <c r="I51" s="82" t="s">
        <v>303</v>
      </c>
      <c r="J51" s="82"/>
      <c r="K51" s="92">
        <v>7.73</v>
      </c>
      <c r="L51" s="95" t="s">
        <v>160</v>
      </c>
      <c r="M51" s="96">
        <v>2.2499999999999999E-2</v>
      </c>
      <c r="N51" s="96">
        <v>2.3199999999999998E-2</v>
      </c>
      <c r="O51" s="92">
        <v>13000</v>
      </c>
      <c r="P51" s="94">
        <v>99.77</v>
      </c>
      <c r="Q51" s="82"/>
      <c r="R51" s="92">
        <v>12.9701</v>
      </c>
      <c r="S51" s="93">
        <v>6.9136800455239238E-5</v>
      </c>
      <c r="T51" s="93">
        <v>3.1472679929816618E-3</v>
      </c>
      <c r="U51" s="93">
        <f>R51/'סכום נכסי הקרן'!$C$42</f>
        <v>6.7366354056797267E-4</v>
      </c>
    </row>
    <row r="52" spans="2:21" s="135" customFormat="1">
      <c r="B52" s="85" t="s">
        <v>401</v>
      </c>
      <c r="C52" s="82" t="s">
        <v>402</v>
      </c>
      <c r="D52" s="95" t="s">
        <v>116</v>
      </c>
      <c r="E52" s="95" t="s">
        <v>299</v>
      </c>
      <c r="F52" s="82" t="s">
        <v>403</v>
      </c>
      <c r="G52" s="95" t="s">
        <v>329</v>
      </c>
      <c r="H52" s="82" t="s">
        <v>384</v>
      </c>
      <c r="I52" s="82" t="s">
        <v>156</v>
      </c>
      <c r="J52" s="82"/>
      <c r="K52" s="92">
        <v>6.32</v>
      </c>
      <c r="L52" s="95" t="s">
        <v>160</v>
      </c>
      <c r="M52" s="96">
        <v>1.9599999999999999E-2</v>
      </c>
      <c r="N52" s="96">
        <v>1.4600000000000002E-2</v>
      </c>
      <c r="O52" s="92">
        <v>16613</v>
      </c>
      <c r="P52" s="94">
        <v>103.5</v>
      </c>
      <c r="Q52" s="82"/>
      <c r="R52" s="92">
        <v>17.194459999999999</v>
      </c>
      <c r="S52" s="93">
        <v>2.1923943855277952E-5</v>
      </c>
      <c r="T52" s="93">
        <v>4.1723327973264245E-3</v>
      </c>
      <c r="U52" s="93">
        <f>R52/'סכום נכסי הקרן'!$C$42</f>
        <v>8.9307567418557934E-4</v>
      </c>
    </row>
    <row r="53" spans="2:21" s="135" customFormat="1">
      <c r="B53" s="85" t="s">
        <v>404</v>
      </c>
      <c r="C53" s="82" t="s">
        <v>405</v>
      </c>
      <c r="D53" s="95" t="s">
        <v>116</v>
      </c>
      <c r="E53" s="95" t="s">
        <v>299</v>
      </c>
      <c r="F53" s="82" t="s">
        <v>406</v>
      </c>
      <c r="G53" s="95" t="s">
        <v>407</v>
      </c>
      <c r="H53" s="82" t="s">
        <v>384</v>
      </c>
      <c r="I53" s="82" t="s">
        <v>303</v>
      </c>
      <c r="J53" s="82"/>
      <c r="K53" s="92">
        <v>5.3999999999999995</v>
      </c>
      <c r="L53" s="95" t="s">
        <v>160</v>
      </c>
      <c r="M53" s="96">
        <v>1.9400000000000001E-2</v>
      </c>
      <c r="N53" s="96">
        <v>7.6E-3</v>
      </c>
      <c r="O53" s="92">
        <v>11799.76</v>
      </c>
      <c r="P53" s="94">
        <v>106.71</v>
      </c>
      <c r="Q53" s="82"/>
      <c r="R53" s="92">
        <v>12.591520000000001</v>
      </c>
      <c r="S53" s="93">
        <v>1.7813349216803418E-5</v>
      </c>
      <c r="T53" s="93">
        <v>3.0554034185540941E-3</v>
      </c>
      <c r="U53" s="93">
        <f>R53/'סכום נכסי הקרן'!$C$42</f>
        <v>6.540001961690688E-4</v>
      </c>
    </row>
    <row r="54" spans="2:21" s="135" customFormat="1">
      <c r="B54" s="85" t="s">
        <v>408</v>
      </c>
      <c r="C54" s="82" t="s">
        <v>409</v>
      </c>
      <c r="D54" s="95" t="s">
        <v>116</v>
      </c>
      <c r="E54" s="95" t="s">
        <v>299</v>
      </c>
      <c r="F54" s="82" t="s">
        <v>410</v>
      </c>
      <c r="G54" s="95" t="s">
        <v>411</v>
      </c>
      <c r="H54" s="82" t="s">
        <v>384</v>
      </c>
      <c r="I54" s="82" t="s">
        <v>156</v>
      </c>
      <c r="J54" s="82"/>
      <c r="K54" s="92">
        <v>1.48</v>
      </c>
      <c r="L54" s="95" t="s">
        <v>160</v>
      </c>
      <c r="M54" s="96">
        <v>3.6000000000000004E-2</v>
      </c>
      <c r="N54" s="96">
        <v>-1.6999999999999999E-3</v>
      </c>
      <c r="O54" s="92">
        <v>6361</v>
      </c>
      <c r="P54" s="94">
        <v>111.3</v>
      </c>
      <c r="Q54" s="92">
        <v>0.1206</v>
      </c>
      <c r="R54" s="92">
        <v>7.2003900000000005</v>
      </c>
      <c r="S54" s="93">
        <v>1.5375430250995863E-5</v>
      </c>
      <c r="T54" s="93">
        <v>1.7472152862341253E-3</v>
      </c>
      <c r="U54" s="93">
        <f>R54/'סכום נכסי הקרן'!$C$42</f>
        <v>3.7398633941682985E-4</v>
      </c>
    </row>
    <row r="55" spans="2:21" s="135" customFormat="1">
      <c r="B55" s="85" t="s">
        <v>412</v>
      </c>
      <c r="C55" s="82" t="s">
        <v>413</v>
      </c>
      <c r="D55" s="95" t="s">
        <v>116</v>
      </c>
      <c r="E55" s="95" t="s">
        <v>299</v>
      </c>
      <c r="F55" s="82" t="s">
        <v>410</v>
      </c>
      <c r="G55" s="95" t="s">
        <v>411</v>
      </c>
      <c r="H55" s="82" t="s">
        <v>384</v>
      </c>
      <c r="I55" s="82" t="s">
        <v>156</v>
      </c>
      <c r="J55" s="82"/>
      <c r="K55" s="92">
        <v>7.83</v>
      </c>
      <c r="L55" s="95" t="s">
        <v>160</v>
      </c>
      <c r="M55" s="96">
        <v>2.2499999999999999E-2</v>
      </c>
      <c r="N55" s="96">
        <v>1.21E-2</v>
      </c>
      <c r="O55" s="92">
        <v>3604</v>
      </c>
      <c r="P55" s="94">
        <v>109.54</v>
      </c>
      <c r="Q55" s="82"/>
      <c r="R55" s="92">
        <v>3.94781</v>
      </c>
      <c r="S55" s="93">
        <v>8.8092345710100141E-6</v>
      </c>
      <c r="T55" s="93">
        <v>9.5795838546911232E-4</v>
      </c>
      <c r="U55" s="93">
        <f>R55/'סכום נכסי הקרן'!$C$42</f>
        <v>2.0504820025209119E-4</v>
      </c>
    </row>
    <row r="56" spans="2:21" s="135" customFormat="1">
      <c r="B56" s="85" t="s">
        <v>414</v>
      </c>
      <c r="C56" s="82" t="s">
        <v>415</v>
      </c>
      <c r="D56" s="95" t="s">
        <v>116</v>
      </c>
      <c r="E56" s="95" t="s">
        <v>299</v>
      </c>
      <c r="F56" s="82" t="s">
        <v>416</v>
      </c>
      <c r="G56" s="95" t="s">
        <v>329</v>
      </c>
      <c r="H56" s="82" t="s">
        <v>417</v>
      </c>
      <c r="I56" s="82" t="s">
        <v>156</v>
      </c>
      <c r="J56" s="82"/>
      <c r="K56" s="92">
        <v>5.12</v>
      </c>
      <c r="L56" s="95" t="s">
        <v>160</v>
      </c>
      <c r="M56" s="96">
        <v>2.5000000000000001E-2</v>
      </c>
      <c r="N56" s="96">
        <v>1.1900000000000001E-2</v>
      </c>
      <c r="O56" s="92">
        <v>1549.08</v>
      </c>
      <c r="P56" s="94">
        <v>106.79</v>
      </c>
      <c r="Q56" s="82"/>
      <c r="R56" s="92">
        <v>1.6542600000000001</v>
      </c>
      <c r="S56" s="93">
        <v>3.2040355012047923E-6</v>
      </c>
      <c r="T56" s="93">
        <v>4.0141552879853232E-4</v>
      </c>
      <c r="U56" s="93">
        <f>R56/'סכום נכסי הקרן'!$C$42</f>
        <v>8.592182393504864E-5</v>
      </c>
    </row>
    <row r="57" spans="2:21" s="135" customFormat="1">
      <c r="B57" s="85" t="s">
        <v>418</v>
      </c>
      <c r="C57" s="82" t="s">
        <v>419</v>
      </c>
      <c r="D57" s="95" t="s">
        <v>116</v>
      </c>
      <c r="E57" s="95" t="s">
        <v>299</v>
      </c>
      <c r="F57" s="82" t="s">
        <v>416</v>
      </c>
      <c r="G57" s="95" t="s">
        <v>329</v>
      </c>
      <c r="H57" s="82" t="s">
        <v>417</v>
      </c>
      <c r="I57" s="82" t="s">
        <v>156</v>
      </c>
      <c r="J57" s="82"/>
      <c r="K57" s="92">
        <v>5.85</v>
      </c>
      <c r="L57" s="95" t="s">
        <v>160</v>
      </c>
      <c r="M57" s="96">
        <v>1.34E-2</v>
      </c>
      <c r="N57" s="96">
        <v>1.21E-2</v>
      </c>
      <c r="O57" s="92">
        <v>50603.25</v>
      </c>
      <c r="P57" s="94">
        <v>101.21</v>
      </c>
      <c r="Q57" s="82"/>
      <c r="R57" s="92">
        <v>51.215540000000004</v>
      </c>
      <c r="S57" s="93">
        <v>1.4002596955184192E-4</v>
      </c>
      <c r="T57" s="93">
        <v>1.2427739939188751E-2</v>
      </c>
      <c r="U57" s="93">
        <f>R57/'סכום נכסי הקרן'!$C$42</f>
        <v>2.660121510898191E-3</v>
      </c>
    </row>
    <row r="58" spans="2:21" s="135" customFormat="1">
      <c r="B58" s="85" t="s">
        <v>420</v>
      </c>
      <c r="C58" s="82" t="s">
        <v>421</v>
      </c>
      <c r="D58" s="95" t="s">
        <v>116</v>
      </c>
      <c r="E58" s="95" t="s">
        <v>299</v>
      </c>
      <c r="F58" s="82" t="s">
        <v>416</v>
      </c>
      <c r="G58" s="95" t="s">
        <v>329</v>
      </c>
      <c r="H58" s="82" t="s">
        <v>417</v>
      </c>
      <c r="I58" s="82" t="s">
        <v>156</v>
      </c>
      <c r="J58" s="82"/>
      <c r="K58" s="92">
        <v>6.1199999999999992</v>
      </c>
      <c r="L58" s="95" t="s">
        <v>160</v>
      </c>
      <c r="M58" s="96">
        <v>1.95E-2</v>
      </c>
      <c r="N58" s="96">
        <v>1.6799999999999995E-2</v>
      </c>
      <c r="O58" s="92">
        <v>5297</v>
      </c>
      <c r="P58" s="94">
        <v>101.94</v>
      </c>
      <c r="Q58" s="82"/>
      <c r="R58" s="92">
        <v>5.3997600000000006</v>
      </c>
      <c r="S58" s="93">
        <v>8.1323779797865041E-6</v>
      </c>
      <c r="T58" s="93">
        <v>1.3102822505441484E-3</v>
      </c>
      <c r="U58" s="93">
        <f>R58/'סכום נכסי הקרן'!$C$42</f>
        <v>2.8046209665440636E-4</v>
      </c>
    </row>
    <row r="59" spans="2:21" s="135" customFormat="1">
      <c r="B59" s="85" t="s">
        <v>422</v>
      </c>
      <c r="C59" s="82" t="s">
        <v>423</v>
      </c>
      <c r="D59" s="95" t="s">
        <v>116</v>
      </c>
      <c r="E59" s="95" t="s">
        <v>299</v>
      </c>
      <c r="F59" s="82" t="s">
        <v>424</v>
      </c>
      <c r="G59" s="95" t="s">
        <v>307</v>
      </c>
      <c r="H59" s="82" t="s">
        <v>417</v>
      </c>
      <c r="I59" s="82" t="s">
        <v>303</v>
      </c>
      <c r="J59" s="82"/>
      <c r="K59" s="92">
        <v>1.93</v>
      </c>
      <c r="L59" s="95" t="s">
        <v>160</v>
      </c>
      <c r="M59" s="96">
        <v>6.4000000000000001E-2</v>
      </c>
      <c r="N59" s="96">
        <v>2.2000000000000001E-3</v>
      </c>
      <c r="O59" s="92">
        <v>60000</v>
      </c>
      <c r="P59" s="94">
        <v>127.5</v>
      </c>
      <c r="Q59" s="82"/>
      <c r="R59" s="92">
        <v>76.500020000000006</v>
      </c>
      <c r="S59" s="93">
        <v>4.792406910491018E-5</v>
      </c>
      <c r="T59" s="93">
        <v>1.8563161765017773E-2</v>
      </c>
      <c r="U59" s="93">
        <f>R59/'סכום נכסי הקרן'!$C$42</f>
        <v>3.9733906698268106E-3</v>
      </c>
    </row>
    <row r="60" spans="2:21" s="135" customFormat="1">
      <c r="B60" s="85" t="s">
        <v>425</v>
      </c>
      <c r="C60" s="82" t="s">
        <v>426</v>
      </c>
      <c r="D60" s="95" t="s">
        <v>116</v>
      </c>
      <c r="E60" s="95" t="s">
        <v>299</v>
      </c>
      <c r="F60" s="82" t="s">
        <v>427</v>
      </c>
      <c r="G60" s="95" t="s">
        <v>329</v>
      </c>
      <c r="H60" s="82" t="s">
        <v>417</v>
      </c>
      <c r="I60" s="82" t="s">
        <v>156</v>
      </c>
      <c r="J60" s="82"/>
      <c r="K60" s="92">
        <v>6.38</v>
      </c>
      <c r="L60" s="95" t="s">
        <v>160</v>
      </c>
      <c r="M60" s="96">
        <v>1.5800000000000002E-2</v>
      </c>
      <c r="N60" s="96">
        <v>1.1399999999999999E-2</v>
      </c>
      <c r="O60" s="92">
        <v>12085.9</v>
      </c>
      <c r="P60" s="94">
        <v>103.22</v>
      </c>
      <c r="Q60" s="82"/>
      <c r="R60" s="92">
        <v>12.475070000000001</v>
      </c>
      <c r="S60" s="93">
        <v>2.8323982545195476E-5</v>
      </c>
      <c r="T60" s="93">
        <v>3.0271461685881943E-3</v>
      </c>
      <c r="U60" s="93">
        <f>R60/'סכום נכסי הקרן'!$C$42</f>
        <v>6.4795181417516426E-4</v>
      </c>
    </row>
    <row r="61" spans="2:21" s="135" customFormat="1">
      <c r="B61" s="85" t="s">
        <v>428</v>
      </c>
      <c r="C61" s="82" t="s">
        <v>429</v>
      </c>
      <c r="D61" s="95" t="s">
        <v>116</v>
      </c>
      <c r="E61" s="95" t="s">
        <v>299</v>
      </c>
      <c r="F61" s="82" t="s">
        <v>427</v>
      </c>
      <c r="G61" s="95" t="s">
        <v>329</v>
      </c>
      <c r="H61" s="82" t="s">
        <v>417</v>
      </c>
      <c r="I61" s="82" t="s">
        <v>156</v>
      </c>
      <c r="J61" s="82"/>
      <c r="K61" s="92">
        <v>7.66</v>
      </c>
      <c r="L61" s="95" t="s">
        <v>160</v>
      </c>
      <c r="M61" s="96">
        <v>2.4E-2</v>
      </c>
      <c r="N61" s="96">
        <v>1.66E-2</v>
      </c>
      <c r="O61" s="92">
        <v>22101</v>
      </c>
      <c r="P61" s="94">
        <v>105.9</v>
      </c>
      <c r="Q61" s="82"/>
      <c r="R61" s="92">
        <v>23.404959999999999</v>
      </c>
      <c r="S61" s="93">
        <v>5.6612815372906345E-5</v>
      </c>
      <c r="T61" s="93">
        <v>5.6793456862334196E-3</v>
      </c>
      <c r="U61" s="93">
        <f>R61/'סכום נכסי הקרן'!$C$42</f>
        <v>1.2156473905715281E-3</v>
      </c>
    </row>
    <row r="62" spans="2:21" s="135" customFormat="1">
      <c r="B62" s="85" t="s">
        <v>430</v>
      </c>
      <c r="C62" s="82" t="s">
        <v>431</v>
      </c>
      <c r="D62" s="95" t="s">
        <v>116</v>
      </c>
      <c r="E62" s="95" t="s">
        <v>299</v>
      </c>
      <c r="F62" s="82" t="s">
        <v>432</v>
      </c>
      <c r="G62" s="95" t="s">
        <v>329</v>
      </c>
      <c r="H62" s="82" t="s">
        <v>417</v>
      </c>
      <c r="I62" s="82" t="s">
        <v>303</v>
      </c>
      <c r="J62" s="82"/>
      <c r="K62" s="92">
        <v>5.32</v>
      </c>
      <c r="L62" s="95" t="s">
        <v>160</v>
      </c>
      <c r="M62" s="96">
        <v>2.8500000000000001E-2</v>
      </c>
      <c r="N62" s="96">
        <v>1.1199999999999998E-2</v>
      </c>
      <c r="O62" s="92">
        <v>70000</v>
      </c>
      <c r="P62" s="94">
        <v>111.7</v>
      </c>
      <c r="Q62" s="82"/>
      <c r="R62" s="92">
        <v>78.189990000000009</v>
      </c>
      <c r="S62" s="93">
        <v>1.0248901903367496E-4</v>
      </c>
      <c r="T62" s="93">
        <v>1.8973242526931652E-2</v>
      </c>
      <c r="U62" s="93">
        <f>R62/'סכום נכסי הקרן'!$C$42</f>
        <v>4.0611672616536788E-3</v>
      </c>
    </row>
    <row r="63" spans="2:21" s="135" customFormat="1">
      <c r="B63" s="85" t="s">
        <v>433</v>
      </c>
      <c r="C63" s="82" t="s">
        <v>434</v>
      </c>
      <c r="D63" s="95" t="s">
        <v>116</v>
      </c>
      <c r="E63" s="95" t="s">
        <v>299</v>
      </c>
      <c r="F63" s="82" t="s">
        <v>435</v>
      </c>
      <c r="G63" s="95" t="s">
        <v>350</v>
      </c>
      <c r="H63" s="82" t="s">
        <v>417</v>
      </c>
      <c r="I63" s="82" t="s">
        <v>303</v>
      </c>
      <c r="J63" s="82"/>
      <c r="K63" s="92">
        <v>3.4099999999999993</v>
      </c>
      <c r="L63" s="95" t="s">
        <v>160</v>
      </c>
      <c r="M63" s="96">
        <v>1.9799999999999998E-2</v>
      </c>
      <c r="N63" s="96">
        <v>5.8999999999999999E-3</v>
      </c>
      <c r="O63" s="92">
        <v>96</v>
      </c>
      <c r="P63" s="94">
        <v>104.09</v>
      </c>
      <c r="Q63" s="82"/>
      <c r="R63" s="92">
        <v>9.9930000000000005E-2</v>
      </c>
      <c r="S63" s="93">
        <v>1.0109267630347136E-7</v>
      </c>
      <c r="T63" s="93">
        <v>2.4248578695511791E-5</v>
      </c>
      <c r="U63" s="93">
        <f>R63/'סכום נכסי הקרן'!$C$42</f>
        <v>5.1903375925364887E-6</v>
      </c>
    </row>
    <row r="64" spans="2:21" s="135" customFormat="1">
      <c r="B64" s="85" t="s">
        <v>436</v>
      </c>
      <c r="C64" s="82" t="s">
        <v>437</v>
      </c>
      <c r="D64" s="95" t="s">
        <v>116</v>
      </c>
      <c r="E64" s="95" t="s">
        <v>299</v>
      </c>
      <c r="F64" s="82" t="s">
        <v>438</v>
      </c>
      <c r="G64" s="95" t="s">
        <v>329</v>
      </c>
      <c r="H64" s="82" t="s">
        <v>417</v>
      </c>
      <c r="I64" s="82" t="s">
        <v>156</v>
      </c>
      <c r="J64" s="82"/>
      <c r="K64" s="92">
        <v>5.8800000000000008</v>
      </c>
      <c r="L64" s="95" t="s">
        <v>160</v>
      </c>
      <c r="M64" s="96">
        <v>1.6E-2</v>
      </c>
      <c r="N64" s="96">
        <v>1.2700000000000003E-2</v>
      </c>
      <c r="O64" s="92">
        <v>3940</v>
      </c>
      <c r="P64" s="94">
        <v>102.72</v>
      </c>
      <c r="Q64" s="82"/>
      <c r="R64" s="92">
        <v>4.0471599999999999</v>
      </c>
      <c r="S64" s="93">
        <v>2.9056041840700251E-5</v>
      </c>
      <c r="T64" s="93">
        <v>9.8206622388999788E-4</v>
      </c>
      <c r="U64" s="93">
        <f>R64/'סכום נכסי הקרן'!$C$42</f>
        <v>2.1020841279905907E-4</v>
      </c>
    </row>
    <row r="65" spans="2:21" s="135" customFormat="1">
      <c r="B65" s="85" t="s">
        <v>439</v>
      </c>
      <c r="C65" s="82" t="s">
        <v>440</v>
      </c>
      <c r="D65" s="95" t="s">
        <v>116</v>
      </c>
      <c r="E65" s="95" t="s">
        <v>299</v>
      </c>
      <c r="F65" s="82" t="s">
        <v>441</v>
      </c>
      <c r="G65" s="95" t="s">
        <v>329</v>
      </c>
      <c r="H65" s="82" t="s">
        <v>442</v>
      </c>
      <c r="I65" s="82" t="s">
        <v>303</v>
      </c>
      <c r="J65" s="82"/>
      <c r="K65" s="92">
        <v>2.3200000000000003</v>
      </c>
      <c r="L65" s="95" t="s">
        <v>160</v>
      </c>
      <c r="M65" s="96">
        <v>4.5999999999999999E-2</v>
      </c>
      <c r="N65" s="96">
        <v>7.9000000000000008E-3</v>
      </c>
      <c r="O65" s="92">
        <v>0.66</v>
      </c>
      <c r="P65" s="94">
        <v>110.74</v>
      </c>
      <c r="Q65" s="82"/>
      <c r="R65" s="92">
        <v>7.2999999999999996E-4</v>
      </c>
      <c r="S65" s="93">
        <v>1.6823524364707398E-9</v>
      </c>
      <c r="T65" s="93">
        <v>1.7713862151229467E-7</v>
      </c>
      <c r="U65" s="93">
        <f>R65/'סכום נכסי הקרן'!$C$42</f>
        <v>3.7916005629456982E-8</v>
      </c>
    </row>
    <row r="66" spans="2:21" s="135" customFormat="1">
      <c r="B66" s="85" t="s">
        <v>443</v>
      </c>
      <c r="C66" s="82" t="s">
        <v>444</v>
      </c>
      <c r="D66" s="95" t="s">
        <v>116</v>
      </c>
      <c r="E66" s="95" t="s">
        <v>299</v>
      </c>
      <c r="F66" s="82" t="s">
        <v>445</v>
      </c>
      <c r="G66" s="95" t="s">
        <v>329</v>
      </c>
      <c r="H66" s="82" t="s">
        <v>442</v>
      </c>
      <c r="I66" s="82" t="s">
        <v>156</v>
      </c>
      <c r="J66" s="82"/>
      <c r="K66" s="92">
        <v>7.71</v>
      </c>
      <c r="L66" s="95" t="s">
        <v>160</v>
      </c>
      <c r="M66" s="96">
        <v>1.9E-2</v>
      </c>
      <c r="N66" s="96">
        <v>1.95E-2</v>
      </c>
      <c r="O66" s="92">
        <v>14000</v>
      </c>
      <c r="P66" s="94">
        <v>99.6</v>
      </c>
      <c r="Q66" s="82"/>
      <c r="R66" s="92">
        <v>13.944000000000001</v>
      </c>
      <c r="S66" s="93">
        <v>5.3118834421004706E-5</v>
      </c>
      <c r="T66" s="93">
        <v>3.3835903265307357E-3</v>
      </c>
      <c r="U66" s="93">
        <f>R66/'סכום נכסי הקרן'!$C$42</f>
        <v>7.2424764725636745E-4</v>
      </c>
    </row>
    <row r="67" spans="2:21" s="135" customFormat="1">
      <c r="B67" s="85" t="s">
        <v>446</v>
      </c>
      <c r="C67" s="82" t="s">
        <v>447</v>
      </c>
      <c r="D67" s="95" t="s">
        <v>116</v>
      </c>
      <c r="E67" s="95" t="s">
        <v>299</v>
      </c>
      <c r="F67" s="82" t="s">
        <v>432</v>
      </c>
      <c r="G67" s="95" t="s">
        <v>329</v>
      </c>
      <c r="H67" s="82" t="s">
        <v>442</v>
      </c>
      <c r="I67" s="82" t="s">
        <v>303</v>
      </c>
      <c r="J67" s="82"/>
      <c r="K67" s="92">
        <v>7.4500000000000011</v>
      </c>
      <c r="L67" s="95" t="s">
        <v>160</v>
      </c>
      <c r="M67" s="96">
        <v>2.81E-2</v>
      </c>
      <c r="N67" s="96">
        <v>2.5699999999999997E-2</v>
      </c>
      <c r="O67" s="92">
        <v>405</v>
      </c>
      <c r="P67" s="94">
        <v>102.56</v>
      </c>
      <c r="Q67" s="82"/>
      <c r="R67" s="92">
        <v>0.41537000000000002</v>
      </c>
      <c r="S67" s="93">
        <v>7.7360793549828945E-7</v>
      </c>
      <c r="T67" s="93">
        <v>1.0079187564049566E-4</v>
      </c>
      <c r="U67" s="93">
        <f>R67/'סכום נכסי הקרן'!$C$42</f>
        <v>2.1574207203161025E-5</v>
      </c>
    </row>
    <row r="68" spans="2:21" s="135" customFormat="1">
      <c r="B68" s="85" t="s">
        <v>448</v>
      </c>
      <c r="C68" s="82" t="s">
        <v>449</v>
      </c>
      <c r="D68" s="95" t="s">
        <v>116</v>
      </c>
      <c r="E68" s="95" t="s">
        <v>299</v>
      </c>
      <c r="F68" s="82" t="s">
        <v>432</v>
      </c>
      <c r="G68" s="95" t="s">
        <v>329</v>
      </c>
      <c r="H68" s="82" t="s">
        <v>442</v>
      </c>
      <c r="I68" s="82" t="s">
        <v>303</v>
      </c>
      <c r="J68" s="82"/>
      <c r="K68" s="92">
        <v>5.35</v>
      </c>
      <c r="L68" s="95" t="s">
        <v>160</v>
      </c>
      <c r="M68" s="96">
        <v>3.7000000000000005E-2</v>
      </c>
      <c r="N68" s="96">
        <v>1.6199999999999999E-2</v>
      </c>
      <c r="O68" s="92">
        <v>24767.85</v>
      </c>
      <c r="P68" s="94">
        <v>111.2</v>
      </c>
      <c r="Q68" s="82"/>
      <c r="R68" s="92">
        <v>27.54186</v>
      </c>
      <c r="S68" s="93">
        <v>3.4675811123207394E-5</v>
      </c>
      <c r="T68" s="93">
        <v>6.6831878277871341E-3</v>
      </c>
      <c r="U68" s="93">
        <f>R68/'סכום נכסי הקרן'!$C$42</f>
        <v>1.4305168750763234E-3</v>
      </c>
    </row>
    <row r="69" spans="2:21" s="135" customFormat="1">
      <c r="B69" s="85" t="s">
        <v>450</v>
      </c>
      <c r="C69" s="82" t="s">
        <v>451</v>
      </c>
      <c r="D69" s="95" t="s">
        <v>116</v>
      </c>
      <c r="E69" s="95" t="s">
        <v>299</v>
      </c>
      <c r="F69" s="82" t="s">
        <v>452</v>
      </c>
      <c r="G69" s="95" t="s">
        <v>329</v>
      </c>
      <c r="H69" s="82" t="s">
        <v>453</v>
      </c>
      <c r="I69" s="82" t="s">
        <v>156</v>
      </c>
      <c r="J69" s="82"/>
      <c r="K69" s="92">
        <v>1.23</v>
      </c>
      <c r="L69" s="95" t="s">
        <v>160</v>
      </c>
      <c r="M69" s="96">
        <v>5.5999999999999994E-2</v>
      </c>
      <c r="N69" s="96">
        <v>4.0000000000000001E-3</v>
      </c>
      <c r="O69" s="92">
        <v>2373.33</v>
      </c>
      <c r="P69" s="94">
        <v>112.88</v>
      </c>
      <c r="Q69" s="82"/>
      <c r="R69" s="92">
        <v>2.67902</v>
      </c>
      <c r="S69" s="93">
        <v>1.8744313514879634E-5</v>
      </c>
      <c r="T69" s="93">
        <v>6.5007932849844884E-4</v>
      </c>
      <c r="U69" s="93">
        <f>R69/'סכום נכסי הקרן'!$C$42</f>
        <v>1.3914758548140801E-4</v>
      </c>
    </row>
    <row r="70" spans="2:21" s="135" customFormat="1">
      <c r="B70" s="85" t="s">
        <v>454</v>
      </c>
      <c r="C70" s="82" t="s">
        <v>455</v>
      </c>
      <c r="D70" s="95" t="s">
        <v>116</v>
      </c>
      <c r="E70" s="95" t="s">
        <v>299</v>
      </c>
      <c r="F70" s="82" t="s">
        <v>456</v>
      </c>
      <c r="G70" s="95" t="s">
        <v>329</v>
      </c>
      <c r="H70" s="82" t="s">
        <v>453</v>
      </c>
      <c r="I70" s="82" t="s">
        <v>303</v>
      </c>
      <c r="J70" s="82"/>
      <c r="K70" s="92">
        <v>2.4200000000000004</v>
      </c>
      <c r="L70" s="95" t="s">
        <v>160</v>
      </c>
      <c r="M70" s="96">
        <v>2.5000000000000001E-2</v>
      </c>
      <c r="N70" s="96">
        <v>3.8599999999999995E-2</v>
      </c>
      <c r="O70" s="92">
        <v>15072</v>
      </c>
      <c r="P70" s="94">
        <v>96.98</v>
      </c>
      <c r="Q70" s="82"/>
      <c r="R70" s="92">
        <v>14.61683</v>
      </c>
      <c r="S70" s="93">
        <v>2.5797175866495507E-5</v>
      </c>
      <c r="T70" s="93">
        <v>3.5468563247665124E-3</v>
      </c>
      <c r="U70" s="93">
        <f>R70/'סכום נכסי הקרן'!$C$42</f>
        <v>7.5919425830796674E-4</v>
      </c>
    </row>
    <row r="71" spans="2:21" s="135" customFormat="1">
      <c r="B71" s="85" t="s">
        <v>457</v>
      </c>
      <c r="C71" s="82" t="s">
        <v>458</v>
      </c>
      <c r="D71" s="95" t="s">
        <v>116</v>
      </c>
      <c r="E71" s="95" t="s">
        <v>299</v>
      </c>
      <c r="F71" s="82" t="s">
        <v>459</v>
      </c>
      <c r="G71" s="95" t="s">
        <v>329</v>
      </c>
      <c r="H71" s="82" t="s">
        <v>453</v>
      </c>
      <c r="I71" s="82" t="s">
        <v>156</v>
      </c>
      <c r="J71" s="82"/>
      <c r="K71" s="92">
        <v>7.4499999999999993</v>
      </c>
      <c r="L71" s="95" t="s">
        <v>160</v>
      </c>
      <c r="M71" s="96">
        <v>2.6000000000000002E-2</v>
      </c>
      <c r="N71" s="96">
        <v>2.3099999999999999E-2</v>
      </c>
      <c r="O71" s="92">
        <v>67000</v>
      </c>
      <c r="P71" s="94">
        <v>102.15</v>
      </c>
      <c r="Q71" s="82"/>
      <c r="R71" s="92">
        <v>68.4405</v>
      </c>
      <c r="S71" s="93">
        <v>1.0933241951012549E-4</v>
      </c>
      <c r="T71" s="93">
        <v>1.6607473733715346E-2</v>
      </c>
      <c r="U71" s="93">
        <f>R71/'סכום נכסי הקרן'!$C$42</f>
        <v>3.5547813469628091E-3</v>
      </c>
    </row>
    <row r="72" spans="2:21" s="135" customFormat="1">
      <c r="B72" s="81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92"/>
      <c r="P72" s="94"/>
      <c r="Q72" s="82"/>
      <c r="R72" s="82"/>
      <c r="S72" s="82"/>
      <c r="T72" s="93"/>
      <c r="U72" s="82"/>
    </row>
    <row r="73" spans="2:21" s="135" customFormat="1">
      <c r="B73" s="100" t="s">
        <v>42</v>
      </c>
      <c r="C73" s="80"/>
      <c r="D73" s="80"/>
      <c r="E73" s="80"/>
      <c r="F73" s="80"/>
      <c r="G73" s="80"/>
      <c r="H73" s="80"/>
      <c r="I73" s="80"/>
      <c r="J73" s="80"/>
      <c r="K73" s="89">
        <v>4.9745498236814045</v>
      </c>
      <c r="L73" s="80"/>
      <c r="M73" s="80"/>
      <c r="N73" s="102">
        <v>2.8348270679355282E-2</v>
      </c>
      <c r="O73" s="89"/>
      <c r="P73" s="91"/>
      <c r="Q73" s="80"/>
      <c r="R73" s="89">
        <v>355.11286000000013</v>
      </c>
      <c r="S73" s="80"/>
      <c r="T73" s="90">
        <v>8.6170140413271923E-2</v>
      </c>
      <c r="U73" s="90">
        <f>R73/'סכום נכסי הקרן'!$C$42</f>
        <v>1.8444467395688457E-2</v>
      </c>
    </row>
    <row r="74" spans="2:21" s="135" customFormat="1">
      <c r="B74" s="85" t="s">
        <v>460</v>
      </c>
      <c r="C74" s="82" t="s">
        <v>461</v>
      </c>
      <c r="D74" s="95" t="s">
        <v>116</v>
      </c>
      <c r="E74" s="95" t="s">
        <v>299</v>
      </c>
      <c r="F74" s="82" t="s">
        <v>310</v>
      </c>
      <c r="G74" s="95" t="s">
        <v>307</v>
      </c>
      <c r="H74" s="82" t="s">
        <v>302</v>
      </c>
      <c r="I74" s="82" t="s">
        <v>156</v>
      </c>
      <c r="J74" s="82"/>
      <c r="K74" s="92">
        <v>6.46</v>
      </c>
      <c r="L74" s="95" t="s">
        <v>160</v>
      </c>
      <c r="M74" s="96">
        <v>2.98E-2</v>
      </c>
      <c r="N74" s="96">
        <v>0.02</v>
      </c>
      <c r="O74" s="92">
        <v>15000</v>
      </c>
      <c r="P74" s="94">
        <v>108.91</v>
      </c>
      <c r="Q74" s="82"/>
      <c r="R74" s="92">
        <v>16.336500000000001</v>
      </c>
      <c r="S74" s="93">
        <v>5.9006078019409855E-6</v>
      </c>
      <c r="T74" s="93">
        <v>3.9641439593638382E-3</v>
      </c>
      <c r="U74" s="93">
        <f>R74/'סכום נכסי הקרן'!$C$42</f>
        <v>8.4851346022688228E-4</v>
      </c>
    </row>
    <row r="75" spans="2:21" s="135" customFormat="1">
      <c r="B75" s="85" t="s">
        <v>462</v>
      </c>
      <c r="C75" s="82" t="s">
        <v>463</v>
      </c>
      <c r="D75" s="95" t="s">
        <v>116</v>
      </c>
      <c r="E75" s="95" t="s">
        <v>299</v>
      </c>
      <c r="F75" s="82" t="s">
        <v>310</v>
      </c>
      <c r="G75" s="95" t="s">
        <v>307</v>
      </c>
      <c r="H75" s="82" t="s">
        <v>302</v>
      </c>
      <c r="I75" s="82" t="s">
        <v>156</v>
      </c>
      <c r="J75" s="82"/>
      <c r="K75" s="92">
        <v>3.96</v>
      </c>
      <c r="L75" s="95" t="s">
        <v>160</v>
      </c>
      <c r="M75" s="96">
        <v>2.4700000000000003E-2</v>
      </c>
      <c r="N75" s="96">
        <v>1.3600000000000001E-2</v>
      </c>
      <c r="O75" s="92">
        <v>20000</v>
      </c>
      <c r="P75" s="94">
        <v>106.5</v>
      </c>
      <c r="Q75" s="82"/>
      <c r="R75" s="92">
        <v>21.3</v>
      </c>
      <c r="S75" s="93">
        <v>6.0037883904743897E-6</v>
      </c>
      <c r="T75" s="93">
        <v>5.1685652578244883E-3</v>
      </c>
      <c r="U75" s="93">
        <f>R75/'סכום נכסי הקרן'!$C$42</f>
        <v>1.1063163286403202E-3</v>
      </c>
    </row>
    <row r="76" spans="2:21" s="135" customFormat="1">
      <c r="B76" s="85" t="s">
        <v>464</v>
      </c>
      <c r="C76" s="82" t="s">
        <v>465</v>
      </c>
      <c r="D76" s="95" t="s">
        <v>116</v>
      </c>
      <c r="E76" s="95" t="s">
        <v>299</v>
      </c>
      <c r="F76" s="82" t="s">
        <v>466</v>
      </c>
      <c r="G76" s="95" t="s">
        <v>329</v>
      </c>
      <c r="H76" s="82" t="s">
        <v>302</v>
      </c>
      <c r="I76" s="82" t="s">
        <v>156</v>
      </c>
      <c r="J76" s="82"/>
      <c r="K76" s="92">
        <v>5.0200000000000005</v>
      </c>
      <c r="L76" s="95" t="s">
        <v>160</v>
      </c>
      <c r="M76" s="96">
        <v>1.44E-2</v>
      </c>
      <c r="N76" s="96">
        <v>1.4999999999999999E-2</v>
      </c>
      <c r="O76" s="92">
        <v>26240</v>
      </c>
      <c r="P76" s="94">
        <v>99.78</v>
      </c>
      <c r="Q76" s="82"/>
      <c r="R76" s="92">
        <v>26.182269999999999</v>
      </c>
      <c r="S76" s="93">
        <v>2.6239999999999999E-5</v>
      </c>
      <c r="T76" s="93">
        <v>6.3532756381680924E-3</v>
      </c>
      <c r="U76" s="93">
        <f>R76/'סכום נכסי הקרן'!$C$42</f>
        <v>1.3599001324821405E-3</v>
      </c>
    </row>
    <row r="77" spans="2:21" s="135" customFormat="1">
      <c r="B77" s="85" t="s">
        <v>467</v>
      </c>
      <c r="C77" s="82" t="s">
        <v>468</v>
      </c>
      <c r="D77" s="95" t="s">
        <v>116</v>
      </c>
      <c r="E77" s="95" t="s">
        <v>299</v>
      </c>
      <c r="F77" s="82" t="s">
        <v>342</v>
      </c>
      <c r="G77" s="95" t="s">
        <v>329</v>
      </c>
      <c r="H77" s="82" t="s">
        <v>339</v>
      </c>
      <c r="I77" s="82" t="s">
        <v>156</v>
      </c>
      <c r="J77" s="82"/>
      <c r="K77" s="92">
        <v>5.22</v>
      </c>
      <c r="L77" s="95" t="s">
        <v>160</v>
      </c>
      <c r="M77" s="96">
        <v>3.39E-2</v>
      </c>
      <c r="N77" s="96">
        <v>2.1600000000000001E-2</v>
      </c>
      <c r="O77" s="92">
        <v>625</v>
      </c>
      <c r="P77" s="94">
        <v>107.24</v>
      </c>
      <c r="Q77" s="82"/>
      <c r="R77" s="92">
        <v>0.67025000000000001</v>
      </c>
      <c r="S77" s="93">
        <v>7.1005548771212059E-7</v>
      </c>
      <c r="T77" s="93">
        <v>1.626399466693363E-4</v>
      </c>
      <c r="U77" s="93">
        <f>R77/'סכום נכסי הקרן'!$C$42</f>
        <v>3.48126065385528E-5</v>
      </c>
    </row>
    <row r="78" spans="2:21" s="135" customFormat="1">
      <c r="B78" s="85" t="s">
        <v>469</v>
      </c>
      <c r="C78" s="82" t="s">
        <v>470</v>
      </c>
      <c r="D78" s="95" t="s">
        <v>116</v>
      </c>
      <c r="E78" s="95" t="s">
        <v>299</v>
      </c>
      <c r="F78" s="82" t="s">
        <v>387</v>
      </c>
      <c r="G78" s="95" t="s">
        <v>329</v>
      </c>
      <c r="H78" s="82" t="s">
        <v>339</v>
      </c>
      <c r="I78" s="82" t="s">
        <v>303</v>
      </c>
      <c r="J78" s="82"/>
      <c r="K78" s="92">
        <v>6.5500000000000007</v>
      </c>
      <c r="L78" s="95" t="s">
        <v>160</v>
      </c>
      <c r="M78" s="96">
        <v>2.5499999999999998E-2</v>
      </c>
      <c r="N78" s="96">
        <v>2.5000000000000001E-2</v>
      </c>
      <c r="O78" s="92">
        <v>24000</v>
      </c>
      <c r="P78" s="94">
        <v>101.04</v>
      </c>
      <c r="Q78" s="82"/>
      <c r="R78" s="92">
        <v>24.249599999999997</v>
      </c>
      <c r="S78" s="93">
        <v>5.6628882617764479E-5</v>
      </c>
      <c r="T78" s="93">
        <v>5.8843023509925207E-3</v>
      </c>
      <c r="U78" s="93">
        <f>R78/'סכום נכסי הקרן'!$C$42</f>
        <v>1.2595177672768219E-3</v>
      </c>
    </row>
    <row r="79" spans="2:21" s="135" customFormat="1">
      <c r="B79" s="85" t="s">
        <v>471</v>
      </c>
      <c r="C79" s="82" t="s">
        <v>472</v>
      </c>
      <c r="D79" s="95" t="s">
        <v>116</v>
      </c>
      <c r="E79" s="95" t="s">
        <v>299</v>
      </c>
      <c r="F79" s="82" t="s">
        <v>362</v>
      </c>
      <c r="G79" s="95" t="s">
        <v>363</v>
      </c>
      <c r="H79" s="82" t="s">
        <v>339</v>
      </c>
      <c r="I79" s="82" t="s">
        <v>156</v>
      </c>
      <c r="J79" s="82"/>
      <c r="K79" s="92">
        <v>3.9000000000000004</v>
      </c>
      <c r="L79" s="95" t="s">
        <v>160</v>
      </c>
      <c r="M79" s="96">
        <v>4.8000000000000001E-2</v>
      </c>
      <c r="N79" s="96">
        <v>1.52E-2</v>
      </c>
      <c r="O79" s="92">
        <v>351.77</v>
      </c>
      <c r="P79" s="94">
        <v>115.8</v>
      </c>
      <c r="Q79" s="82"/>
      <c r="R79" s="92">
        <v>0.40733999999999998</v>
      </c>
      <c r="S79" s="93">
        <v>1.6562969616478334E-7</v>
      </c>
      <c r="T79" s="93">
        <v>9.8843350803860423E-5</v>
      </c>
      <c r="U79" s="93">
        <f>R79/'סכום נכסי הקרן'!$C$42</f>
        <v>2.1157131141236997E-5</v>
      </c>
    </row>
    <row r="80" spans="2:21" s="135" customFormat="1">
      <c r="B80" s="85" t="s">
        <v>473</v>
      </c>
      <c r="C80" s="82" t="s">
        <v>474</v>
      </c>
      <c r="D80" s="95" t="s">
        <v>116</v>
      </c>
      <c r="E80" s="95" t="s">
        <v>299</v>
      </c>
      <c r="F80" s="82" t="s">
        <v>475</v>
      </c>
      <c r="G80" s="95" t="s">
        <v>476</v>
      </c>
      <c r="H80" s="82" t="s">
        <v>339</v>
      </c>
      <c r="I80" s="82" t="s">
        <v>156</v>
      </c>
      <c r="J80" s="82"/>
      <c r="K80" s="92">
        <v>6.36</v>
      </c>
      <c r="L80" s="95" t="s">
        <v>160</v>
      </c>
      <c r="M80" s="96">
        <v>2.6099999999999998E-2</v>
      </c>
      <c r="N80" s="96">
        <v>2.0200000000000006E-2</v>
      </c>
      <c r="O80" s="92">
        <v>13000</v>
      </c>
      <c r="P80" s="94">
        <v>104.46</v>
      </c>
      <c r="Q80" s="82"/>
      <c r="R80" s="92">
        <v>13.57981</v>
      </c>
      <c r="S80" s="93">
        <v>3.224910198654468E-5</v>
      </c>
      <c r="T80" s="93">
        <v>3.2952175668477732E-3</v>
      </c>
      <c r="U80" s="93">
        <f>R80/'סכום נכסי הקרן'!$C$42</f>
        <v>7.0533171562596746E-4</v>
      </c>
    </row>
    <row r="81" spans="2:21" s="135" customFormat="1">
      <c r="B81" s="85" t="s">
        <v>477</v>
      </c>
      <c r="C81" s="82" t="s">
        <v>478</v>
      </c>
      <c r="D81" s="95" t="s">
        <v>116</v>
      </c>
      <c r="E81" s="95" t="s">
        <v>299</v>
      </c>
      <c r="F81" s="82" t="s">
        <v>479</v>
      </c>
      <c r="G81" s="95" t="s">
        <v>480</v>
      </c>
      <c r="H81" s="82" t="s">
        <v>339</v>
      </c>
      <c r="I81" s="82" t="s">
        <v>303</v>
      </c>
      <c r="J81" s="82"/>
      <c r="K81" s="92">
        <v>4.5600000000000005</v>
      </c>
      <c r="L81" s="95" t="s">
        <v>160</v>
      </c>
      <c r="M81" s="96">
        <v>1.0500000000000001E-2</v>
      </c>
      <c r="N81" s="96">
        <v>1.0200000000000001E-2</v>
      </c>
      <c r="O81" s="92">
        <v>20229</v>
      </c>
      <c r="P81" s="94">
        <v>100.48</v>
      </c>
      <c r="Q81" s="82"/>
      <c r="R81" s="92">
        <v>20.3261</v>
      </c>
      <c r="S81" s="93">
        <v>4.365889558900337E-5</v>
      </c>
      <c r="T81" s="93">
        <v>4.9322429242754148E-3</v>
      </c>
      <c r="U81" s="93">
        <f>R81/'סכום נכסי הקרן'!$C$42</f>
        <v>1.0557322219519256E-3</v>
      </c>
    </row>
    <row r="82" spans="2:21" s="135" customFormat="1">
      <c r="B82" s="85" t="s">
        <v>481</v>
      </c>
      <c r="C82" s="82" t="s">
        <v>482</v>
      </c>
      <c r="D82" s="95" t="s">
        <v>116</v>
      </c>
      <c r="E82" s="95" t="s">
        <v>299</v>
      </c>
      <c r="F82" s="82" t="s">
        <v>483</v>
      </c>
      <c r="G82" s="95" t="s">
        <v>329</v>
      </c>
      <c r="H82" s="82" t="s">
        <v>384</v>
      </c>
      <c r="I82" s="82" t="s">
        <v>156</v>
      </c>
      <c r="J82" s="82"/>
      <c r="K82" s="92">
        <v>4.74</v>
      </c>
      <c r="L82" s="95" t="s">
        <v>160</v>
      </c>
      <c r="M82" s="96">
        <v>4.3499999999999997E-2</v>
      </c>
      <c r="N82" s="96">
        <v>3.27E-2</v>
      </c>
      <c r="O82" s="92">
        <v>27636</v>
      </c>
      <c r="P82" s="94">
        <v>106.9</v>
      </c>
      <c r="Q82" s="82"/>
      <c r="R82" s="92">
        <v>29.54288</v>
      </c>
      <c r="S82" s="93">
        <v>1.4729992772517659E-5</v>
      </c>
      <c r="T82" s="93">
        <v>7.1687466283604654E-3</v>
      </c>
      <c r="U82" s="93">
        <f>R82/'סכום נכסי הקרן'!$C$42</f>
        <v>1.5344493210827015E-3</v>
      </c>
    </row>
    <row r="83" spans="2:21" s="135" customFormat="1">
      <c r="B83" s="85" t="s">
        <v>484</v>
      </c>
      <c r="C83" s="82" t="s">
        <v>485</v>
      </c>
      <c r="D83" s="95" t="s">
        <v>116</v>
      </c>
      <c r="E83" s="95" t="s">
        <v>299</v>
      </c>
      <c r="F83" s="82" t="s">
        <v>410</v>
      </c>
      <c r="G83" s="95" t="s">
        <v>411</v>
      </c>
      <c r="H83" s="82" t="s">
        <v>384</v>
      </c>
      <c r="I83" s="82" t="s">
        <v>156</v>
      </c>
      <c r="J83" s="82"/>
      <c r="K83" s="92">
        <v>6.52</v>
      </c>
      <c r="L83" s="95" t="s">
        <v>160</v>
      </c>
      <c r="M83" s="96">
        <v>3.61E-2</v>
      </c>
      <c r="N83" s="96">
        <v>2.3400000000000004E-2</v>
      </c>
      <c r="O83" s="92">
        <v>29460</v>
      </c>
      <c r="P83" s="94">
        <v>109.16</v>
      </c>
      <c r="Q83" s="82"/>
      <c r="R83" s="92">
        <v>32.158529999999999</v>
      </c>
      <c r="S83" s="93">
        <v>3.8384364820846903E-5</v>
      </c>
      <c r="T83" s="93">
        <v>7.8034488685777715E-3</v>
      </c>
      <c r="U83" s="93">
        <f>R83/'סכום נכסי הקרן'!$C$42</f>
        <v>1.6703054856370702E-3</v>
      </c>
    </row>
    <row r="84" spans="2:21" s="135" customFormat="1">
      <c r="B84" s="85" t="s">
        <v>486</v>
      </c>
      <c r="C84" s="82" t="s">
        <v>487</v>
      </c>
      <c r="D84" s="95" t="s">
        <v>116</v>
      </c>
      <c r="E84" s="95" t="s">
        <v>299</v>
      </c>
      <c r="F84" s="82" t="s">
        <v>488</v>
      </c>
      <c r="G84" s="95" t="s">
        <v>329</v>
      </c>
      <c r="H84" s="82" t="s">
        <v>384</v>
      </c>
      <c r="I84" s="82" t="s">
        <v>156</v>
      </c>
      <c r="J84" s="82"/>
      <c r="K84" s="92">
        <v>3.59</v>
      </c>
      <c r="L84" s="95" t="s">
        <v>160</v>
      </c>
      <c r="M84" s="96">
        <v>3.9E-2</v>
      </c>
      <c r="N84" s="96">
        <v>3.9899999999999998E-2</v>
      </c>
      <c r="O84" s="92">
        <v>15018</v>
      </c>
      <c r="P84" s="94">
        <v>100.17</v>
      </c>
      <c r="Q84" s="82"/>
      <c r="R84" s="92">
        <v>15.043530000000001</v>
      </c>
      <c r="S84" s="93">
        <v>1.6721130775097563E-5</v>
      </c>
      <c r="T84" s="93">
        <v>3.6503974888751375E-3</v>
      </c>
      <c r="U84" s="93">
        <f>R84/'סכום נכסי הקרן'!$C$42</f>
        <v>7.8135694269439041E-4</v>
      </c>
    </row>
    <row r="85" spans="2:21" s="135" customFormat="1">
      <c r="B85" s="85" t="s">
        <v>489</v>
      </c>
      <c r="C85" s="82" t="s">
        <v>490</v>
      </c>
      <c r="D85" s="95" t="s">
        <v>116</v>
      </c>
      <c r="E85" s="95" t="s">
        <v>299</v>
      </c>
      <c r="F85" s="82" t="s">
        <v>406</v>
      </c>
      <c r="G85" s="95" t="s">
        <v>407</v>
      </c>
      <c r="H85" s="82" t="s">
        <v>384</v>
      </c>
      <c r="I85" s="82" t="s">
        <v>303</v>
      </c>
      <c r="J85" s="82"/>
      <c r="K85" s="92">
        <v>4.37</v>
      </c>
      <c r="L85" s="95" t="s">
        <v>160</v>
      </c>
      <c r="M85" s="96">
        <v>2.9600000000000001E-2</v>
      </c>
      <c r="N85" s="96">
        <v>1.6199999999999999E-2</v>
      </c>
      <c r="O85" s="92">
        <v>12000</v>
      </c>
      <c r="P85" s="94">
        <v>107.02</v>
      </c>
      <c r="Q85" s="82"/>
      <c r="R85" s="92">
        <v>12.8424</v>
      </c>
      <c r="S85" s="93">
        <v>2.9383389569876148E-5</v>
      </c>
      <c r="T85" s="93">
        <v>3.1162808669993056E-3</v>
      </c>
      <c r="U85" s="93">
        <f>R85/'סכום נכסי הקרן'!$C$42</f>
        <v>6.6703083656950463E-4</v>
      </c>
    </row>
    <row r="86" spans="2:21" s="135" customFormat="1">
      <c r="B86" s="85" t="s">
        <v>491</v>
      </c>
      <c r="C86" s="82" t="s">
        <v>492</v>
      </c>
      <c r="D86" s="95" t="s">
        <v>116</v>
      </c>
      <c r="E86" s="95" t="s">
        <v>299</v>
      </c>
      <c r="F86" s="82" t="s">
        <v>493</v>
      </c>
      <c r="G86" s="95" t="s">
        <v>329</v>
      </c>
      <c r="H86" s="82" t="s">
        <v>417</v>
      </c>
      <c r="I86" s="82" t="s">
        <v>156</v>
      </c>
      <c r="J86" s="82"/>
      <c r="K86" s="92">
        <v>2.82</v>
      </c>
      <c r="L86" s="95" t="s">
        <v>160</v>
      </c>
      <c r="M86" s="96">
        <v>6.7500000000000004E-2</v>
      </c>
      <c r="N86" s="96">
        <v>4.4999999999999998E-2</v>
      </c>
      <c r="O86" s="92">
        <v>26265</v>
      </c>
      <c r="P86" s="94">
        <v>107.64</v>
      </c>
      <c r="Q86" s="82"/>
      <c r="R86" s="92">
        <v>28.271650000000001</v>
      </c>
      <c r="S86" s="93">
        <v>2.8148319620873803E-5</v>
      </c>
      <c r="T86" s="93">
        <v>6.8602754916137886E-3</v>
      </c>
      <c r="U86" s="93">
        <f>R86/'סכום נכסי הקרן'!$C$42</f>
        <v>1.4684219733616952E-3</v>
      </c>
    </row>
    <row r="87" spans="2:21" s="135" customFormat="1">
      <c r="B87" s="85" t="s">
        <v>494</v>
      </c>
      <c r="C87" s="82" t="s">
        <v>495</v>
      </c>
      <c r="D87" s="95" t="s">
        <v>116</v>
      </c>
      <c r="E87" s="95" t="s">
        <v>299</v>
      </c>
      <c r="F87" s="82" t="s">
        <v>496</v>
      </c>
      <c r="G87" s="95" t="s">
        <v>497</v>
      </c>
      <c r="H87" s="82" t="s">
        <v>417</v>
      </c>
      <c r="I87" s="82" t="s">
        <v>156</v>
      </c>
      <c r="J87" s="82"/>
      <c r="K87" s="92">
        <v>2.4900000000000002</v>
      </c>
      <c r="L87" s="95" t="s">
        <v>160</v>
      </c>
      <c r="M87" s="96">
        <v>4.4500000000000005E-2</v>
      </c>
      <c r="N87" s="96">
        <v>3.4700000000000002E-2</v>
      </c>
      <c r="O87" s="92">
        <v>200</v>
      </c>
      <c r="P87" s="94">
        <v>103.61</v>
      </c>
      <c r="Q87" s="82"/>
      <c r="R87" s="92">
        <v>0.20721999999999999</v>
      </c>
      <c r="S87" s="93">
        <v>1.4285714285714285E-7</v>
      </c>
      <c r="T87" s="93">
        <v>5.0283102944900955E-5</v>
      </c>
      <c r="U87" s="93">
        <f>R87/'סכום נכסי הקרן'!$C$42</f>
        <v>1.0762951625391883E-5</v>
      </c>
    </row>
    <row r="88" spans="2:21" s="135" customFormat="1">
      <c r="B88" s="85" t="s">
        <v>498</v>
      </c>
      <c r="C88" s="82" t="s">
        <v>499</v>
      </c>
      <c r="D88" s="95" t="s">
        <v>116</v>
      </c>
      <c r="E88" s="95" t="s">
        <v>299</v>
      </c>
      <c r="F88" s="82" t="s">
        <v>500</v>
      </c>
      <c r="G88" s="95" t="s">
        <v>501</v>
      </c>
      <c r="H88" s="82" t="s">
        <v>417</v>
      </c>
      <c r="I88" s="82" t="s">
        <v>303</v>
      </c>
      <c r="J88" s="82"/>
      <c r="K88" s="92">
        <v>3.3300000000000005</v>
      </c>
      <c r="L88" s="95" t="s">
        <v>160</v>
      </c>
      <c r="M88" s="96">
        <v>2.9500000000000002E-2</v>
      </c>
      <c r="N88" s="96">
        <v>1.7100000000000001E-2</v>
      </c>
      <c r="O88" s="92">
        <v>8235.2900000000009</v>
      </c>
      <c r="P88" s="94">
        <v>104.89</v>
      </c>
      <c r="Q88" s="82"/>
      <c r="R88" s="92">
        <v>8.6379900000000003</v>
      </c>
      <c r="S88" s="93">
        <v>3.2899196548415352E-5</v>
      </c>
      <c r="T88" s="93">
        <v>2.096057042790392E-3</v>
      </c>
      <c r="U88" s="93">
        <f>R88/'סכום נכסי הקרן'!$C$42</f>
        <v>4.4865490063999058E-4</v>
      </c>
    </row>
    <row r="89" spans="2:21" s="135" customFormat="1">
      <c r="B89" s="85" t="s">
        <v>502</v>
      </c>
      <c r="C89" s="82" t="s">
        <v>503</v>
      </c>
      <c r="D89" s="95" t="s">
        <v>116</v>
      </c>
      <c r="E89" s="95" t="s">
        <v>299</v>
      </c>
      <c r="F89" s="82" t="s">
        <v>504</v>
      </c>
      <c r="G89" s="95" t="s">
        <v>411</v>
      </c>
      <c r="H89" s="82" t="s">
        <v>417</v>
      </c>
      <c r="I89" s="82" t="s">
        <v>156</v>
      </c>
      <c r="J89" s="82"/>
      <c r="K89" s="92">
        <v>9.43</v>
      </c>
      <c r="L89" s="95" t="s">
        <v>160</v>
      </c>
      <c r="M89" s="96">
        <v>3.4300000000000004E-2</v>
      </c>
      <c r="N89" s="96">
        <v>3.1699999999999999E-2</v>
      </c>
      <c r="O89" s="92">
        <v>14105</v>
      </c>
      <c r="P89" s="94">
        <v>103</v>
      </c>
      <c r="Q89" s="82"/>
      <c r="R89" s="92">
        <v>14.52815</v>
      </c>
      <c r="S89" s="93">
        <v>5.5557743815976053E-5</v>
      </c>
      <c r="T89" s="93">
        <v>3.5253376220874574E-3</v>
      </c>
      <c r="U89" s="93">
        <f>R89/'סכום נכסי הקרן'!$C$42</f>
        <v>7.5458824271999378E-4</v>
      </c>
    </row>
    <row r="90" spans="2:21" s="135" customFormat="1">
      <c r="B90" s="85" t="s">
        <v>505</v>
      </c>
      <c r="C90" s="82" t="s">
        <v>506</v>
      </c>
      <c r="D90" s="95" t="s">
        <v>116</v>
      </c>
      <c r="E90" s="95" t="s">
        <v>299</v>
      </c>
      <c r="F90" s="82" t="s">
        <v>507</v>
      </c>
      <c r="G90" s="95" t="s">
        <v>147</v>
      </c>
      <c r="H90" s="82" t="s">
        <v>417</v>
      </c>
      <c r="I90" s="82" t="s">
        <v>156</v>
      </c>
      <c r="J90" s="82"/>
      <c r="K90" s="92">
        <v>3.0500000000000003</v>
      </c>
      <c r="L90" s="95" t="s">
        <v>160</v>
      </c>
      <c r="M90" s="96">
        <v>2.4E-2</v>
      </c>
      <c r="N90" s="96">
        <v>1.7300000000000003E-2</v>
      </c>
      <c r="O90" s="92">
        <v>9589.94</v>
      </c>
      <c r="P90" s="94">
        <v>102.26</v>
      </c>
      <c r="Q90" s="82"/>
      <c r="R90" s="92">
        <v>9.8066700000000004</v>
      </c>
      <c r="S90" s="93">
        <v>2.4655893106928121E-5</v>
      </c>
      <c r="T90" s="93">
        <v>2.3796438430492804E-3</v>
      </c>
      <c r="U90" s="93">
        <f>R90/'סכום נכסי הקרן'!$C$42</f>
        <v>5.0935582866606433E-4</v>
      </c>
    </row>
    <row r="91" spans="2:21" s="135" customFormat="1">
      <c r="B91" s="85" t="s">
        <v>508</v>
      </c>
      <c r="C91" s="82" t="s">
        <v>509</v>
      </c>
      <c r="D91" s="95" t="s">
        <v>116</v>
      </c>
      <c r="E91" s="95" t="s">
        <v>299</v>
      </c>
      <c r="F91" s="82" t="s">
        <v>510</v>
      </c>
      <c r="G91" s="95" t="s">
        <v>329</v>
      </c>
      <c r="H91" s="82" t="s">
        <v>442</v>
      </c>
      <c r="I91" s="82" t="s">
        <v>156</v>
      </c>
      <c r="J91" s="82"/>
      <c r="K91" s="92">
        <v>4.97</v>
      </c>
      <c r="L91" s="95" t="s">
        <v>160</v>
      </c>
      <c r="M91" s="96">
        <v>3.95E-2</v>
      </c>
      <c r="N91" s="96">
        <v>3.8500000000000006E-2</v>
      </c>
      <c r="O91" s="92">
        <v>9540</v>
      </c>
      <c r="P91" s="94">
        <v>100.98</v>
      </c>
      <c r="Q91" s="82"/>
      <c r="R91" s="92">
        <v>9.6334900000000001</v>
      </c>
      <c r="S91" s="93">
        <v>1.5437642604009902E-5</v>
      </c>
      <c r="T91" s="93">
        <v>2.3376207382910623E-3</v>
      </c>
      <c r="U91" s="93">
        <f>R91/'סכום נכסי הקרן'!$C$42</f>
        <v>5.0036090557714738E-4</v>
      </c>
    </row>
    <row r="92" spans="2:21" s="135" customFormat="1">
      <c r="B92" s="85" t="s">
        <v>511</v>
      </c>
      <c r="C92" s="82" t="s">
        <v>512</v>
      </c>
      <c r="D92" s="95" t="s">
        <v>116</v>
      </c>
      <c r="E92" s="95" t="s">
        <v>299</v>
      </c>
      <c r="F92" s="82" t="s">
        <v>510</v>
      </c>
      <c r="G92" s="95" t="s">
        <v>329</v>
      </c>
      <c r="H92" s="82" t="s">
        <v>442</v>
      </c>
      <c r="I92" s="82" t="s">
        <v>156</v>
      </c>
      <c r="J92" s="82"/>
      <c r="K92" s="92">
        <v>5.6499999999999995</v>
      </c>
      <c r="L92" s="95" t="s">
        <v>160</v>
      </c>
      <c r="M92" s="96">
        <v>0.03</v>
      </c>
      <c r="N92" s="96">
        <v>3.4000000000000002E-2</v>
      </c>
      <c r="O92" s="92">
        <v>25907</v>
      </c>
      <c r="P92" s="94">
        <v>98.34</v>
      </c>
      <c r="Q92" s="82"/>
      <c r="R92" s="92">
        <v>25.476950000000002</v>
      </c>
      <c r="S92" s="93">
        <v>4.0243258357151733E-5</v>
      </c>
      <c r="T92" s="93">
        <v>6.1821257579967887E-3</v>
      </c>
      <c r="U92" s="93">
        <f>R92/'סכום נכסי הקרן'!$C$42</f>
        <v>1.3232659994813619E-3</v>
      </c>
    </row>
    <row r="93" spans="2:21" s="135" customFormat="1">
      <c r="B93" s="85" t="s">
        <v>513</v>
      </c>
      <c r="C93" s="82" t="s">
        <v>514</v>
      </c>
      <c r="D93" s="95" t="s">
        <v>116</v>
      </c>
      <c r="E93" s="95" t="s">
        <v>299</v>
      </c>
      <c r="F93" s="82" t="s">
        <v>515</v>
      </c>
      <c r="G93" s="95" t="s">
        <v>516</v>
      </c>
      <c r="H93" s="82" t="s">
        <v>453</v>
      </c>
      <c r="I93" s="82" t="s">
        <v>156</v>
      </c>
      <c r="J93" s="82"/>
      <c r="K93" s="92">
        <v>5.84</v>
      </c>
      <c r="L93" s="95" t="s">
        <v>160</v>
      </c>
      <c r="M93" s="96">
        <v>4.4500000000000005E-2</v>
      </c>
      <c r="N93" s="96">
        <v>3.4499999999999996E-2</v>
      </c>
      <c r="O93" s="92">
        <v>6000</v>
      </c>
      <c r="P93" s="94">
        <v>110.11</v>
      </c>
      <c r="Q93" s="82"/>
      <c r="R93" s="92">
        <v>6.6066000000000003</v>
      </c>
      <c r="S93" s="93">
        <v>1.8749999999999998E-5</v>
      </c>
      <c r="T93" s="93">
        <v>1.6031287902508575E-3</v>
      </c>
      <c r="U93" s="93">
        <f>R93/'סכום נכסי הקרן'!$C$42</f>
        <v>3.4314504491995962E-4</v>
      </c>
    </row>
    <row r="94" spans="2:21" s="135" customFormat="1">
      <c r="B94" s="85" t="s">
        <v>517</v>
      </c>
      <c r="C94" s="82" t="s">
        <v>518</v>
      </c>
      <c r="D94" s="95" t="s">
        <v>116</v>
      </c>
      <c r="E94" s="95" t="s">
        <v>299</v>
      </c>
      <c r="F94" s="82" t="s">
        <v>519</v>
      </c>
      <c r="G94" s="95" t="s">
        <v>383</v>
      </c>
      <c r="H94" s="82" t="s">
        <v>453</v>
      </c>
      <c r="I94" s="82" t="s">
        <v>303</v>
      </c>
      <c r="J94" s="82"/>
      <c r="K94" s="92">
        <v>2.1300000000000003</v>
      </c>
      <c r="L94" s="95" t="s">
        <v>160</v>
      </c>
      <c r="M94" s="96">
        <v>0.06</v>
      </c>
      <c r="N94" s="96">
        <v>1.9500000000000003E-2</v>
      </c>
      <c r="O94" s="92">
        <v>369.6</v>
      </c>
      <c r="P94" s="94">
        <v>110.33</v>
      </c>
      <c r="Q94" s="82"/>
      <c r="R94" s="92">
        <v>0.40777999999999998</v>
      </c>
      <c r="S94" s="93">
        <v>6.7556442530377741E-7</v>
      </c>
      <c r="T94" s="93">
        <v>9.8950119288059607E-5</v>
      </c>
      <c r="U94" s="93">
        <f>R94/'סכום נכסי הקרן'!$C$42</f>
        <v>2.1179984624082146E-5</v>
      </c>
    </row>
    <row r="95" spans="2:21" s="135" customFormat="1">
      <c r="B95" s="85" t="s">
        <v>520</v>
      </c>
      <c r="C95" s="82" t="s">
        <v>521</v>
      </c>
      <c r="D95" s="95" t="s">
        <v>116</v>
      </c>
      <c r="E95" s="95" t="s">
        <v>299</v>
      </c>
      <c r="F95" s="82" t="s">
        <v>519</v>
      </c>
      <c r="G95" s="95" t="s">
        <v>383</v>
      </c>
      <c r="H95" s="82" t="s">
        <v>453</v>
      </c>
      <c r="I95" s="82" t="s">
        <v>303</v>
      </c>
      <c r="J95" s="82"/>
      <c r="K95" s="92">
        <v>4.0499999999999989</v>
      </c>
      <c r="L95" s="95" t="s">
        <v>160</v>
      </c>
      <c r="M95" s="96">
        <v>5.9000000000000004E-2</v>
      </c>
      <c r="N95" s="96">
        <v>2.6999999999999996E-2</v>
      </c>
      <c r="O95" s="92">
        <v>166</v>
      </c>
      <c r="P95" s="94">
        <v>115.07</v>
      </c>
      <c r="Q95" s="82"/>
      <c r="R95" s="92">
        <v>0.19102000000000002</v>
      </c>
      <c r="S95" s="93">
        <v>1.866533835423439E-7</v>
      </c>
      <c r="T95" s="93">
        <v>4.6352081481203471E-5</v>
      </c>
      <c r="U95" s="93">
        <f>R95/'סכום נכסי הקרן'!$C$42</f>
        <v>9.9215279388203753E-6</v>
      </c>
    </row>
    <row r="96" spans="2:21" s="135" customFormat="1">
      <c r="B96" s="85" t="s">
        <v>522</v>
      </c>
      <c r="C96" s="82" t="s">
        <v>523</v>
      </c>
      <c r="D96" s="95" t="s">
        <v>116</v>
      </c>
      <c r="E96" s="95" t="s">
        <v>299</v>
      </c>
      <c r="F96" s="82" t="s">
        <v>456</v>
      </c>
      <c r="G96" s="95" t="s">
        <v>329</v>
      </c>
      <c r="H96" s="82" t="s">
        <v>453</v>
      </c>
      <c r="I96" s="82" t="s">
        <v>303</v>
      </c>
      <c r="J96" s="82"/>
      <c r="K96" s="92">
        <v>4.5299999999999994</v>
      </c>
      <c r="L96" s="95" t="s">
        <v>160</v>
      </c>
      <c r="M96" s="96">
        <v>6.9000000000000006E-2</v>
      </c>
      <c r="N96" s="96">
        <v>6.4599999999999991E-2</v>
      </c>
      <c r="O96" s="92">
        <v>18310</v>
      </c>
      <c r="P96" s="94">
        <v>105.01</v>
      </c>
      <c r="Q96" s="82"/>
      <c r="R96" s="92">
        <v>19.227330000000002</v>
      </c>
      <c r="S96" s="93">
        <v>2.7676964029016219E-5</v>
      </c>
      <c r="T96" s="93">
        <v>4.665620180221903E-3</v>
      </c>
      <c r="U96" s="93">
        <f>R96/'סכום נכסי הקרן'!$C$42</f>
        <v>9.9866240071154401E-4</v>
      </c>
    </row>
    <row r="97" spans="2:21" s="135" customFormat="1">
      <c r="B97" s="85" t="s">
        <v>524</v>
      </c>
      <c r="C97" s="82" t="s">
        <v>525</v>
      </c>
      <c r="D97" s="95" t="s">
        <v>116</v>
      </c>
      <c r="E97" s="95" t="s">
        <v>299</v>
      </c>
      <c r="F97" s="82" t="s">
        <v>526</v>
      </c>
      <c r="G97" s="95" t="s">
        <v>501</v>
      </c>
      <c r="H97" s="82" t="s">
        <v>527</v>
      </c>
      <c r="I97" s="82" t="s">
        <v>156</v>
      </c>
      <c r="J97" s="82"/>
      <c r="K97" s="92">
        <v>2.4299999999999997</v>
      </c>
      <c r="L97" s="95" t="s">
        <v>160</v>
      </c>
      <c r="M97" s="96">
        <v>3.7000000000000005E-2</v>
      </c>
      <c r="N97" s="96">
        <v>3.3099999999999997E-2</v>
      </c>
      <c r="O97" s="92">
        <v>19000</v>
      </c>
      <c r="P97" s="94">
        <v>102.52</v>
      </c>
      <c r="Q97" s="82"/>
      <c r="R97" s="92">
        <v>19.4788</v>
      </c>
      <c r="S97" s="93">
        <v>8.0370499542839905E-5</v>
      </c>
      <c r="T97" s="93">
        <v>4.7266407954981993E-3</v>
      </c>
      <c r="U97" s="93">
        <f>R97/'סכום נכסי הקרן'!$C$42</f>
        <v>1.0117236855548858E-3</v>
      </c>
    </row>
    <row r="98" spans="2:21" s="135" customFormat="1">
      <c r="B98" s="81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92"/>
      <c r="P98" s="94"/>
      <c r="Q98" s="82"/>
      <c r="R98" s="82"/>
      <c r="S98" s="82"/>
      <c r="T98" s="93"/>
      <c r="U98" s="82"/>
    </row>
    <row r="99" spans="2:21" s="135" customFormat="1">
      <c r="B99" s="100" t="s">
        <v>43</v>
      </c>
      <c r="C99" s="80"/>
      <c r="D99" s="80"/>
      <c r="E99" s="80"/>
      <c r="F99" s="80"/>
      <c r="G99" s="80"/>
      <c r="H99" s="80"/>
      <c r="I99" s="80"/>
      <c r="J99" s="80"/>
      <c r="K99" s="89">
        <v>5.1810347169843247</v>
      </c>
      <c r="L99" s="80"/>
      <c r="M99" s="80"/>
      <c r="N99" s="102">
        <v>5.498543006697542E-2</v>
      </c>
      <c r="O99" s="89"/>
      <c r="P99" s="91"/>
      <c r="Q99" s="80"/>
      <c r="R99" s="89">
        <v>129.99545000000001</v>
      </c>
      <c r="S99" s="80"/>
      <c r="T99" s="90">
        <v>3.154412988475401E-2</v>
      </c>
      <c r="U99" s="90">
        <f>R99/'סכום נכסי הקרן'!$C$42</f>
        <v>6.7519290602791699E-3</v>
      </c>
    </row>
    <row r="100" spans="2:21" s="135" customFormat="1">
      <c r="B100" s="85" t="s">
        <v>528</v>
      </c>
      <c r="C100" s="82" t="s">
        <v>529</v>
      </c>
      <c r="D100" s="95" t="s">
        <v>116</v>
      </c>
      <c r="E100" s="95" t="s">
        <v>299</v>
      </c>
      <c r="F100" s="82" t="s">
        <v>530</v>
      </c>
      <c r="G100" s="95" t="s">
        <v>531</v>
      </c>
      <c r="H100" s="82" t="s">
        <v>339</v>
      </c>
      <c r="I100" s="82" t="s">
        <v>303</v>
      </c>
      <c r="J100" s="82"/>
      <c r="K100" s="92">
        <v>3.93</v>
      </c>
      <c r="L100" s="95" t="s">
        <v>160</v>
      </c>
      <c r="M100" s="96">
        <v>3.49E-2</v>
      </c>
      <c r="N100" s="96">
        <v>4.53E-2</v>
      </c>
      <c r="O100" s="92">
        <v>44730</v>
      </c>
      <c r="P100" s="94">
        <v>95.15</v>
      </c>
      <c r="Q100" s="82"/>
      <c r="R100" s="92">
        <v>42.560600000000001</v>
      </c>
      <c r="S100" s="93">
        <v>2.8385095572039317E-5</v>
      </c>
      <c r="T100" s="93">
        <v>1.0327569883200232E-2</v>
      </c>
      <c r="U100" s="93">
        <f>R100/'סכום נכסי הקרן'!$C$42</f>
        <v>2.2105862317713244E-3</v>
      </c>
    </row>
    <row r="101" spans="2:21" s="135" customFormat="1">
      <c r="B101" s="85" t="s">
        <v>532</v>
      </c>
      <c r="C101" s="82" t="s">
        <v>533</v>
      </c>
      <c r="D101" s="95" t="s">
        <v>116</v>
      </c>
      <c r="E101" s="95" t="s">
        <v>299</v>
      </c>
      <c r="F101" s="82" t="s">
        <v>534</v>
      </c>
      <c r="G101" s="95" t="s">
        <v>516</v>
      </c>
      <c r="H101" s="82" t="s">
        <v>417</v>
      </c>
      <c r="I101" s="82" t="s">
        <v>156</v>
      </c>
      <c r="J101" s="82"/>
      <c r="K101" s="92">
        <v>5.7899999999999991</v>
      </c>
      <c r="L101" s="95" t="s">
        <v>160</v>
      </c>
      <c r="M101" s="96">
        <v>4.6900000000000004E-2</v>
      </c>
      <c r="N101" s="96">
        <v>5.9699999999999996E-2</v>
      </c>
      <c r="O101" s="92">
        <v>92027</v>
      </c>
      <c r="P101" s="94">
        <v>95.01</v>
      </c>
      <c r="Q101" s="82"/>
      <c r="R101" s="92">
        <v>87.434850000000012</v>
      </c>
      <c r="S101" s="93">
        <v>4.7433835039505429E-5</v>
      </c>
      <c r="T101" s="93">
        <v>2.121656000155378E-2</v>
      </c>
      <c r="U101" s="93">
        <f>R101/'סכום נכסי הקרן'!$C$42</f>
        <v>4.541342828507846E-3</v>
      </c>
    </row>
    <row r="102" spans="2:21" s="135" customFormat="1">
      <c r="B102" s="138"/>
    </row>
    <row r="103" spans="2:21" s="135" customFormat="1">
      <c r="B103" s="138"/>
    </row>
    <row r="104" spans="2:21" s="135" customFormat="1">
      <c r="B104" s="138"/>
    </row>
    <row r="105" spans="2:21" s="135" customFormat="1">
      <c r="B105" s="139" t="s">
        <v>244</v>
      </c>
      <c r="C105" s="134"/>
      <c r="D105" s="134"/>
      <c r="E105" s="134"/>
      <c r="F105" s="134"/>
      <c r="G105" s="134"/>
      <c r="H105" s="134"/>
      <c r="I105" s="134"/>
      <c r="J105" s="134"/>
      <c r="K105" s="134"/>
    </row>
    <row r="106" spans="2:21" s="135" customFormat="1">
      <c r="B106" s="139" t="s">
        <v>108</v>
      </c>
      <c r="C106" s="134"/>
      <c r="D106" s="134"/>
      <c r="E106" s="134"/>
      <c r="F106" s="134"/>
      <c r="G106" s="134"/>
      <c r="H106" s="134"/>
      <c r="I106" s="134"/>
      <c r="J106" s="134"/>
      <c r="K106" s="134"/>
    </row>
    <row r="107" spans="2:21" s="135" customFormat="1">
      <c r="B107" s="139" t="s">
        <v>227</v>
      </c>
      <c r="C107" s="134"/>
      <c r="D107" s="134"/>
      <c r="E107" s="134"/>
      <c r="F107" s="134"/>
      <c r="G107" s="134"/>
      <c r="H107" s="134"/>
      <c r="I107" s="134"/>
      <c r="J107" s="134"/>
      <c r="K107" s="134"/>
    </row>
    <row r="108" spans="2:21" s="135" customFormat="1">
      <c r="B108" s="139" t="s">
        <v>235</v>
      </c>
      <c r="C108" s="134"/>
      <c r="D108" s="134"/>
      <c r="E108" s="134"/>
      <c r="F108" s="134"/>
      <c r="G108" s="134"/>
      <c r="H108" s="134"/>
      <c r="I108" s="134"/>
      <c r="J108" s="134"/>
      <c r="K108" s="134"/>
    </row>
    <row r="109" spans="2:21" s="135" customFormat="1">
      <c r="B109" s="210" t="s">
        <v>240</v>
      </c>
      <c r="C109" s="210"/>
      <c r="D109" s="210"/>
      <c r="E109" s="210"/>
      <c r="F109" s="210"/>
      <c r="G109" s="210"/>
      <c r="H109" s="210"/>
      <c r="I109" s="210"/>
      <c r="J109" s="210"/>
      <c r="K109" s="210"/>
    </row>
    <row r="110" spans="2:21">
      <c r="C110" s="1"/>
      <c r="D110" s="1"/>
      <c r="E110" s="1"/>
      <c r="F110" s="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2"/>
      <c r="C796" s="1"/>
      <c r="D796" s="1"/>
      <c r="E796" s="1"/>
      <c r="F796" s="1"/>
    </row>
    <row r="797" spans="2:6">
      <c r="B797" s="4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09:K109"/>
  </mergeCells>
  <phoneticPr fontId="4" type="noConversion"/>
  <conditionalFormatting sqref="B12:B101">
    <cfRule type="cellIs" dxfId="42" priority="2" operator="equal">
      <formula>"NR3"</formula>
    </cfRule>
  </conditionalFormatting>
  <conditionalFormatting sqref="B12:B101">
    <cfRule type="containsText" dxfId="4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107 B109"/>
    <dataValidation type="list" allowBlank="1" showInputMessage="1" showErrorMessage="1" sqref="I12:I35 I110:I828 I37:I108">
      <formula1>$BH$7:$BH$10</formula1>
    </dataValidation>
    <dataValidation type="list" allowBlank="1" showInputMessage="1" showErrorMessage="1" sqref="E12:E35 E110:E822 E37:E108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35 G110:G555 G37:G108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5" t="s">
        <v>175</v>
      </c>
      <c r="C1" s="76" t="s" vm="1">
        <v>245</v>
      </c>
    </row>
    <row r="2" spans="2:62">
      <c r="B2" s="55" t="s">
        <v>174</v>
      </c>
      <c r="C2" s="76" t="s">
        <v>246</v>
      </c>
    </row>
    <row r="3" spans="2:62">
      <c r="B3" s="55" t="s">
        <v>176</v>
      </c>
      <c r="C3" s="76" t="s">
        <v>247</v>
      </c>
    </row>
    <row r="4" spans="2:62">
      <c r="B4" s="55" t="s">
        <v>177</v>
      </c>
      <c r="C4" s="76">
        <v>9455</v>
      </c>
    </row>
    <row r="6" spans="2:62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  <c r="BJ6" s="3"/>
    </row>
    <row r="7" spans="2:62" ht="26.25" customHeight="1">
      <c r="B7" s="207" t="s">
        <v>85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F7" s="3"/>
      <c r="BJ7" s="3"/>
    </row>
    <row r="8" spans="2:62" s="3" customFormat="1" ht="78.75">
      <c r="B8" s="21" t="s">
        <v>111</v>
      </c>
      <c r="C8" s="29" t="s">
        <v>41</v>
      </c>
      <c r="D8" s="29" t="s">
        <v>115</v>
      </c>
      <c r="E8" s="29" t="s">
        <v>221</v>
      </c>
      <c r="F8" s="29" t="s">
        <v>113</v>
      </c>
      <c r="G8" s="29" t="s">
        <v>57</v>
      </c>
      <c r="H8" s="29" t="s">
        <v>97</v>
      </c>
      <c r="I8" s="12" t="s">
        <v>229</v>
      </c>
      <c r="J8" s="12" t="s">
        <v>228</v>
      </c>
      <c r="K8" s="29" t="s">
        <v>243</v>
      </c>
      <c r="L8" s="12" t="s">
        <v>56</v>
      </c>
      <c r="M8" s="12" t="s">
        <v>53</v>
      </c>
      <c r="N8" s="12" t="s">
        <v>178</v>
      </c>
      <c r="O8" s="13" t="s">
        <v>180</v>
      </c>
      <c r="BF8" s="1"/>
      <c r="BG8" s="1"/>
      <c r="BH8" s="1"/>
      <c r="BJ8" s="4"/>
    </row>
    <row r="9" spans="2:62" s="3" customFormat="1" ht="24" customHeight="1">
      <c r="B9" s="14"/>
      <c r="C9" s="15"/>
      <c r="D9" s="15"/>
      <c r="E9" s="15"/>
      <c r="F9" s="15"/>
      <c r="G9" s="15"/>
      <c r="H9" s="15"/>
      <c r="I9" s="15" t="s">
        <v>236</v>
      </c>
      <c r="J9" s="15"/>
      <c r="K9" s="15" t="s">
        <v>232</v>
      </c>
      <c r="L9" s="15" t="s">
        <v>232</v>
      </c>
      <c r="M9" s="15" t="s">
        <v>20</v>
      </c>
      <c r="N9" s="15" t="s">
        <v>20</v>
      </c>
      <c r="O9" s="16" t="s">
        <v>20</v>
      </c>
      <c r="BF9" s="1"/>
      <c r="BH9" s="1"/>
      <c r="BJ9" s="4"/>
    </row>
    <row r="10" spans="2:62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BF10" s="1"/>
      <c r="BG10" s="3"/>
      <c r="BH10" s="1"/>
      <c r="BJ10" s="1"/>
    </row>
    <row r="11" spans="2:62" s="4" customFormat="1" ht="18" customHeight="1">
      <c r="B11" s="9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BF11" s="1"/>
      <c r="BG11" s="3"/>
      <c r="BH11" s="1"/>
      <c r="BJ11" s="1"/>
    </row>
    <row r="12" spans="2:62" ht="20.25">
      <c r="B12" s="97" t="s">
        <v>244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BG12" s="4"/>
    </row>
    <row r="13" spans="2:62">
      <c r="B13" s="97" t="s">
        <v>108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</row>
    <row r="14" spans="2:62">
      <c r="B14" s="97" t="s">
        <v>227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</row>
    <row r="15" spans="2:62">
      <c r="B15" s="97" t="s">
        <v>235</v>
      </c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2:62" ht="20.25">
      <c r="B16" s="97" t="s">
        <v>241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BF16" s="4"/>
    </row>
    <row r="17" spans="2:15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2:15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5"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5"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5"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5"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5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5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5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5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5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5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5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5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5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5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15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15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15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15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1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</row>
    <row r="38" spans="2:15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</row>
    <row r="39" spans="2:15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15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15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15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15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1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1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1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1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1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2"/>
      <c r="E273" s="1"/>
      <c r="F273" s="1"/>
      <c r="G273" s="1"/>
    </row>
    <row r="274" spans="2:7">
      <c r="B274" s="4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2"/>
      <c r="E294" s="1"/>
      <c r="F294" s="1"/>
      <c r="G294" s="1"/>
    </row>
    <row r="295" spans="2:7">
      <c r="B295" s="4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2"/>
      <c r="E361" s="1"/>
      <c r="F361" s="1"/>
      <c r="G361" s="1"/>
    </row>
    <row r="362" spans="2:7">
      <c r="B362" s="42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5" t="s">
        <v>175</v>
      </c>
      <c r="C1" s="76" t="s" vm="1">
        <v>245</v>
      </c>
    </row>
    <row r="2" spans="2:63">
      <c r="B2" s="55" t="s">
        <v>174</v>
      </c>
      <c r="C2" s="76" t="s">
        <v>246</v>
      </c>
    </row>
    <row r="3" spans="2:63">
      <c r="B3" s="55" t="s">
        <v>176</v>
      </c>
      <c r="C3" s="76" t="s">
        <v>247</v>
      </c>
    </row>
    <row r="4" spans="2:63">
      <c r="B4" s="55" t="s">
        <v>177</v>
      </c>
      <c r="C4" s="76">
        <v>9455</v>
      </c>
    </row>
    <row r="6" spans="2:63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/>
      <c r="BK6" s="3"/>
    </row>
    <row r="7" spans="2:63" ht="26.25" customHeight="1">
      <c r="B7" s="207" t="s">
        <v>86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/>
      <c r="BH7" s="3"/>
      <c r="BK7" s="3"/>
    </row>
    <row r="8" spans="2:63" s="3" customFormat="1" ht="74.25" customHeight="1">
      <c r="B8" s="21" t="s">
        <v>111</v>
      </c>
      <c r="C8" s="29" t="s">
        <v>41</v>
      </c>
      <c r="D8" s="29" t="s">
        <v>115</v>
      </c>
      <c r="E8" s="29" t="s">
        <v>113</v>
      </c>
      <c r="F8" s="29" t="s">
        <v>57</v>
      </c>
      <c r="G8" s="29" t="s">
        <v>97</v>
      </c>
      <c r="H8" s="29" t="s">
        <v>229</v>
      </c>
      <c r="I8" s="29" t="s">
        <v>228</v>
      </c>
      <c r="J8" s="29" t="s">
        <v>243</v>
      </c>
      <c r="K8" s="29" t="s">
        <v>56</v>
      </c>
      <c r="L8" s="29" t="s">
        <v>53</v>
      </c>
      <c r="M8" s="29" t="s">
        <v>178</v>
      </c>
      <c r="N8" s="13" t="s">
        <v>180</v>
      </c>
      <c r="O8" s="1"/>
      <c r="BH8" s="1"/>
      <c r="BI8" s="1"/>
      <c r="BK8" s="4"/>
    </row>
    <row r="9" spans="2:63" s="3" customFormat="1" ht="26.25" customHeight="1">
      <c r="B9" s="14"/>
      <c r="C9" s="15"/>
      <c r="D9" s="15"/>
      <c r="E9" s="15"/>
      <c r="F9" s="15"/>
      <c r="G9" s="15"/>
      <c r="H9" s="31" t="s">
        <v>236</v>
      </c>
      <c r="I9" s="31"/>
      <c r="J9" s="15" t="s">
        <v>232</v>
      </c>
      <c r="K9" s="31" t="s">
        <v>232</v>
      </c>
      <c r="L9" s="31" t="s">
        <v>20</v>
      </c>
      <c r="M9" s="16" t="s">
        <v>20</v>
      </c>
      <c r="N9" s="16" t="s">
        <v>20</v>
      </c>
      <c r="BH9" s="1"/>
      <c r="BK9" s="4"/>
    </row>
    <row r="10" spans="2:63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5"/>
      <c r="BH10" s="1"/>
      <c r="BI10" s="3"/>
      <c r="BK10" s="1"/>
    </row>
    <row r="11" spans="2:63" s="133" customFormat="1" ht="18" customHeight="1">
      <c r="B11" s="77" t="s">
        <v>28</v>
      </c>
      <c r="C11" s="78"/>
      <c r="D11" s="78"/>
      <c r="E11" s="78"/>
      <c r="F11" s="78"/>
      <c r="G11" s="78"/>
      <c r="H11" s="86"/>
      <c r="I11" s="88"/>
      <c r="J11" s="78"/>
      <c r="K11" s="86">
        <v>8217.2536000010041</v>
      </c>
      <c r="L11" s="78"/>
      <c r="M11" s="87">
        <v>1</v>
      </c>
      <c r="N11" s="87">
        <f>K11/'סכום נכסי הקרן'!$C$42</f>
        <v>0.42680196404974485</v>
      </c>
      <c r="O11" s="136"/>
      <c r="BH11" s="135"/>
      <c r="BI11" s="137"/>
      <c r="BK11" s="135"/>
    </row>
    <row r="12" spans="2:63" s="135" customFormat="1" ht="20.25">
      <c r="B12" s="79" t="s">
        <v>226</v>
      </c>
      <c r="C12" s="80"/>
      <c r="D12" s="80"/>
      <c r="E12" s="80"/>
      <c r="F12" s="80"/>
      <c r="G12" s="80"/>
      <c r="H12" s="89"/>
      <c r="I12" s="91"/>
      <c r="J12" s="80"/>
      <c r="K12" s="89">
        <v>4491.4444700000004</v>
      </c>
      <c r="L12" s="80"/>
      <c r="M12" s="90">
        <v>0.5465870579921559</v>
      </c>
      <c r="N12" s="90">
        <f>K12/'סכום נכסי הקרן'!$C$42</f>
        <v>0.23328442987522391</v>
      </c>
      <c r="BI12" s="133"/>
    </row>
    <row r="13" spans="2:63" s="135" customFormat="1">
      <c r="B13" s="100" t="s">
        <v>59</v>
      </c>
      <c r="C13" s="80"/>
      <c r="D13" s="80"/>
      <c r="E13" s="80"/>
      <c r="F13" s="80"/>
      <c r="G13" s="80"/>
      <c r="H13" s="89"/>
      <c r="I13" s="91"/>
      <c r="J13" s="80"/>
      <c r="K13" s="89">
        <v>1592.8937799999999</v>
      </c>
      <c r="L13" s="80"/>
      <c r="M13" s="90">
        <v>0.19384746504596198</v>
      </c>
      <c r="N13" s="90">
        <f>K13/'סכום נכסי הקרן'!$C$42</f>
        <v>8.2734478807680839E-2</v>
      </c>
    </row>
    <row r="14" spans="2:63" s="135" customFormat="1">
      <c r="B14" s="85" t="s">
        <v>535</v>
      </c>
      <c r="C14" s="82" t="s">
        <v>536</v>
      </c>
      <c r="D14" s="95" t="s">
        <v>116</v>
      </c>
      <c r="E14" s="82" t="s">
        <v>537</v>
      </c>
      <c r="F14" s="95" t="s">
        <v>538</v>
      </c>
      <c r="G14" s="95" t="s">
        <v>160</v>
      </c>
      <c r="H14" s="92">
        <v>31162</v>
      </c>
      <c r="I14" s="94">
        <v>1303</v>
      </c>
      <c r="J14" s="82"/>
      <c r="K14" s="92">
        <v>406.04086000000001</v>
      </c>
      <c r="L14" s="93">
        <v>1.5092626088799999E-4</v>
      </c>
      <c r="M14" s="93">
        <v>4.9413207838681091E-2</v>
      </c>
      <c r="N14" s="93">
        <f>K14/'סכום נכסי הקרן'!$C$42</f>
        <v>2.1089654155547335E-2</v>
      </c>
    </row>
    <row r="15" spans="2:63" s="135" customFormat="1">
      <c r="B15" s="85" t="s">
        <v>539</v>
      </c>
      <c r="C15" s="82" t="s">
        <v>540</v>
      </c>
      <c r="D15" s="95" t="s">
        <v>116</v>
      </c>
      <c r="E15" s="82" t="s">
        <v>541</v>
      </c>
      <c r="F15" s="95" t="s">
        <v>538</v>
      </c>
      <c r="G15" s="95" t="s">
        <v>160</v>
      </c>
      <c r="H15" s="92">
        <v>25608</v>
      </c>
      <c r="I15" s="94">
        <v>1299</v>
      </c>
      <c r="J15" s="82"/>
      <c r="K15" s="92">
        <v>332.64792</v>
      </c>
      <c r="L15" s="93">
        <v>1.0042352941176471E-4</v>
      </c>
      <c r="M15" s="93">
        <v>4.0481642187598949E-2</v>
      </c>
      <c r="N15" s="93">
        <f>K15/'סכום נכסי הקרן'!$C$42</f>
        <v>1.7277644393626241E-2</v>
      </c>
    </row>
    <row r="16" spans="2:63" s="135" customFormat="1" ht="20.25">
      <c r="B16" s="85" t="s">
        <v>542</v>
      </c>
      <c r="C16" s="82" t="s">
        <v>543</v>
      </c>
      <c r="D16" s="95" t="s">
        <v>116</v>
      </c>
      <c r="E16" s="82" t="s">
        <v>544</v>
      </c>
      <c r="F16" s="95" t="s">
        <v>538</v>
      </c>
      <c r="G16" s="95" t="s">
        <v>160</v>
      </c>
      <c r="H16" s="92">
        <v>2976</v>
      </c>
      <c r="I16" s="94">
        <v>13010</v>
      </c>
      <c r="J16" s="82"/>
      <c r="K16" s="92">
        <v>387.17759999999998</v>
      </c>
      <c r="L16" s="93">
        <v>2.8989613204722056E-5</v>
      </c>
      <c r="M16" s="93">
        <v>4.7117640375605868E-2</v>
      </c>
      <c r="N16" s="93">
        <f>K16/'סכום נכסי הקרן'!$C$42</f>
        <v>2.0109901453698141E-2</v>
      </c>
      <c r="BH16" s="133"/>
    </row>
    <row r="17" spans="2:14" s="135" customFormat="1">
      <c r="B17" s="85" t="s">
        <v>545</v>
      </c>
      <c r="C17" s="82" t="s">
        <v>546</v>
      </c>
      <c r="D17" s="95" t="s">
        <v>116</v>
      </c>
      <c r="E17" s="82" t="s">
        <v>547</v>
      </c>
      <c r="F17" s="95" t="s">
        <v>538</v>
      </c>
      <c r="G17" s="95" t="s">
        <v>160</v>
      </c>
      <c r="H17" s="92">
        <v>3587</v>
      </c>
      <c r="I17" s="94">
        <v>13020</v>
      </c>
      <c r="J17" s="82"/>
      <c r="K17" s="92">
        <v>467.0274</v>
      </c>
      <c r="L17" s="93">
        <v>8.67545176078778E-5</v>
      </c>
      <c r="M17" s="93">
        <v>5.6834974644076088E-2</v>
      </c>
      <c r="N17" s="93">
        <f>K17/'סכום נכסי הקרן'!$C$42</f>
        <v>2.4257278804809122E-2</v>
      </c>
    </row>
    <row r="18" spans="2:14" s="135" customFormat="1">
      <c r="B18" s="81"/>
      <c r="C18" s="82"/>
      <c r="D18" s="82"/>
      <c r="E18" s="82"/>
      <c r="F18" s="82"/>
      <c r="G18" s="82"/>
      <c r="H18" s="92"/>
      <c r="I18" s="94"/>
      <c r="J18" s="82"/>
      <c r="K18" s="82"/>
      <c r="L18" s="82"/>
      <c r="M18" s="93"/>
      <c r="N18" s="82"/>
    </row>
    <row r="19" spans="2:14" s="135" customFormat="1">
      <c r="B19" s="100" t="s">
        <v>60</v>
      </c>
      <c r="C19" s="80"/>
      <c r="D19" s="80"/>
      <c r="E19" s="80"/>
      <c r="F19" s="80"/>
      <c r="G19" s="80"/>
      <c r="H19" s="89"/>
      <c r="I19" s="91"/>
      <c r="J19" s="80"/>
      <c r="K19" s="89">
        <v>2898.55069</v>
      </c>
      <c r="L19" s="80"/>
      <c r="M19" s="90">
        <v>0.35273959294619384</v>
      </c>
      <c r="N19" s="90">
        <f>K19/'סכום נכסי הקרן'!$C$42</f>
        <v>0.15054995106754304</v>
      </c>
    </row>
    <row r="20" spans="2:14" s="135" customFormat="1">
      <c r="B20" s="85" t="s">
        <v>548</v>
      </c>
      <c r="C20" s="82" t="s">
        <v>549</v>
      </c>
      <c r="D20" s="95" t="s">
        <v>116</v>
      </c>
      <c r="E20" s="82" t="s">
        <v>537</v>
      </c>
      <c r="F20" s="95" t="s">
        <v>550</v>
      </c>
      <c r="G20" s="95" t="s">
        <v>160</v>
      </c>
      <c r="H20" s="92">
        <v>73629</v>
      </c>
      <c r="I20" s="94">
        <v>311.2</v>
      </c>
      <c r="J20" s="82"/>
      <c r="K20" s="92">
        <v>229.13345000000001</v>
      </c>
      <c r="L20" s="93">
        <v>5.0814718063582219E-4</v>
      </c>
      <c r="M20" s="93">
        <v>2.7884432092977147E-2</v>
      </c>
      <c r="N20" s="93">
        <f>K20/'סכום נכסי הקרן'!$C$42</f>
        <v>1.1901130383694385E-2</v>
      </c>
    </row>
    <row r="21" spans="2:14" s="135" customFormat="1">
      <c r="B21" s="85" t="s">
        <v>551</v>
      </c>
      <c r="C21" s="82" t="s">
        <v>552</v>
      </c>
      <c r="D21" s="95" t="s">
        <v>116</v>
      </c>
      <c r="E21" s="82" t="s">
        <v>537</v>
      </c>
      <c r="F21" s="95" t="s">
        <v>550</v>
      </c>
      <c r="G21" s="95" t="s">
        <v>160</v>
      </c>
      <c r="H21" s="92">
        <v>123960</v>
      </c>
      <c r="I21" s="94">
        <v>323.92</v>
      </c>
      <c r="J21" s="82"/>
      <c r="K21" s="92">
        <v>401.53122999999999</v>
      </c>
      <c r="L21" s="93">
        <v>4.7502823220086629E-4</v>
      </c>
      <c r="M21" s="93">
        <v>4.8864407689687334E-2</v>
      </c>
      <c r="N21" s="93">
        <f>K21/'סכום נכסי הקרן'!$C$42</f>
        <v>2.085542517408601E-2</v>
      </c>
    </row>
    <row r="22" spans="2:14" s="135" customFormat="1">
      <c r="B22" s="85" t="s">
        <v>553</v>
      </c>
      <c r="C22" s="82" t="s">
        <v>554</v>
      </c>
      <c r="D22" s="95" t="s">
        <v>116</v>
      </c>
      <c r="E22" s="82" t="s">
        <v>537</v>
      </c>
      <c r="F22" s="95" t="s">
        <v>550</v>
      </c>
      <c r="G22" s="95" t="s">
        <v>160</v>
      </c>
      <c r="H22" s="92">
        <v>10000</v>
      </c>
      <c r="I22" s="94">
        <v>365.83</v>
      </c>
      <c r="J22" s="82"/>
      <c r="K22" s="92">
        <v>36.582999999999998</v>
      </c>
      <c r="L22" s="93">
        <v>4.3870683946726584E-5</v>
      </c>
      <c r="M22" s="93">
        <v>4.4519740756200502E-3</v>
      </c>
      <c r="N22" s="93">
        <f>K22/'סכום נכסי הקרן'!$C$42</f>
        <v>1.9001112793731846E-3</v>
      </c>
    </row>
    <row r="23" spans="2:14" s="135" customFormat="1">
      <c r="B23" s="85" t="s">
        <v>555</v>
      </c>
      <c r="C23" s="82" t="s">
        <v>556</v>
      </c>
      <c r="D23" s="95" t="s">
        <v>116</v>
      </c>
      <c r="E23" s="82" t="s">
        <v>537</v>
      </c>
      <c r="F23" s="95" t="s">
        <v>550</v>
      </c>
      <c r="G23" s="95" t="s">
        <v>160</v>
      </c>
      <c r="H23" s="92">
        <v>6550</v>
      </c>
      <c r="I23" s="94">
        <v>335.38</v>
      </c>
      <c r="J23" s="82"/>
      <c r="K23" s="92">
        <v>21.967389999999998</v>
      </c>
      <c r="L23" s="93">
        <v>2.6865905755034266E-5</v>
      </c>
      <c r="M23" s="93">
        <v>2.6733250632543838E-3</v>
      </c>
      <c r="N23" s="93">
        <f>K23/'סכום נכסי הקרן'!$C$42</f>
        <v>1.1409803875403793E-3</v>
      </c>
    </row>
    <row r="24" spans="2:14" s="135" customFormat="1">
      <c r="B24" s="85" t="s">
        <v>557</v>
      </c>
      <c r="C24" s="82" t="s">
        <v>558</v>
      </c>
      <c r="D24" s="95" t="s">
        <v>116</v>
      </c>
      <c r="E24" s="82" t="s">
        <v>541</v>
      </c>
      <c r="F24" s="95" t="s">
        <v>550</v>
      </c>
      <c r="G24" s="95" t="s">
        <v>160</v>
      </c>
      <c r="H24" s="92">
        <v>200</v>
      </c>
      <c r="I24" s="94">
        <v>331.93</v>
      </c>
      <c r="J24" s="82"/>
      <c r="K24" s="92">
        <v>0.66386000000000001</v>
      </c>
      <c r="L24" s="93">
        <v>3.3528918692372171E-7</v>
      </c>
      <c r="M24" s="93">
        <v>8.0788549595197951E-5</v>
      </c>
      <c r="N24" s="93">
        <f>K24/'סכום נכסי הקרן'!$C$42</f>
        <v>3.44807116399607E-5</v>
      </c>
    </row>
    <row r="25" spans="2:14" s="135" customFormat="1">
      <c r="B25" s="85" t="s">
        <v>559</v>
      </c>
      <c r="C25" s="82" t="s">
        <v>560</v>
      </c>
      <c r="D25" s="95" t="s">
        <v>116</v>
      </c>
      <c r="E25" s="82" t="s">
        <v>541</v>
      </c>
      <c r="F25" s="95" t="s">
        <v>550</v>
      </c>
      <c r="G25" s="95" t="s">
        <v>160</v>
      </c>
      <c r="H25" s="92">
        <v>16585</v>
      </c>
      <c r="I25" s="94">
        <v>3318.24</v>
      </c>
      <c r="J25" s="82"/>
      <c r="K25" s="92">
        <v>550.33010000000002</v>
      </c>
      <c r="L25" s="93">
        <v>5.635023104104376E-4</v>
      </c>
      <c r="M25" s="93">
        <v>6.6972510134034657E-2</v>
      </c>
      <c r="N25" s="93">
        <f>K25/'סכום נכסי הקרן'!$C$42</f>
        <v>2.8583998862547432E-2</v>
      </c>
    </row>
    <row r="26" spans="2:14" s="135" customFormat="1">
      <c r="B26" s="85" t="s">
        <v>561</v>
      </c>
      <c r="C26" s="82" t="s">
        <v>562</v>
      </c>
      <c r="D26" s="95" t="s">
        <v>116</v>
      </c>
      <c r="E26" s="82" t="s">
        <v>541</v>
      </c>
      <c r="F26" s="95" t="s">
        <v>550</v>
      </c>
      <c r="G26" s="95" t="s">
        <v>160</v>
      </c>
      <c r="H26" s="92">
        <v>27665</v>
      </c>
      <c r="I26" s="94">
        <v>362.82</v>
      </c>
      <c r="J26" s="82"/>
      <c r="K26" s="92">
        <v>100.37415</v>
      </c>
      <c r="L26" s="93">
        <v>1.8504374453518131E-4</v>
      </c>
      <c r="M26" s="93">
        <v>1.2215048346565296E-2</v>
      </c>
      <c r="N26" s="93">
        <f>K26/'סכום נכסי הקרן'!$C$42</f>
        <v>5.2134066252766571E-3</v>
      </c>
    </row>
    <row r="27" spans="2:14" s="135" customFormat="1">
      <c r="B27" s="85" t="s">
        <v>563</v>
      </c>
      <c r="C27" s="82" t="s">
        <v>564</v>
      </c>
      <c r="D27" s="95" t="s">
        <v>116</v>
      </c>
      <c r="E27" s="82" t="s">
        <v>544</v>
      </c>
      <c r="F27" s="95" t="s">
        <v>550</v>
      </c>
      <c r="G27" s="95" t="s">
        <v>160</v>
      </c>
      <c r="H27" s="92">
        <v>11110</v>
      </c>
      <c r="I27" s="94">
        <v>3650.66</v>
      </c>
      <c r="J27" s="82"/>
      <c r="K27" s="92">
        <v>405.58833000000004</v>
      </c>
      <c r="L27" s="93">
        <v>4.8384535727515716E-4</v>
      </c>
      <c r="M27" s="93">
        <v>4.9358137127464397E-2</v>
      </c>
      <c r="N27" s="93">
        <f>K27/'סכום נכסי הקרן'!$C$42</f>
        <v>2.1066149867838436E-2</v>
      </c>
    </row>
    <row r="28" spans="2:14" s="135" customFormat="1">
      <c r="B28" s="85" t="s">
        <v>565</v>
      </c>
      <c r="C28" s="82" t="s">
        <v>566</v>
      </c>
      <c r="D28" s="95" t="s">
        <v>116</v>
      </c>
      <c r="E28" s="82" t="s">
        <v>544</v>
      </c>
      <c r="F28" s="95" t="s">
        <v>550</v>
      </c>
      <c r="G28" s="95" t="s">
        <v>160</v>
      </c>
      <c r="H28" s="92">
        <v>2100</v>
      </c>
      <c r="I28" s="94">
        <v>3325.56</v>
      </c>
      <c r="J28" s="82"/>
      <c r="K28" s="92">
        <v>69.836759999999998</v>
      </c>
      <c r="L28" s="93">
        <v>1.4E-5</v>
      </c>
      <c r="M28" s="93">
        <v>8.4987957533635642E-3</v>
      </c>
      <c r="N28" s="93">
        <f>K28/'סכום נכסי הקרן'!$C$42</f>
        <v>3.6273027195932003E-3</v>
      </c>
    </row>
    <row r="29" spans="2:14" s="135" customFormat="1">
      <c r="B29" s="85" t="s">
        <v>567</v>
      </c>
      <c r="C29" s="82" t="s">
        <v>568</v>
      </c>
      <c r="D29" s="95" t="s">
        <v>116</v>
      </c>
      <c r="E29" s="82" t="s">
        <v>544</v>
      </c>
      <c r="F29" s="95" t="s">
        <v>550</v>
      </c>
      <c r="G29" s="95" t="s">
        <v>160</v>
      </c>
      <c r="H29" s="92">
        <v>5501</v>
      </c>
      <c r="I29" s="94">
        <v>3231</v>
      </c>
      <c r="J29" s="82"/>
      <c r="K29" s="92">
        <v>177.73731000000001</v>
      </c>
      <c r="L29" s="93">
        <v>3.9292857142857142E-5</v>
      </c>
      <c r="M29" s="93">
        <v>2.1629770559835015E-2</v>
      </c>
      <c r="N29" s="93">
        <f>K29/'סכום נכסי הקרן'!$C$42</f>
        <v>9.2316285568829325E-3</v>
      </c>
    </row>
    <row r="30" spans="2:14" s="135" customFormat="1">
      <c r="B30" s="85" t="s">
        <v>569</v>
      </c>
      <c r="C30" s="82" t="s">
        <v>570</v>
      </c>
      <c r="D30" s="95" t="s">
        <v>116</v>
      </c>
      <c r="E30" s="82" t="s">
        <v>547</v>
      </c>
      <c r="F30" s="95" t="s">
        <v>550</v>
      </c>
      <c r="G30" s="95" t="s">
        <v>160</v>
      </c>
      <c r="H30" s="92">
        <v>6113</v>
      </c>
      <c r="I30" s="94">
        <v>3354.72</v>
      </c>
      <c r="J30" s="82"/>
      <c r="K30" s="92">
        <v>205.07402999999999</v>
      </c>
      <c r="L30" s="93">
        <v>4.2383466734480211E-5</v>
      </c>
      <c r="M30" s="93">
        <v>2.4956517102012639E-2</v>
      </c>
      <c r="N30" s="93">
        <f>K30/'סכום נכסי הקרן'!$C$42</f>
        <v>1.0651490514980041E-2</v>
      </c>
    </row>
    <row r="31" spans="2:14" s="135" customFormat="1">
      <c r="B31" s="85" t="s">
        <v>571</v>
      </c>
      <c r="C31" s="82" t="s">
        <v>572</v>
      </c>
      <c r="D31" s="95" t="s">
        <v>116</v>
      </c>
      <c r="E31" s="82" t="s">
        <v>547</v>
      </c>
      <c r="F31" s="95" t="s">
        <v>550</v>
      </c>
      <c r="G31" s="95" t="s">
        <v>160</v>
      </c>
      <c r="H31" s="92">
        <v>35000</v>
      </c>
      <c r="I31" s="94">
        <v>332.69</v>
      </c>
      <c r="J31" s="82"/>
      <c r="K31" s="92">
        <v>116.4415</v>
      </c>
      <c r="L31" s="93">
        <v>9.4594594594594599E-5</v>
      </c>
      <c r="M31" s="93">
        <v>1.4170367091991145E-2</v>
      </c>
      <c r="N31" s="93">
        <f>K31/'סכום נכסי הקרן'!$C$42</f>
        <v>6.0479405061676927E-3</v>
      </c>
    </row>
    <row r="32" spans="2:14" s="135" customFormat="1">
      <c r="B32" s="85" t="s">
        <v>573</v>
      </c>
      <c r="C32" s="82" t="s">
        <v>574</v>
      </c>
      <c r="D32" s="95" t="s">
        <v>116</v>
      </c>
      <c r="E32" s="82" t="s">
        <v>547</v>
      </c>
      <c r="F32" s="95" t="s">
        <v>550</v>
      </c>
      <c r="G32" s="95" t="s">
        <v>160</v>
      </c>
      <c r="H32" s="92">
        <v>15286</v>
      </c>
      <c r="I32" s="94">
        <v>3244.53</v>
      </c>
      <c r="J32" s="82"/>
      <c r="K32" s="92">
        <v>495.95885999999996</v>
      </c>
      <c r="L32" s="93">
        <v>1.0207679465776294E-4</v>
      </c>
      <c r="M32" s="93">
        <v>6.0355793327339848E-2</v>
      </c>
      <c r="N32" s="93">
        <f>K32/'סכום נכסי הקרן'!$C$42</f>
        <v>2.5759971133889132E-2</v>
      </c>
    </row>
    <row r="33" spans="2:14" s="135" customFormat="1">
      <c r="B33" s="85" t="s">
        <v>575</v>
      </c>
      <c r="C33" s="82" t="s">
        <v>576</v>
      </c>
      <c r="D33" s="95" t="s">
        <v>116</v>
      </c>
      <c r="E33" s="82" t="s">
        <v>547</v>
      </c>
      <c r="F33" s="95" t="s">
        <v>550</v>
      </c>
      <c r="G33" s="95" t="s">
        <v>160</v>
      </c>
      <c r="H33" s="92">
        <v>2400</v>
      </c>
      <c r="I33" s="94">
        <v>3638.78</v>
      </c>
      <c r="J33" s="82"/>
      <c r="K33" s="92">
        <v>87.330719999999999</v>
      </c>
      <c r="L33" s="93">
        <v>4.9621247222605755E-5</v>
      </c>
      <c r="M33" s="93">
        <v>1.0627726032453145E-2</v>
      </c>
      <c r="N33" s="93">
        <f>K33/'סכום נכסי הקרן'!$C$42</f>
        <v>4.5359343440336047E-3</v>
      </c>
    </row>
    <row r="34" spans="2:14" s="135" customFormat="1">
      <c r="B34" s="81"/>
      <c r="C34" s="82"/>
      <c r="D34" s="82"/>
      <c r="E34" s="82"/>
      <c r="F34" s="82"/>
      <c r="G34" s="82"/>
      <c r="H34" s="92"/>
      <c r="I34" s="94"/>
      <c r="J34" s="82"/>
      <c r="K34" s="82"/>
      <c r="L34" s="82"/>
      <c r="M34" s="93"/>
      <c r="N34" s="82"/>
    </row>
    <row r="35" spans="2:14" s="135" customFormat="1">
      <c r="B35" s="79" t="s">
        <v>225</v>
      </c>
      <c r="C35" s="80"/>
      <c r="D35" s="80"/>
      <c r="E35" s="80"/>
      <c r="F35" s="80"/>
      <c r="G35" s="80"/>
      <c r="H35" s="89"/>
      <c r="I35" s="91"/>
      <c r="J35" s="80"/>
      <c r="K35" s="89">
        <v>3725.8091300009992</v>
      </c>
      <c r="L35" s="80"/>
      <c r="M35" s="90">
        <v>0.4534129420078436</v>
      </c>
      <c r="N35" s="90">
        <f>K35/'סכום נכסי הקרן'!$C$42</f>
        <v>0.19351753417452069</v>
      </c>
    </row>
    <row r="36" spans="2:14" s="135" customFormat="1">
      <c r="B36" s="100" t="s">
        <v>61</v>
      </c>
      <c r="C36" s="80"/>
      <c r="D36" s="80"/>
      <c r="E36" s="80"/>
      <c r="F36" s="80"/>
      <c r="G36" s="80"/>
      <c r="H36" s="89"/>
      <c r="I36" s="91"/>
      <c r="J36" s="80"/>
      <c r="K36" s="89">
        <v>3001.569520001</v>
      </c>
      <c r="L36" s="80"/>
      <c r="M36" s="90">
        <v>0.36527648605132901</v>
      </c>
      <c r="N36" s="90">
        <f>K36/'סכום נכסי הקרן'!$C$42</f>
        <v>0.15590072166789645</v>
      </c>
    </row>
    <row r="37" spans="2:14" s="135" customFormat="1">
      <c r="B37" s="85" t="s">
        <v>577</v>
      </c>
      <c r="C37" s="82" t="s">
        <v>578</v>
      </c>
      <c r="D37" s="95" t="s">
        <v>27</v>
      </c>
      <c r="E37" s="82"/>
      <c r="F37" s="95" t="s">
        <v>538</v>
      </c>
      <c r="G37" s="95" t="s">
        <v>169</v>
      </c>
      <c r="H37" s="92">
        <v>261</v>
      </c>
      <c r="I37" s="94">
        <v>22220</v>
      </c>
      <c r="J37" s="82"/>
      <c r="K37" s="92">
        <v>191.32286999999999</v>
      </c>
      <c r="L37" s="93">
        <v>2.3269587235235225E-6</v>
      </c>
      <c r="M37" s="93">
        <v>2.3283067471591312E-2</v>
      </c>
      <c r="N37" s="93">
        <f>K37/'סכום נכסי הקרן'!$C$42</f>
        <v>9.9372589259778994E-3</v>
      </c>
    </row>
    <row r="38" spans="2:14" s="135" customFormat="1">
      <c r="B38" s="85" t="s">
        <v>579</v>
      </c>
      <c r="C38" s="82" t="s">
        <v>580</v>
      </c>
      <c r="D38" s="95" t="s">
        <v>27</v>
      </c>
      <c r="E38" s="82"/>
      <c r="F38" s="95" t="s">
        <v>538</v>
      </c>
      <c r="G38" s="95" t="s">
        <v>168</v>
      </c>
      <c r="H38" s="92">
        <v>555</v>
      </c>
      <c r="I38" s="94">
        <v>3194</v>
      </c>
      <c r="J38" s="82"/>
      <c r="K38" s="92">
        <v>48.28398</v>
      </c>
      <c r="L38" s="93">
        <v>1.0339326640454331E-5</v>
      </c>
      <c r="M38" s="93">
        <v>5.8759267208199706E-3</v>
      </c>
      <c r="N38" s="93">
        <f>K38/'סכום נכסי הקרן'!$C$42</f>
        <v>2.5078570650583403E-3</v>
      </c>
    </row>
    <row r="39" spans="2:14" s="135" customFormat="1">
      <c r="B39" s="85" t="s">
        <v>581</v>
      </c>
      <c r="C39" s="82" t="s">
        <v>582</v>
      </c>
      <c r="D39" s="95" t="s">
        <v>583</v>
      </c>
      <c r="E39" s="82"/>
      <c r="F39" s="95" t="s">
        <v>538</v>
      </c>
      <c r="G39" s="95" t="s">
        <v>159</v>
      </c>
      <c r="H39" s="92">
        <v>372</v>
      </c>
      <c r="I39" s="94">
        <v>2694</v>
      </c>
      <c r="J39" s="82"/>
      <c r="K39" s="92">
        <v>35.216190000000005</v>
      </c>
      <c r="L39" s="93">
        <v>2.4717607973421926E-5</v>
      </c>
      <c r="M39" s="93">
        <v>4.2856399125853562E-3</v>
      </c>
      <c r="N39" s="93">
        <f>K39/'סכום נכסי הקרן'!$C$42</f>
        <v>1.8291195319014067E-3</v>
      </c>
    </row>
    <row r="40" spans="2:14" s="135" customFormat="1">
      <c r="B40" s="85" t="s">
        <v>584</v>
      </c>
      <c r="C40" s="82" t="s">
        <v>585</v>
      </c>
      <c r="D40" s="95" t="s">
        <v>583</v>
      </c>
      <c r="E40" s="82"/>
      <c r="F40" s="95" t="s">
        <v>538</v>
      </c>
      <c r="G40" s="95" t="s">
        <v>159</v>
      </c>
      <c r="H40" s="92">
        <v>1671</v>
      </c>
      <c r="I40" s="94">
        <v>3208</v>
      </c>
      <c r="J40" s="82"/>
      <c r="K40" s="92">
        <v>188.37035999999998</v>
      </c>
      <c r="L40" s="93">
        <v>5.579298831385643E-5</v>
      </c>
      <c r="M40" s="93">
        <v>2.2923761291726102E-2</v>
      </c>
      <c r="N40" s="93">
        <f>K40/'סכום נכסי הקרן'!$C$42</f>
        <v>9.7839063427162167E-3</v>
      </c>
    </row>
    <row r="41" spans="2:14" s="135" customFormat="1">
      <c r="B41" s="85" t="s">
        <v>586</v>
      </c>
      <c r="C41" s="82" t="s">
        <v>587</v>
      </c>
      <c r="D41" s="95" t="s">
        <v>119</v>
      </c>
      <c r="E41" s="82"/>
      <c r="F41" s="95" t="s">
        <v>538</v>
      </c>
      <c r="G41" s="95" t="s">
        <v>159</v>
      </c>
      <c r="H41" s="92">
        <v>885</v>
      </c>
      <c r="I41" s="94">
        <v>46543.5</v>
      </c>
      <c r="J41" s="82"/>
      <c r="K41" s="92">
        <v>1447.4516699999999</v>
      </c>
      <c r="L41" s="93">
        <v>1.7612003386280786E-4</v>
      </c>
      <c r="M41" s="93">
        <v>0.17614786405032248</v>
      </c>
      <c r="N41" s="93">
        <f>K41/'סכום נכסי הקרן'!$C$42</f>
        <v>7.5180254339845085E-2</v>
      </c>
    </row>
    <row r="42" spans="2:14" s="135" customFormat="1">
      <c r="B42" s="85" t="s">
        <v>588</v>
      </c>
      <c r="C42" s="82" t="s">
        <v>589</v>
      </c>
      <c r="D42" s="95" t="s">
        <v>27</v>
      </c>
      <c r="E42" s="82"/>
      <c r="F42" s="95" t="s">
        <v>538</v>
      </c>
      <c r="G42" s="95" t="s">
        <v>161</v>
      </c>
      <c r="H42" s="92">
        <v>1250.0000000000005</v>
      </c>
      <c r="I42" s="94">
        <v>7575</v>
      </c>
      <c r="J42" s="82"/>
      <c r="K42" s="92">
        <v>409.88325000039993</v>
      </c>
      <c r="L42" s="93">
        <v>3.1610509963506312E-4</v>
      </c>
      <c r="M42" s="93">
        <v>4.9880808108484061E-2</v>
      </c>
      <c r="N42" s="93">
        <f>K42/'סכום נכסי הקרן'!$C$42</f>
        <v>2.1289226869089434E-2</v>
      </c>
    </row>
    <row r="43" spans="2:14" s="135" customFormat="1">
      <c r="B43" s="85" t="s">
        <v>590</v>
      </c>
      <c r="C43" s="82" t="s">
        <v>591</v>
      </c>
      <c r="D43" s="95" t="s">
        <v>131</v>
      </c>
      <c r="E43" s="82"/>
      <c r="F43" s="95" t="s">
        <v>538</v>
      </c>
      <c r="G43" s="95" t="s">
        <v>163</v>
      </c>
      <c r="H43" s="92">
        <v>167</v>
      </c>
      <c r="I43" s="94">
        <v>7428</v>
      </c>
      <c r="J43" s="82"/>
      <c r="K43" s="92">
        <v>33.491610000000001</v>
      </c>
      <c r="L43" s="93">
        <v>4.9865927838747085E-6</v>
      </c>
      <c r="M43" s="93">
        <v>4.0757668717922874E-3</v>
      </c>
      <c r="N43" s="93">
        <f>K43/'סכום נכסי הקרן'!$C$42</f>
        <v>1.7395453058898327E-3</v>
      </c>
    </row>
    <row r="44" spans="2:14" s="135" customFormat="1">
      <c r="B44" s="85" t="s">
        <v>592</v>
      </c>
      <c r="C44" s="82" t="s">
        <v>593</v>
      </c>
      <c r="D44" s="95" t="s">
        <v>583</v>
      </c>
      <c r="E44" s="82"/>
      <c r="F44" s="95" t="s">
        <v>538</v>
      </c>
      <c r="G44" s="95" t="s">
        <v>159</v>
      </c>
      <c r="H44" s="92">
        <v>1803.9999999999998</v>
      </c>
      <c r="I44" s="94">
        <v>4698</v>
      </c>
      <c r="J44" s="82"/>
      <c r="K44" s="92">
        <v>297.81825000060013</v>
      </c>
      <c r="L44" s="93">
        <v>1.2361685925319074E-6</v>
      </c>
      <c r="M44" s="93">
        <v>3.6243039888724349E-2</v>
      </c>
      <c r="N44" s="93">
        <f>K44/'סכום נכסי הקרן'!$C$42</f>
        <v>1.5468600607640796E-2</v>
      </c>
    </row>
    <row r="45" spans="2:14" s="135" customFormat="1">
      <c r="B45" s="85" t="s">
        <v>594</v>
      </c>
      <c r="C45" s="82" t="s">
        <v>595</v>
      </c>
      <c r="D45" s="95" t="s">
        <v>583</v>
      </c>
      <c r="E45" s="82"/>
      <c r="F45" s="95" t="s">
        <v>538</v>
      </c>
      <c r="G45" s="95" t="s">
        <v>159</v>
      </c>
      <c r="H45" s="92">
        <v>68</v>
      </c>
      <c r="I45" s="94">
        <v>24208</v>
      </c>
      <c r="J45" s="82"/>
      <c r="K45" s="92">
        <v>57.845500000000001</v>
      </c>
      <c r="L45" s="93">
        <v>1.9041738777334715E-7</v>
      </c>
      <c r="M45" s="93">
        <v>7.0395174368225576E-3</v>
      </c>
      <c r="N45" s="93">
        <f>K45/'סכום נכסי הקרן'!$C$42</f>
        <v>3.004479867998293E-3</v>
      </c>
    </row>
    <row r="46" spans="2:14" s="135" customFormat="1">
      <c r="B46" s="85" t="s">
        <v>596</v>
      </c>
      <c r="C46" s="82" t="s">
        <v>597</v>
      </c>
      <c r="D46" s="95" t="s">
        <v>583</v>
      </c>
      <c r="E46" s="82"/>
      <c r="F46" s="95" t="s">
        <v>538</v>
      </c>
      <c r="G46" s="95" t="s">
        <v>159</v>
      </c>
      <c r="H46" s="92">
        <v>3026</v>
      </c>
      <c r="I46" s="94">
        <v>2745</v>
      </c>
      <c r="J46" s="82"/>
      <c r="K46" s="92">
        <v>291.88584000000003</v>
      </c>
      <c r="L46" s="93">
        <v>5.1114864001438108E-5</v>
      </c>
      <c r="M46" s="93">
        <v>3.5521094298460544E-2</v>
      </c>
      <c r="N46" s="93">
        <f>K46/'סכום נכסי הקרן'!$C$42</f>
        <v>1.5160472811779152E-2</v>
      </c>
    </row>
    <row r="47" spans="2:14" s="135" customFormat="1">
      <c r="B47" s="81"/>
      <c r="C47" s="82"/>
      <c r="D47" s="82"/>
      <c r="E47" s="82"/>
      <c r="F47" s="82"/>
      <c r="G47" s="82"/>
      <c r="H47" s="92"/>
      <c r="I47" s="94"/>
      <c r="J47" s="82"/>
      <c r="K47" s="82"/>
      <c r="L47" s="82"/>
      <c r="M47" s="93"/>
      <c r="N47" s="82"/>
    </row>
    <row r="48" spans="2:14" s="135" customFormat="1">
      <c r="B48" s="100" t="s">
        <v>62</v>
      </c>
      <c r="C48" s="80"/>
      <c r="D48" s="80"/>
      <c r="E48" s="80"/>
      <c r="F48" s="80"/>
      <c r="G48" s="80"/>
      <c r="H48" s="89"/>
      <c r="I48" s="91"/>
      <c r="J48" s="80"/>
      <c r="K48" s="89">
        <v>724.23960999999997</v>
      </c>
      <c r="L48" s="80"/>
      <c r="M48" s="90">
        <v>8.8136455956514648E-2</v>
      </c>
      <c r="N48" s="90">
        <f>K48/'סכום נכסי הקרן'!$C$42</f>
        <v>3.7616812506624284E-2</v>
      </c>
    </row>
    <row r="49" spans="2:14" s="135" customFormat="1">
      <c r="B49" s="85" t="s">
        <v>598</v>
      </c>
      <c r="C49" s="82" t="s">
        <v>599</v>
      </c>
      <c r="D49" s="95" t="s">
        <v>27</v>
      </c>
      <c r="E49" s="82"/>
      <c r="F49" s="95" t="s">
        <v>550</v>
      </c>
      <c r="G49" s="95" t="s">
        <v>161</v>
      </c>
      <c r="H49" s="92">
        <v>86</v>
      </c>
      <c r="I49" s="94">
        <v>21736</v>
      </c>
      <c r="J49" s="82"/>
      <c r="K49" s="92">
        <v>80.918089999999992</v>
      </c>
      <c r="L49" s="93">
        <v>5.5627389632995066E-5</v>
      </c>
      <c r="M49" s="93">
        <v>9.8473399920370117E-3</v>
      </c>
      <c r="N49" s="93">
        <f>K49/'סכום נכסי הקרן'!$C$42</f>
        <v>4.2028640492669956E-3</v>
      </c>
    </row>
    <row r="50" spans="2:14" s="135" customFormat="1">
      <c r="B50" s="85" t="s">
        <v>600</v>
      </c>
      <c r="C50" s="82" t="s">
        <v>601</v>
      </c>
      <c r="D50" s="95" t="s">
        <v>27</v>
      </c>
      <c r="E50" s="82"/>
      <c r="F50" s="95" t="s">
        <v>550</v>
      </c>
      <c r="G50" s="95" t="s">
        <v>161</v>
      </c>
      <c r="H50" s="92">
        <v>71</v>
      </c>
      <c r="I50" s="94">
        <v>19413</v>
      </c>
      <c r="J50" s="82"/>
      <c r="K50" s="92">
        <v>59.664850000000001</v>
      </c>
      <c r="L50" s="93">
        <v>8.3803498500979669E-5</v>
      </c>
      <c r="M50" s="93">
        <v>7.2609235280255572E-3</v>
      </c>
      <c r="N50" s="93">
        <f>K50/'סכום נכסי הקרן'!$C$42</f>
        <v>3.0989764225763101E-3</v>
      </c>
    </row>
    <row r="51" spans="2:14" s="135" customFormat="1">
      <c r="B51" s="85" t="s">
        <v>602</v>
      </c>
      <c r="C51" s="82" t="s">
        <v>603</v>
      </c>
      <c r="D51" s="95" t="s">
        <v>119</v>
      </c>
      <c r="E51" s="82"/>
      <c r="F51" s="95" t="s">
        <v>550</v>
      </c>
      <c r="G51" s="95" t="s">
        <v>159</v>
      </c>
      <c r="H51" s="92">
        <v>119</v>
      </c>
      <c r="I51" s="94">
        <v>10024</v>
      </c>
      <c r="J51" s="82"/>
      <c r="K51" s="92">
        <v>41.916959999999996</v>
      </c>
      <c r="L51" s="93">
        <v>3.5369517836193955E-5</v>
      </c>
      <c r="M51" s="93">
        <v>5.1010911966979907E-3</v>
      </c>
      <c r="N51" s="93">
        <f>K51/'סכום נכסי הקרן'!$C$42</f>
        <v>2.1771557415475656E-3</v>
      </c>
    </row>
    <row r="52" spans="2:14" s="135" customFormat="1">
      <c r="B52" s="85" t="s">
        <v>604</v>
      </c>
      <c r="C52" s="82" t="s">
        <v>605</v>
      </c>
      <c r="D52" s="95" t="s">
        <v>119</v>
      </c>
      <c r="E52" s="82"/>
      <c r="F52" s="95" t="s">
        <v>550</v>
      </c>
      <c r="G52" s="95" t="s">
        <v>159</v>
      </c>
      <c r="H52" s="92">
        <v>176</v>
      </c>
      <c r="I52" s="94">
        <v>10298</v>
      </c>
      <c r="J52" s="82"/>
      <c r="K52" s="92">
        <v>63.689430000000002</v>
      </c>
      <c r="L52" s="93">
        <v>4.5753002261316143E-6</v>
      </c>
      <c r="M52" s="93">
        <v>7.7506954391662218E-3</v>
      </c>
      <c r="N52" s="93">
        <f>K52/'סכום נכסי הקרן'!$C$42</f>
        <v>3.3080120361875433E-3</v>
      </c>
    </row>
    <row r="53" spans="2:14" s="135" customFormat="1">
      <c r="B53" s="85" t="s">
        <v>606</v>
      </c>
      <c r="C53" s="82" t="s">
        <v>607</v>
      </c>
      <c r="D53" s="95" t="s">
        <v>119</v>
      </c>
      <c r="E53" s="82"/>
      <c r="F53" s="95" t="s">
        <v>550</v>
      </c>
      <c r="G53" s="95" t="s">
        <v>159</v>
      </c>
      <c r="H53" s="92">
        <v>35</v>
      </c>
      <c r="I53" s="94">
        <v>11235</v>
      </c>
      <c r="J53" s="82"/>
      <c r="K53" s="92">
        <v>13.817920000000001</v>
      </c>
      <c r="L53" s="93">
        <v>8.1018916111347579E-7</v>
      </c>
      <c r="M53" s="93">
        <v>1.6815739993710688E-3</v>
      </c>
      <c r="N53" s="93">
        <f>K53/'סכום נכסי הקרן'!$C$42</f>
        <v>7.1769908562655655E-4</v>
      </c>
    </row>
    <row r="54" spans="2:14" s="135" customFormat="1">
      <c r="B54" s="85" t="s">
        <v>608</v>
      </c>
      <c r="C54" s="82" t="s">
        <v>609</v>
      </c>
      <c r="D54" s="95" t="s">
        <v>583</v>
      </c>
      <c r="E54" s="82"/>
      <c r="F54" s="95" t="s">
        <v>550</v>
      </c>
      <c r="G54" s="95" t="s">
        <v>159</v>
      </c>
      <c r="H54" s="92">
        <v>256</v>
      </c>
      <c r="I54" s="94">
        <v>3585</v>
      </c>
      <c r="J54" s="82"/>
      <c r="K54" s="92">
        <v>32.250080000000004</v>
      </c>
      <c r="L54" s="93">
        <v>9.8832612346852497E-7</v>
      </c>
      <c r="M54" s="93">
        <v>3.924678678530265E-3</v>
      </c>
      <c r="N54" s="93">
        <f>K54/'סכום נכסי הקרן'!$C$42</f>
        <v>1.6750605682608743E-3</v>
      </c>
    </row>
    <row r="55" spans="2:14" s="135" customFormat="1">
      <c r="B55" s="85" t="s">
        <v>610</v>
      </c>
      <c r="C55" s="82" t="s">
        <v>611</v>
      </c>
      <c r="D55" s="95" t="s">
        <v>119</v>
      </c>
      <c r="E55" s="82"/>
      <c r="F55" s="95" t="s">
        <v>550</v>
      </c>
      <c r="G55" s="95" t="s">
        <v>159</v>
      </c>
      <c r="H55" s="92">
        <v>246</v>
      </c>
      <c r="I55" s="94">
        <v>7729.5</v>
      </c>
      <c r="J55" s="82"/>
      <c r="K55" s="92">
        <v>66.8172</v>
      </c>
      <c r="L55" s="93">
        <v>5.4897003514010754E-6</v>
      </c>
      <c r="M55" s="93">
        <v>8.1313299129519186E-3</v>
      </c>
      <c r="N55" s="93">
        <f>K55/'סכום נכסי הקרן'!$C$42</f>
        <v>3.4704675771843195E-3</v>
      </c>
    </row>
    <row r="56" spans="2:14" s="135" customFormat="1">
      <c r="B56" s="85" t="s">
        <v>612</v>
      </c>
      <c r="C56" s="82" t="s">
        <v>613</v>
      </c>
      <c r="D56" s="95" t="s">
        <v>583</v>
      </c>
      <c r="E56" s="82"/>
      <c r="F56" s="95" t="s">
        <v>550</v>
      </c>
      <c r="G56" s="95" t="s">
        <v>159</v>
      </c>
      <c r="H56" s="92">
        <v>650</v>
      </c>
      <c r="I56" s="94">
        <v>3354</v>
      </c>
      <c r="J56" s="82"/>
      <c r="K56" s="92">
        <v>76.608710000000002</v>
      </c>
      <c r="L56" s="93">
        <v>6.6326481882584744E-6</v>
      </c>
      <c r="M56" s="93">
        <v>9.3229092990376548E-3</v>
      </c>
      <c r="N56" s="93">
        <f>K56/'סכום נכסי הקרן'!$C$42</f>
        <v>3.9790359994869009E-3</v>
      </c>
    </row>
    <row r="57" spans="2:14" s="135" customFormat="1">
      <c r="B57" s="85" t="s">
        <v>614</v>
      </c>
      <c r="C57" s="82" t="s">
        <v>615</v>
      </c>
      <c r="D57" s="95" t="s">
        <v>583</v>
      </c>
      <c r="E57" s="82"/>
      <c r="F57" s="95" t="s">
        <v>550</v>
      </c>
      <c r="G57" s="95" t="s">
        <v>159</v>
      </c>
      <c r="H57" s="92">
        <v>1047</v>
      </c>
      <c r="I57" s="94">
        <v>7843</v>
      </c>
      <c r="J57" s="82"/>
      <c r="K57" s="92">
        <v>288.55637000000002</v>
      </c>
      <c r="L57" s="93">
        <v>3.9295953873531093E-6</v>
      </c>
      <c r="M57" s="93">
        <v>3.5115913910696968E-2</v>
      </c>
      <c r="N57" s="93">
        <f>K57/'סכום נכסי הקרן'!$C$42</f>
        <v>1.4987541026487222E-2</v>
      </c>
    </row>
    <row r="58" spans="2:14" s="135" customFormat="1">
      <c r="B58" s="138"/>
      <c r="C58" s="138"/>
    </row>
    <row r="59" spans="2:14" s="135" customFormat="1">
      <c r="B59" s="138"/>
      <c r="C59" s="138"/>
    </row>
    <row r="60" spans="2:14" s="135" customFormat="1">
      <c r="B60" s="138"/>
      <c r="C60" s="138"/>
    </row>
    <row r="61" spans="2:14" s="135" customFormat="1">
      <c r="B61" s="139" t="s">
        <v>244</v>
      </c>
      <c r="C61" s="138"/>
    </row>
    <row r="62" spans="2:14" s="135" customFormat="1">
      <c r="B62" s="139" t="s">
        <v>108</v>
      </c>
      <c r="C62" s="138"/>
    </row>
    <row r="63" spans="2:14">
      <c r="B63" s="97" t="s">
        <v>227</v>
      </c>
      <c r="D63" s="1"/>
      <c r="E63" s="1"/>
      <c r="F63" s="1"/>
      <c r="G63" s="1"/>
    </row>
    <row r="64" spans="2:14">
      <c r="B64" s="97" t="s">
        <v>235</v>
      </c>
      <c r="D64" s="1"/>
      <c r="E64" s="1"/>
      <c r="F64" s="1"/>
      <c r="G64" s="1"/>
    </row>
    <row r="65" spans="2:7">
      <c r="B65" s="97" t="s">
        <v>242</v>
      </c>
      <c r="D65" s="1"/>
      <c r="E65" s="1"/>
      <c r="F65" s="1"/>
      <c r="G65" s="1"/>
    </row>
    <row r="66" spans="2:7">
      <c r="D66" s="1"/>
      <c r="E66" s="1"/>
      <c r="F66" s="1"/>
      <c r="G66" s="1"/>
    </row>
    <row r="67" spans="2:7">
      <c r="D67" s="1"/>
      <c r="E67" s="1"/>
      <c r="F67" s="1"/>
      <c r="G67" s="1"/>
    </row>
    <row r="68" spans="2:7">
      <c r="D68" s="1"/>
      <c r="E68" s="1"/>
      <c r="F68" s="1"/>
      <c r="G68" s="1"/>
    </row>
    <row r="69" spans="2:7">
      <c r="D69" s="1"/>
      <c r="E69" s="1"/>
      <c r="F69" s="1"/>
      <c r="G69" s="1"/>
    </row>
    <row r="70" spans="2:7">
      <c r="D70" s="1"/>
      <c r="E70" s="1"/>
      <c r="F70" s="1"/>
      <c r="G70" s="1"/>
    </row>
    <row r="71" spans="2:7">
      <c r="D71" s="1"/>
      <c r="E71" s="1"/>
      <c r="F71" s="1"/>
      <c r="G71" s="1"/>
    </row>
    <row r="72" spans="2:7">
      <c r="D72" s="1"/>
      <c r="E72" s="1"/>
      <c r="F72" s="1"/>
      <c r="G72" s="1"/>
    </row>
    <row r="73" spans="2:7">
      <c r="D73" s="1"/>
      <c r="E73" s="1"/>
      <c r="F73" s="1"/>
      <c r="G73" s="1"/>
    </row>
    <row r="74" spans="2:7">
      <c r="D74" s="1"/>
      <c r="E74" s="1"/>
      <c r="F74" s="1"/>
      <c r="G74" s="1"/>
    </row>
    <row r="75" spans="2:7">
      <c r="D75" s="1"/>
      <c r="E75" s="1"/>
      <c r="F75" s="1"/>
      <c r="G75" s="1"/>
    </row>
    <row r="76" spans="2:7">
      <c r="D76" s="1"/>
      <c r="E76" s="1"/>
      <c r="F76" s="1"/>
      <c r="G76" s="1"/>
    </row>
    <row r="77" spans="2:7">
      <c r="D77" s="1"/>
      <c r="E77" s="1"/>
      <c r="F77" s="1"/>
      <c r="G77" s="1"/>
    </row>
    <row r="78" spans="2:7">
      <c r="D78" s="1"/>
      <c r="E78" s="1"/>
      <c r="F78" s="1"/>
      <c r="G78" s="1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2"/>
      <c r="D250" s="1"/>
      <c r="E250" s="1"/>
      <c r="F250" s="1"/>
      <c r="G250" s="1"/>
    </row>
    <row r="251" spans="2:7">
      <c r="B251" s="4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1:B43 AG49:AG1048576 K1:AF1048576 AH1:XFD1048576 AG1:AG43 B45:B60 B62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5" t="s">
        <v>175</v>
      </c>
      <c r="C1" s="76" t="s" vm="1">
        <v>245</v>
      </c>
    </row>
    <row r="2" spans="2:65">
      <c r="B2" s="55" t="s">
        <v>174</v>
      </c>
      <c r="C2" s="76" t="s">
        <v>246</v>
      </c>
    </row>
    <row r="3" spans="2:65">
      <c r="B3" s="55" t="s">
        <v>176</v>
      </c>
      <c r="C3" s="76" t="s">
        <v>247</v>
      </c>
    </row>
    <row r="4" spans="2:65">
      <c r="B4" s="55" t="s">
        <v>177</v>
      </c>
      <c r="C4" s="76">
        <v>9455</v>
      </c>
    </row>
    <row r="6" spans="2:65" ht="26.25" customHeight="1">
      <c r="B6" s="207" t="s">
        <v>205</v>
      </c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9"/>
    </row>
    <row r="7" spans="2:65" ht="26.25" customHeight="1">
      <c r="B7" s="207" t="s">
        <v>87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9"/>
      <c r="BM7" s="3"/>
    </row>
    <row r="8" spans="2:65" s="3" customFormat="1" ht="78.75">
      <c r="B8" s="21" t="s">
        <v>111</v>
      </c>
      <c r="C8" s="29" t="s">
        <v>41</v>
      </c>
      <c r="D8" s="29" t="s">
        <v>115</v>
      </c>
      <c r="E8" s="29" t="s">
        <v>113</v>
      </c>
      <c r="F8" s="29" t="s">
        <v>57</v>
      </c>
      <c r="G8" s="29" t="s">
        <v>15</v>
      </c>
      <c r="H8" s="29" t="s">
        <v>58</v>
      </c>
      <c r="I8" s="29" t="s">
        <v>97</v>
      </c>
      <c r="J8" s="29" t="s">
        <v>229</v>
      </c>
      <c r="K8" s="29" t="s">
        <v>228</v>
      </c>
      <c r="L8" s="29" t="s">
        <v>56</v>
      </c>
      <c r="M8" s="29" t="s">
        <v>53</v>
      </c>
      <c r="N8" s="29" t="s">
        <v>178</v>
      </c>
      <c r="O8" s="19" t="s">
        <v>180</v>
      </c>
      <c r="P8" s="1"/>
      <c r="Q8" s="1"/>
      <c r="BH8" s="1"/>
      <c r="BI8" s="1"/>
    </row>
    <row r="9" spans="2:65" s="3" customFormat="1" ht="25.5">
      <c r="B9" s="14"/>
      <c r="C9" s="15"/>
      <c r="D9" s="15"/>
      <c r="E9" s="15"/>
      <c r="F9" s="15"/>
      <c r="G9" s="15"/>
      <c r="H9" s="15"/>
      <c r="I9" s="15"/>
      <c r="J9" s="31" t="s">
        <v>236</v>
      </c>
      <c r="K9" s="31"/>
      <c r="L9" s="31" t="s">
        <v>232</v>
      </c>
      <c r="M9" s="31" t="s">
        <v>20</v>
      </c>
      <c r="N9" s="31" t="s">
        <v>20</v>
      </c>
      <c r="O9" s="32" t="s">
        <v>20</v>
      </c>
      <c r="BG9" s="1"/>
      <c r="BH9" s="1"/>
      <c r="BI9" s="1"/>
      <c r="BM9" s="4"/>
    </row>
    <row r="10" spans="2:65" s="4" customFormat="1" ht="18" customHeight="1">
      <c r="B10" s="17"/>
      <c r="C10" s="18" t="s">
        <v>1</v>
      </c>
      <c r="D10" s="18" t="s">
        <v>2</v>
      </c>
      <c r="E10" s="18" t="s">
        <v>3</v>
      </c>
      <c r="F10" s="18" t="s">
        <v>4</v>
      </c>
      <c r="G10" s="18" t="s">
        <v>5</v>
      </c>
      <c r="H10" s="18" t="s">
        <v>6</v>
      </c>
      <c r="I10" s="18" t="s">
        <v>7</v>
      </c>
      <c r="J10" s="18" t="s">
        <v>8</v>
      </c>
      <c r="K10" s="18" t="s">
        <v>9</v>
      </c>
      <c r="L10" s="18" t="s">
        <v>10</v>
      </c>
      <c r="M10" s="18" t="s">
        <v>11</v>
      </c>
      <c r="N10" s="19" t="s">
        <v>12</v>
      </c>
      <c r="O10" s="19" t="s">
        <v>13</v>
      </c>
      <c r="P10" s="5"/>
      <c r="BG10" s="1"/>
      <c r="BH10" s="3"/>
      <c r="BI10" s="1"/>
    </row>
    <row r="11" spans="2:65" s="4" customFormat="1" ht="18" customHeight="1">
      <c r="B11" s="120" t="s">
        <v>29</v>
      </c>
      <c r="C11" s="80"/>
      <c r="D11" s="80"/>
      <c r="E11" s="80"/>
      <c r="F11" s="80"/>
      <c r="G11" s="80"/>
      <c r="H11" s="80"/>
      <c r="I11" s="80"/>
      <c r="J11" s="89"/>
      <c r="K11" s="91"/>
      <c r="L11" s="89">
        <v>154.81338</v>
      </c>
      <c r="M11" s="80"/>
      <c r="N11" s="90">
        <v>1</v>
      </c>
      <c r="O11" s="90">
        <f>L11/'סכום נכסי הקרן'!$C$42</f>
        <v>8.0409657364318675E-3</v>
      </c>
      <c r="P11" s="136"/>
      <c r="BG11" s="98"/>
      <c r="BH11" s="3"/>
      <c r="BI11" s="98"/>
      <c r="BM11" s="98"/>
    </row>
    <row r="12" spans="2:65" s="4" customFormat="1" ht="18" customHeight="1">
      <c r="B12" s="79" t="s">
        <v>225</v>
      </c>
      <c r="C12" s="80"/>
      <c r="D12" s="80"/>
      <c r="E12" s="80"/>
      <c r="F12" s="80"/>
      <c r="G12" s="80"/>
      <c r="H12" s="80"/>
      <c r="I12" s="80"/>
      <c r="J12" s="89"/>
      <c r="K12" s="91"/>
      <c r="L12" s="89">
        <v>154.81338</v>
      </c>
      <c r="M12" s="80"/>
      <c r="N12" s="90">
        <v>1</v>
      </c>
      <c r="O12" s="90">
        <f>L12/'סכום נכסי הקרן'!$C$42</f>
        <v>8.0409657364318675E-3</v>
      </c>
      <c r="P12" s="136"/>
      <c r="BG12" s="98"/>
      <c r="BH12" s="3"/>
      <c r="BI12" s="98"/>
      <c r="BM12" s="98"/>
    </row>
    <row r="13" spans="2:65">
      <c r="B13" s="100" t="s">
        <v>46</v>
      </c>
      <c r="C13" s="80"/>
      <c r="D13" s="80"/>
      <c r="E13" s="80"/>
      <c r="F13" s="80"/>
      <c r="G13" s="80"/>
      <c r="H13" s="80"/>
      <c r="I13" s="80"/>
      <c r="J13" s="89"/>
      <c r="K13" s="91"/>
      <c r="L13" s="89">
        <v>154.81338</v>
      </c>
      <c r="M13" s="80"/>
      <c r="N13" s="90">
        <v>1</v>
      </c>
      <c r="O13" s="90">
        <f>L13/'סכום נכסי הקרן'!$C$42</f>
        <v>8.0409657364318675E-3</v>
      </c>
      <c r="P13" s="135"/>
      <c r="BH13" s="3"/>
    </row>
    <row r="14" spans="2:65" ht="20.25">
      <c r="B14" s="85" t="s">
        <v>616</v>
      </c>
      <c r="C14" s="82" t="s">
        <v>617</v>
      </c>
      <c r="D14" s="95" t="s">
        <v>27</v>
      </c>
      <c r="E14" s="82"/>
      <c r="F14" s="95" t="s">
        <v>550</v>
      </c>
      <c r="G14" s="82" t="s">
        <v>618</v>
      </c>
      <c r="H14" s="82" t="s">
        <v>619</v>
      </c>
      <c r="I14" s="95" t="s">
        <v>159</v>
      </c>
      <c r="J14" s="92">
        <v>201.94</v>
      </c>
      <c r="K14" s="94">
        <v>10964</v>
      </c>
      <c r="L14" s="92">
        <v>77.802419999999998</v>
      </c>
      <c r="M14" s="93">
        <v>3.0305174762411928E-5</v>
      </c>
      <c r="N14" s="93">
        <v>0.50255617440818101</v>
      </c>
      <c r="O14" s="93">
        <f>L14/'סכום נכסי הקרן'!$C$42</f>
        <v>4.0410369790484608E-3</v>
      </c>
      <c r="P14" s="135"/>
      <c r="BH14" s="4"/>
    </row>
    <row r="15" spans="2:65">
      <c r="B15" s="85" t="s">
        <v>620</v>
      </c>
      <c r="C15" s="82" t="s">
        <v>621</v>
      </c>
      <c r="D15" s="95" t="s">
        <v>27</v>
      </c>
      <c r="E15" s="82"/>
      <c r="F15" s="95" t="s">
        <v>550</v>
      </c>
      <c r="G15" s="82" t="s">
        <v>622</v>
      </c>
      <c r="H15" s="82" t="s">
        <v>619</v>
      </c>
      <c r="I15" s="95" t="s">
        <v>159</v>
      </c>
      <c r="J15" s="92">
        <v>1775.97</v>
      </c>
      <c r="K15" s="94">
        <v>1234</v>
      </c>
      <c r="L15" s="92">
        <v>77.010960000000011</v>
      </c>
      <c r="M15" s="93">
        <v>3.4701979562404905E-6</v>
      </c>
      <c r="N15" s="93">
        <v>0.4974438255918191</v>
      </c>
      <c r="O15" s="93">
        <f>L15/'סכום נכסי הקרן'!$C$42</f>
        <v>3.9999287573834067E-3</v>
      </c>
      <c r="P15" s="135"/>
    </row>
    <row r="16" spans="2:65">
      <c r="B16" s="81"/>
      <c r="C16" s="82"/>
      <c r="D16" s="82"/>
      <c r="E16" s="82"/>
      <c r="F16" s="82"/>
      <c r="G16" s="82"/>
      <c r="H16" s="82"/>
      <c r="I16" s="82"/>
      <c r="J16" s="92"/>
      <c r="K16" s="94"/>
      <c r="L16" s="82"/>
      <c r="M16" s="82"/>
      <c r="N16" s="93"/>
      <c r="O16" s="82"/>
      <c r="P16" s="135"/>
    </row>
    <row r="17" spans="2:16"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35"/>
    </row>
    <row r="18" spans="2:16"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</row>
    <row r="19" spans="2:16">
      <c r="B19" s="97" t="s">
        <v>244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</row>
    <row r="20" spans="2:16">
      <c r="B20" s="97" t="s">
        <v>108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</row>
    <row r="21" spans="2:16">
      <c r="B21" s="97" t="s">
        <v>227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</row>
    <row r="22" spans="2:16">
      <c r="B22" s="97" t="s">
        <v>235</v>
      </c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</row>
    <row r="23" spans="2:16"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</row>
    <row r="24" spans="2:16"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</row>
    <row r="25" spans="2:16"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</row>
    <row r="26" spans="2:16"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2:16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</row>
    <row r="28" spans="2:16"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</row>
    <row r="29" spans="2:16"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</row>
    <row r="30" spans="2:16"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</row>
    <row r="31" spans="2:16"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</row>
    <row r="32" spans="2:16"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</row>
    <row r="33" spans="2:59"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</row>
    <row r="34" spans="2:59"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</row>
    <row r="35" spans="2:59"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</row>
    <row r="36" spans="2:59"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</row>
    <row r="37" spans="2:59" ht="20.25"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BG37" s="4"/>
    </row>
    <row r="38" spans="2:59"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BG38" s="3"/>
    </row>
    <row r="39" spans="2:59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</row>
    <row r="40" spans="2:59"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</row>
    <row r="41" spans="2:59"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</row>
    <row r="42" spans="2:59"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</row>
    <row r="43" spans="2:59"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</row>
    <row r="44" spans="2:59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</row>
    <row r="45" spans="2:59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</row>
    <row r="46" spans="2:59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</row>
    <row r="47" spans="2:59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</row>
    <row r="48" spans="2:59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</row>
    <row r="49" spans="2:15"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</row>
    <row r="50" spans="2:15"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</row>
    <row r="51" spans="2:15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</row>
    <row r="52" spans="2:15"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</row>
    <row r="53" spans="2:15"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</row>
    <row r="54" spans="2:1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</row>
    <row r="55" spans="2:1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</row>
    <row r="56" spans="2:1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</row>
    <row r="57" spans="2:1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</row>
    <row r="58" spans="2:1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</row>
    <row r="59" spans="2:15"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</row>
    <row r="60" spans="2:15"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</row>
    <row r="61" spans="2:15"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</row>
    <row r="62" spans="2:15"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</row>
    <row r="63" spans="2:1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</row>
    <row r="64" spans="2:1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</row>
    <row r="65" spans="2:1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</row>
    <row r="66" spans="2:1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</row>
    <row r="67" spans="2:1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</row>
    <row r="68" spans="2:1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</row>
    <row r="69" spans="2:1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</row>
    <row r="70" spans="2:1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</row>
    <row r="71" spans="2:1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</row>
    <row r="72" spans="2:1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</row>
    <row r="73" spans="2:1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</row>
    <row r="74" spans="2:1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</row>
    <row r="75" spans="2:1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</row>
    <row r="76" spans="2:1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</row>
    <row r="77" spans="2:1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</row>
    <row r="78" spans="2:1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</row>
    <row r="79" spans="2:1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</row>
    <row r="80" spans="2:1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</row>
    <row r="81" spans="2:1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</row>
    <row r="82" spans="2:1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</row>
    <row r="83" spans="2:1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</row>
    <row r="84" spans="2:1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</row>
    <row r="85" spans="2:1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</row>
    <row r="86" spans="2:1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</row>
    <row r="87" spans="2:1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</row>
    <row r="88" spans="2:1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</row>
    <row r="89" spans="2:1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</row>
    <row r="90" spans="2:1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</row>
    <row r="91" spans="2:1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</row>
    <row r="92" spans="2:1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</row>
    <row r="93" spans="2:1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</row>
    <row r="94" spans="2:1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</row>
    <row r="95" spans="2:1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</row>
    <row r="96" spans="2:1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</row>
    <row r="97" spans="2:1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</row>
    <row r="98" spans="2: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</row>
    <row r="99" spans="2: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</row>
    <row r="100" spans="2: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</row>
    <row r="101" spans="2: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</row>
    <row r="102" spans="2: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</row>
    <row r="103" spans="2: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</row>
    <row r="104" spans="2: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</row>
    <row r="105" spans="2: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</row>
    <row r="106" spans="2: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</row>
    <row r="107" spans="2: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</row>
    <row r="108" spans="2: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</row>
    <row r="109" spans="2: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</row>
    <row r="110" spans="2: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</row>
    <row r="111" spans="2: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</row>
    <row r="112" spans="2: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</row>
    <row r="113" spans="2: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</row>
    <row r="114" spans="2: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</row>
    <row r="115" spans="2: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2"/>
      <c r="C325" s="1"/>
      <c r="D325" s="1"/>
      <c r="E325" s="1"/>
    </row>
    <row r="326" spans="2:5">
      <c r="B326" s="42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2018-06-06T10:59:03+00:00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12CF3CC1-2FDD-411A-A70A-217B8F2559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2018-06-05T07:05:43Z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