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קונצרני'!$B$53:$BA$53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15" i="58" l="1"/>
  <c r="J12" i="58"/>
  <c r="J11" i="58" s="1"/>
  <c r="J10" i="58" s="1"/>
  <c r="J22" i="76" l="1"/>
  <c r="J21" i="76"/>
  <c r="J20" i="76"/>
  <c r="J18" i="76"/>
  <c r="J17" i="76"/>
  <c r="J16" i="76"/>
  <c r="J15" i="76"/>
  <c r="J14" i="76"/>
  <c r="J13" i="76"/>
  <c r="J12" i="76"/>
  <c r="J11" i="76"/>
  <c r="O17" i="69"/>
  <c r="O16" i="69"/>
  <c r="O15" i="69"/>
  <c r="O14" i="69"/>
  <c r="O13" i="69"/>
  <c r="O12" i="69"/>
  <c r="O11" i="69"/>
  <c r="M35" i="63" l="1"/>
  <c r="M34" i="63"/>
  <c r="M33" i="63"/>
  <c r="M32" i="63"/>
  <c r="M31" i="63"/>
  <c r="M30" i="63"/>
  <c r="M29" i="63"/>
  <c r="M28" i="63"/>
  <c r="M27" i="63"/>
  <c r="M26" i="63"/>
  <c r="M25" i="63"/>
  <c r="M24" i="63"/>
  <c r="M22" i="63"/>
  <c r="M21" i="63"/>
  <c r="M20" i="63"/>
  <c r="M19" i="63"/>
  <c r="M18" i="63"/>
  <c r="M17" i="63"/>
  <c r="M16" i="63"/>
  <c r="M14" i="63"/>
  <c r="M13" i="63"/>
  <c r="M12" i="63"/>
  <c r="M11" i="63"/>
  <c r="S44" i="61"/>
  <c r="O44" i="61"/>
  <c r="T79" i="61"/>
  <c r="T78" i="61"/>
  <c r="T77" i="61"/>
  <c r="T75" i="61"/>
  <c r="T74" i="61"/>
  <c r="T73" i="61"/>
  <c r="T72" i="61"/>
  <c r="T71" i="61"/>
  <c r="T70" i="61"/>
  <c r="T69" i="61"/>
  <c r="T68" i="61"/>
  <c r="T67" i="61"/>
  <c r="T66" i="61"/>
  <c r="T65" i="61"/>
  <c r="T64" i="61"/>
  <c r="T63" i="61"/>
  <c r="T62" i="61"/>
  <c r="T61" i="61"/>
  <c r="T60" i="61"/>
  <c r="T59" i="61"/>
  <c r="T58" i="61"/>
  <c r="T57" i="61"/>
  <c r="T56" i="61"/>
  <c r="T55" i="61"/>
  <c r="T54" i="61"/>
  <c r="T53" i="61"/>
  <c r="T51" i="61"/>
  <c r="T50" i="61"/>
  <c r="T49" i="61"/>
  <c r="T48" i="61"/>
  <c r="T47" i="61"/>
  <c r="T46" i="61"/>
  <c r="T45" i="61"/>
  <c r="T44" i="61"/>
  <c r="T43" i="61"/>
  <c r="T42" i="61"/>
  <c r="T41" i="61"/>
  <c r="T40" i="61"/>
  <c r="T39" i="61"/>
  <c r="T38" i="61"/>
  <c r="T37" i="61"/>
  <c r="T36" i="61"/>
  <c r="T35" i="61"/>
  <c r="T34" i="61"/>
  <c r="T33" i="61"/>
  <c r="T32" i="61"/>
  <c r="T31" i="61"/>
  <c r="T30" i="61"/>
  <c r="T29" i="61"/>
  <c r="T28" i="61"/>
  <c r="T27" i="61"/>
  <c r="T26" i="61"/>
  <c r="T25" i="61"/>
  <c r="T24" i="61"/>
  <c r="T23" i="61"/>
  <c r="T22" i="61"/>
  <c r="T21" i="61"/>
  <c r="T20" i="61"/>
  <c r="T19" i="61"/>
  <c r="T18" i="61"/>
  <c r="T17" i="61"/>
  <c r="T16" i="61"/>
  <c r="T15" i="61"/>
  <c r="T14" i="61"/>
  <c r="T13" i="61"/>
  <c r="T12" i="61"/>
  <c r="T11" i="61"/>
  <c r="Q40" i="59"/>
  <c r="Q39" i="59"/>
  <c r="Q38" i="59"/>
  <c r="Q37" i="59"/>
  <c r="Q36" i="59"/>
  <c r="Q35" i="59"/>
  <c r="Q34" i="59"/>
  <c r="Q33" i="59"/>
  <c r="Q32" i="59"/>
  <c r="Q31" i="59"/>
  <c r="Q30" i="59"/>
  <c r="Q29" i="59"/>
  <c r="Q28" i="59"/>
  <c r="Q27" i="59"/>
  <c r="Q26" i="59"/>
  <c r="Q24" i="59"/>
  <c r="Q23" i="59"/>
  <c r="Q22" i="59"/>
  <c r="Q21" i="59"/>
  <c r="Q20" i="59"/>
  <c r="Q19" i="59"/>
  <c r="Q18" i="59"/>
  <c r="Q17" i="59"/>
  <c r="Q16" i="59"/>
  <c r="Q15" i="59"/>
  <c r="Q14" i="59"/>
  <c r="Q13" i="59"/>
  <c r="Q12" i="59"/>
  <c r="Q11" i="59"/>
  <c r="C31" i="88" l="1"/>
  <c r="C24" i="88"/>
  <c r="C17" i="88"/>
  <c r="C16" i="88"/>
  <c r="C15" i="88"/>
  <c r="C13" i="88"/>
  <c r="C12" i="88" s="1"/>
  <c r="C11" i="88"/>
  <c r="C23" i="88" l="1"/>
  <c r="C10" i="88" s="1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C42" i="88" l="1"/>
  <c r="D10" i="88" l="1"/>
  <c r="D23" i="88"/>
  <c r="D38" i="88"/>
  <c r="K21" i="76"/>
  <c r="K16" i="76"/>
  <c r="K12" i="76"/>
  <c r="P14" i="69"/>
  <c r="K18" i="76"/>
  <c r="P12" i="69"/>
  <c r="K20" i="76"/>
  <c r="K15" i="76"/>
  <c r="K11" i="76"/>
  <c r="P17" i="69"/>
  <c r="P13" i="69"/>
  <c r="K14" i="76"/>
  <c r="K22" i="76"/>
  <c r="K17" i="76"/>
  <c r="K13" i="76"/>
  <c r="P15" i="69"/>
  <c r="P11" i="69"/>
  <c r="P16" i="69"/>
  <c r="N33" i="63"/>
  <c r="N29" i="63"/>
  <c r="N25" i="63"/>
  <c r="N20" i="63"/>
  <c r="N16" i="63"/>
  <c r="N11" i="63"/>
  <c r="U78" i="61"/>
  <c r="U73" i="61"/>
  <c r="U69" i="61"/>
  <c r="U65" i="61"/>
  <c r="U61" i="61"/>
  <c r="U57" i="61"/>
  <c r="U53" i="61"/>
  <c r="U48" i="61"/>
  <c r="U44" i="61"/>
  <c r="U40" i="61"/>
  <c r="U36" i="61"/>
  <c r="U32" i="61"/>
  <c r="U28" i="61"/>
  <c r="U24" i="61"/>
  <c r="U20" i="61"/>
  <c r="U16" i="61"/>
  <c r="U12" i="61"/>
  <c r="R39" i="59"/>
  <c r="R35" i="59"/>
  <c r="R31" i="59"/>
  <c r="R27" i="59"/>
  <c r="R22" i="59"/>
  <c r="R18" i="59"/>
  <c r="R14" i="59"/>
  <c r="N31" i="63"/>
  <c r="N22" i="63"/>
  <c r="N13" i="63"/>
  <c r="U75" i="61"/>
  <c r="U67" i="61"/>
  <c r="U59" i="61"/>
  <c r="U50" i="61"/>
  <c r="U42" i="61"/>
  <c r="U34" i="61"/>
  <c r="U26" i="61"/>
  <c r="U22" i="61"/>
  <c r="U14" i="61"/>
  <c r="R33" i="59"/>
  <c r="R20" i="59"/>
  <c r="R12" i="59"/>
  <c r="N30" i="63"/>
  <c r="N21" i="63"/>
  <c r="U74" i="61"/>
  <c r="U70" i="61"/>
  <c r="U62" i="61"/>
  <c r="U54" i="61"/>
  <c r="U45" i="61"/>
  <c r="U37" i="61"/>
  <c r="U29" i="61"/>
  <c r="U21" i="61"/>
  <c r="U13" i="61"/>
  <c r="R40" i="59"/>
  <c r="R32" i="59"/>
  <c r="R23" i="59"/>
  <c r="R15" i="59"/>
  <c r="N32" i="63"/>
  <c r="N28" i="63"/>
  <c r="N24" i="63"/>
  <c r="N19" i="63"/>
  <c r="N14" i="63"/>
  <c r="U77" i="61"/>
  <c r="U72" i="61"/>
  <c r="U68" i="61"/>
  <c r="U64" i="61"/>
  <c r="U60" i="61"/>
  <c r="U56" i="61"/>
  <c r="U51" i="61"/>
  <c r="U47" i="61"/>
  <c r="U43" i="61"/>
  <c r="U39" i="61"/>
  <c r="U35" i="61"/>
  <c r="U31" i="61"/>
  <c r="U27" i="61"/>
  <c r="U23" i="61"/>
  <c r="U19" i="61"/>
  <c r="U15" i="61"/>
  <c r="U11" i="61"/>
  <c r="R38" i="59"/>
  <c r="R34" i="59"/>
  <c r="R30" i="59"/>
  <c r="R26" i="59"/>
  <c r="R21" i="59"/>
  <c r="R17" i="59"/>
  <c r="R13" i="59"/>
  <c r="N35" i="63"/>
  <c r="N27" i="63"/>
  <c r="N18" i="63"/>
  <c r="U71" i="61"/>
  <c r="U63" i="61"/>
  <c r="U55" i="61"/>
  <c r="U46" i="61"/>
  <c r="U38" i="61"/>
  <c r="U30" i="61"/>
  <c r="U18" i="61"/>
  <c r="R37" i="59"/>
  <c r="R29" i="59"/>
  <c r="R24" i="59"/>
  <c r="R16" i="59"/>
  <c r="N34" i="63"/>
  <c r="N26" i="63"/>
  <c r="N17" i="63"/>
  <c r="N12" i="63"/>
  <c r="U79" i="61"/>
  <c r="U66" i="61"/>
  <c r="U58" i="61"/>
  <c r="U49" i="61"/>
  <c r="U41" i="61"/>
  <c r="U33" i="61"/>
  <c r="U25" i="61"/>
  <c r="U17" i="61"/>
  <c r="R36" i="59"/>
  <c r="R28" i="59"/>
  <c r="R19" i="59"/>
  <c r="R11" i="59"/>
  <c r="D42" i="88"/>
  <c r="D11" i="88"/>
  <c r="D16" i="88"/>
  <c r="D17" i="88"/>
  <c r="D13" i="88"/>
  <c r="D24" i="88"/>
  <c r="D15" i="88"/>
  <c r="D12" i="88"/>
  <c r="D31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3">
    <s v="Migdal Hashkaot Neches Boded"/>
    <s v="{[Time].[Hie Time].[Yom].&amp;[20180630]}"/>
    <s v="{[Medida].[Medida].&amp;[2]}"/>
    <s v="{[Keren].[Keren].[All]}"/>
    <s v="{[Cheshbon KM].[Hie Peilut].[Peilut 7].&amp;[Kod_Peilut_L7_1040]&amp;[Kod_Peilut_L6_372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54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9"/>
        <n x="7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4" si="32">
        <n x="1" s="1"/>
        <n x="2" s="1"/>
        <n x="30"/>
        <n x="31"/>
      </t>
    </mdx>
    <mdx n="0" f="v">
      <t c="4" si="32">
        <n x="1" s="1"/>
        <n x="2" s="1"/>
        <n x="33"/>
        <n x="31"/>
      </t>
    </mdx>
    <mdx n="0" f="v">
      <t c="4" si="32">
        <n x="1" s="1"/>
        <n x="2" s="1"/>
        <n x="34"/>
        <n x="31"/>
      </t>
    </mdx>
    <mdx n="0" f="v">
      <t c="4" si="32">
        <n x="1" s="1"/>
        <n x="2" s="1"/>
        <n x="35"/>
        <n x="31"/>
      </t>
    </mdx>
    <mdx n="0" f="v">
      <t c="4" si="32">
        <n x="1" s="1"/>
        <n x="2" s="1"/>
        <n x="36"/>
        <n x="31"/>
      </t>
    </mdx>
    <mdx n="0" f="v">
      <t c="4" si="32">
        <n x="1" s="1"/>
        <n x="2" s="1"/>
        <n x="37"/>
        <n x="31"/>
      </t>
    </mdx>
    <mdx n="0" f="v">
      <t c="4" si="32">
        <n x="1" s="1"/>
        <n x="2" s="1"/>
        <n x="38"/>
        <n x="31"/>
      </t>
    </mdx>
    <mdx n="0" f="v">
      <t c="4" si="32">
        <n x="1" s="1"/>
        <n x="2" s="1"/>
        <n x="39"/>
        <n x="31"/>
      </t>
    </mdx>
    <mdx n="0" f="v">
      <t c="4" si="32">
        <n x="1" s="1"/>
        <n x="2" s="1"/>
        <n x="40"/>
        <n x="31"/>
      </t>
    </mdx>
    <mdx n="0" f="v">
      <t c="4" si="32">
        <n x="1" s="1"/>
        <n x="2" s="1"/>
        <n x="41"/>
        <n x="31"/>
      </t>
    </mdx>
    <mdx n="0" f="v">
      <t c="4" si="32">
        <n x="1" s="1"/>
        <n x="2" s="1"/>
        <n x="42"/>
        <n x="31"/>
      </t>
    </mdx>
  </mdxMetadata>
  <valueMetadata count="5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</valueMetadata>
</metadata>
</file>

<file path=xl/sharedStrings.xml><?xml version="1.0" encoding="utf-8"?>
<sst xmlns="http://schemas.openxmlformats.org/spreadsheetml/2006/main" count="3237" uniqueCount="804">
  <si>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</si>
  <si>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</si>
  <si>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</si>
  <si>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</si>
  <si>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</si>
  <si>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</si>
  <si>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</si>
  <si>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</si>
  <si>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</si>
  <si>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</si>
  <si>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</si>
  <si>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</si>
  <si>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</si>
  <si>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</si>
  <si>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</si>
  <si>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</si>
  <si>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</si>
  <si>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</si>
  <si>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</si>
  <si>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</si>
  <si>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</si>
  <si>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</si>
  <si>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</si>
  <si>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</si>
  <si>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</si>
  <si>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</si>
  <si>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</si>
  <si>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</si>
  <si>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</si>
  <si>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</si>
  <si>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</si>
  <si>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צמודות</t>
  </si>
  <si>
    <t>סה"כ אגרות חוב קונצרניות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</si>
  <si>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</si>
  <si>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</si>
  <si>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</si>
  <si>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</si>
  <si>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</si>
  <si>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</si>
  <si>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</si>
  <si>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</si>
  <si>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</si>
  <si>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</si>
  <si>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</si>
  <si>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</si>
  <si>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</si>
  <si>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</si>
  <si>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</si>
  <si>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</si>
  <si>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</si>
  <si>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</si>
  <si>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</si>
  <si>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</si>
  <si>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</si>
  <si>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</si>
  <si>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</si>
  <si>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</si>
  <si>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</si>
  <si>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</si>
  <si>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</si>
  <si>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</si>
  <si>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</si>
  <si>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</si>
  <si>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</si>
  <si>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</si>
  <si>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</si>
  <si>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</si>
  <si>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</si>
  <si>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</si>
  <si>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</si>
  <si>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</si>
  <si>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</si>
  <si>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</si>
  <si>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</si>
  <si>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</si>
  <si>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</si>
  <si>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</si>
  <si>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</si>
  <si>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</si>
  <si>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</si>
  <si>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</si>
  <si>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</si>
  <si>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</si>
  <si>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</si>
  <si>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</si>
  <si>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</si>
  <si>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</si>
  <si>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</si>
  <si>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</si>
  <si>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</si>
  <si>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</si>
  <si>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</si>
  <si>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</si>
  <si>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</si>
  <si>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</si>
  <si>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</si>
  <si>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</si>
  <si>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</si>
  <si>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</si>
  <si>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</si>
  <si>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</si>
  <si>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</si>
  <si>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</si>
  <si>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</si>
  <si>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</si>
  <si>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</si>
  <si>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</si>
  <si>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</si>
  <si>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</si>
  <si>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</si>
  <si>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</si>
  <si>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</si>
  <si>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</si>
  <si>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</si>
  <si>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</si>
  <si>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</si>
  <si>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</si>
  <si>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</si>
  <si>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</si>
  <si>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</si>
  <si>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</si>
  <si>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</si>
  <si>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</si>
  <si>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</si>
  <si>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</si>
  <si>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</si>
  <si>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</si>
  <si>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</si>
  <si>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</si>
  <si>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</si>
  <si>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</si>
  <si>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</si>
  <si>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</si>
  <si>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</si>
  <si>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</si>
  <si>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</si>
  <si>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</si>
  <si>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</si>
  <si>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</si>
  <si>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</si>
  <si>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</si>
  <si>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</si>
  <si>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</si>
  <si>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</si>
  <si>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</si>
  <si>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</si>
  <si>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</si>
  <si>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</si>
  <si>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</si>
  <si>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</si>
  <si>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</si>
  <si>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</si>
  <si>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</si>
  <si>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</si>
  <si>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</si>
  <si>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</si>
  <si>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</si>
  <si>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</si>
  <si>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</si>
  <si>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</si>
  <si>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</si>
  <si>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</si>
  <si>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</si>
  <si>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</si>
  <si>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</si>
  <si>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</si>
  <si>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</si>
  <si>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</si>
  <si>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</si>
  <si>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</si>
  <si>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</si>
  <si>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</si>
  <si>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</si>
  <si>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</si>
  <si>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</si>
  <si>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</si>
  <si>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</si>
  <si>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</si>
  <si>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</si>
  <si>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</si>
  <si>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</si>
  <si>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</si>
  <si>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</si>
  <si>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</si>
  <si>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</si>
  <si>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</si>
  <si>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</si>
  <si>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</si>
  <si>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</si>
  <si>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</si>
  <si>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</si>
  <si>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</si>
  <si>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</si>
  <si>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</si>
  <si>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</si>
  <si>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</si>
  <si>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</si>
  <si>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</si>
  <si>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</si>
  <si>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</si>
  <si>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</si>
  <si>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</si>
  <si>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</si>
  <si>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</si>
  <si>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</si>
  <si>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</si>
  <si>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</si>
  <si>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</si>
  <si>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</si>
  <si>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</si>
  <si>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</si>
  <si>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</si>
  <si>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</si>
  <si>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</si>
  <si>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</si>
  <si>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</si>
  <si>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</si>
  <si>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</si>
  <si>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</si>
  <si>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</si>
  <si>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</si>
  <si>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</si>
  <si>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</si>
  <si>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</si>
  <si>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</si>
  <si>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</si>
  <si>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</si>
  <si>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</si>
  <si>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</si>
  <si>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</si>
  <si>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</si>
  <si>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</si>
  <si>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</si>
  <si>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</si>
  <si>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</si>
  <si>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</si>
  <si>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</si>
  <si>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</si>
  <si>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</si>
  <si>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</si>
  <si>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30/06/2018</t>
  </si>
  <si>
    <t>מגדל מקפת קרנות פנסיה וקופות גמל בע"מ</t>
  </si>
  <si>
    <t>מקפת אישית - פנסיונרים מ-2018</t>
  </si>
  <si>
    <t>5903 גליל</t>
  </si>
  <si>
    <t>9590332</t>
  </si>
  <si>
    <t>RF</t>
  </si>
  <si>
    <t>5904 גליל</t>
  </si>
  <si>
    <t>9590431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</si>
  <si>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</si>
  <si>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</si>
  <si>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</si>
  <si>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</si>
  <si>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</si>
  <si>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</si>
  <si>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</si>
  <si>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</si>
  <si>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</si>
  <si>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</si>
  <si>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</si>
  <si>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</si>
  <si>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</si>
  <si>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</si>
  <si>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</si>
  <si>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</si>
  <si>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</si>
  <si>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</si>
  <si>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</si>
  <si>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</si>
  <si>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</si>
  <si>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</si>
  <si>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</si>
  <si>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</si>
  <si>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</si>
  <si>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</si>
  <si>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</si>
  <si>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</si>
  <si>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</si>
  <si>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</si>
  <si>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</si>
  <si>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</si>
  <si>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</si>
  <si>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</si>
  <si>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</si>
  <si>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</si>
  <si>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</si>
  <si>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</si>
  <si>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</si>
  <si>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</si>
  <si>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</si>
  <si>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</si>
  <si>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לאומי אגח 177</t>
  </si>
  <si>
    <t>6040315</t>
  </si>
  <si>
    <t>מגמה</t>
  </si>
  <si>
    <t>520018078</t>
  </si>
  <si>
    <t>בנקים</t>
  </si>
  <si>
    <t>AAA.IL</t>
  </si>
  <si>
    <t>לאומי אגח 179</t>
  </si>
  <si>
    <t>6040372</t>
  </si>
  <si>
    <t>מזרחי הנפקות 44</t>
  </si>
  <si>
    <t>2310209</t>
  </si>
  <si>
    <t>520000522</t>
  </si>
  <si>
    <t>מזרחי הנפקות 45</t>
  </si>
  <si>
    <t>2310217</t>
  </si>
  <si>
    <t>פועלים הנפקות אגח 32</t>
  </si>
  <si>
    <t>1940535</t>
  </si>
  <si>
    <t>520000118</t>
  </si>
  <si>
    <t>פועלים הנפקות אגח 34</t>
  </si>
  <si>
    <t>1940576</t>
  </si>
  <si>
    <t>פועלים הנפקות אגח 35</t>
  </si>
  <si>
    <t>1940618</t>
  </si>
  <si>
    <t>לאומי מימון הת יד</t>
  </si>
  <si>
    <t>6040299</t>
  </si>
  <si>
    <t>AA+.IL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</si>
  <si>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</si>
  <si>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</si>
  <si>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</si>
  <si>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</si>
  <si>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</si>
  <si>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</si>
  <si>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ד</t>
  </si>
  <si>
    <t>1138650</t>
  </si>
  <si>
    <t>510960719</t>
  </si>
  <si>
    <t>נדלן ובינוי</t>
  </si>
  <si>
    <t>פועלים הנפקות התח אגח י</t>
  </si>
  <si>
    <t>1940402</t>
  </si>
  <si>
    <t>אירפורט אגח ה</t>
  </si>
  <si>
    <t>1133487</t>
  </si>
  <si>
    <t>511659401</t>
  </si>
  <si>
    <t>AA.IL</t>
  </si>
  <si>
    <t>מעלות S&amp;P</t>
  </si>
  <si>
    <t>אמות אגח ד</t>
  </si>
  <si>
    <t>1133149</t>
  </si>
  <si>
    <t>520026683</t>
  </si>
  <si>
    <t>בזק סדרה ו</t>
  </si>
  <si>
    <t>2300143</t>
  </si>
  <si>
    <t>520031931</t>
  </si>
  <si>
    <t>תקשורת מדיה</t>
  </si>
  <si>
    <t>חשמל אגח 29</t>
  </si>
  <si>
    <t>6000236</t>
  </si>
  <si>
    <t>520000472</t>
  </si>
  <si>
    <t>חיפוש נפט וגז</t>
  </si>
  <si>
    <t>למן.ק300</t>
  </si>
  <si>
    <t>6040257</t>
  </si>
  <si>
    <t>מליסרון אגח טז*</t>
  </si>
  <si>
    <t>3230265</t>
  </si>
  <si>
    <t>520037789</t>
  </si>
  <si>
    <t>ריט1 אגח ד*</t>
  </si>
  <si>
    <t>1129899</t>
  </si>
  <si>
    <t>513821488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</si>
  <si>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</si>
  <si>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</si>
  <si>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</si>
  <si>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</si>
  <si>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</si>
  <si>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</si>
  <si>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</si>
  <si>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</si>
  <si>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</si>
  <si>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513623314</t>
  </si>
  <si>
    <t>ביג אגח ט</t>
  </si>
  <si>
    <t>1141050</t>
  </si>
  <si>
    <t>גב ים     ו*</t>
  </si>
  <si>
    <t>7590128</t>
  </si>
  <si>
    <t>520001736</t>
  </si>
  <si>
    <t>גזית גלוב אגח יב</t>
  </si>
  <si>
    <t>1260603</t>
  </si>
  <si>
    <t>520033234</t>
  </si>
  <si>
    <t>גזית גלוב ד</t>
  </si>
  <si>
    <t>1260397</t>
  </si>
  <si>
    <t>מבני תעשיה אגח יח</t>
  </si>
  <si>
    <t>2260479</t>
  </si>
  <si>
    <t>520024126</t>
  </si>
  <si>
    <t>מגה אור אגח ח</t>
  </si>
  <si>
    <t>1147602</t>
  </si>
  <si>
    <t>513257873</t>
  </si>
  <si>
    <t>מליסרון אגח יג*</t>
  </si>
  <si>
    <t>3230224</t>
  </si>
  <si>
    <t>סלע קפיטל נדלן אגח ג</t>
  </si>
  <si>
    <t>1138973</t>
  </si>
  <si>
    <t>513992529</t>
  </si>
  <si>
    <t>פועלים הנפקות סדרה יט COCO</t>
  </si>
  <si>
    <t>1940626</t>
  </si>
  <si>
    <t>פז נפט סדרה ז*</t>
  </si>
  <si>
    <t>1142595</t>
  </si>
  <si>
    <t>510216054</t>
  </si>
  <si>
    <t>השקעה ואחזקות</t>
  </si>
  <si>
    <t>ישרס אגח טו</t>
  </si>
  <si>
    <t>6130207</t>
  </si>
  <si>
    <t>520017807</t>
  </si>
  <si>
    <t>A+.IL</t>
  </si>
  <si>
    <t>ישרס אגח טז</t>
  </si>
  <si>
    <t>6130223</t>
  </si>
  <si>
    <t>מזרחי טפחות שטר הון 1</t>
  </si>
  <si>
    <t>6950083</t>
  </si>
  <si>
    <t>סלקום אגח ח</t>
  </si>
  <si>
    <t>1132828</t>
  </si>
  <si>
    <t>511930125</t>
  </si>
  <si>
    <t>גירון אגח ז</t>
  </si>
  <si>
    <t>1142629</t>
  </si>
  <si>
    <t>520044520</t>
  </si>
  <si>
    <t>A.IL</t>
  </si>
  <si>
    <t>דיסקונט שטר הון 1</t>
  </si>
  <si>
    <t>6910095</t>
  </si>
  <si>
    <t>520007030</t>
  </si>
  <si>
    <t>מזרחי הנפקות 41</t>
  </si>
  <si>
    <t>2310175</t>
  </si>
  <si>
    <t>נמלי ישראל אגח ג</t>
  </si>
  <si>
    <t>1145580</t>
  </si>
  <si>
    <t>אמות אגח ה</t>
  </si>
  <si>
    <t>1138114</t>
  </si>
  <si>
    <t>בזק סדרה ט</t>
  </si>
  <si>
    <t>2300176</t>
  </si>
  <si>
    <t>דה זראסאי ד</t>
  </si>
  <si>
    <t>1147560</t>
  </si>
  <si>
    <t>1744984</t>
  </si>
  <si>
    <t>כיל ה</t>
  </si>
  <si>
    <t>2810299</t>
  </si>
  <si>
    <t>520027830</t>
  </si>
  <si>
    <t>סילברסטין אגח א*</t>
  </si>
  <si>
    <t>1145598</t>
  </si>
  <si>
    <t>1970336</t>
  </si>
  <si>
    <t>דה זראסאי אגח ג</t>
  </si>
  <si>
    <t>1137975</t>
  </si>
  <si>
    <t>וורטון אגח א</t>
  </si>
  <si>
    <t>1140169</t>
  </si>
  <si>
    <t>1866231</t>
  </si>
  <si>
    <t>לייטסטון אגח א</t>
  </si>
  <si>
    <t>1133891</t>
  </si>
  <si>
    <t>1838682</t>
  </si>
  <si>
    <t>מנורה הון הת 5</t>
  </si>
  <si>
    <t>1143411</t>
  </si>
  <si>
    <t>520007469</t>
  </si>
  <si>
    <t>ביטוח</t>
  </si>
  <si>
    <t>סלקום אגח ט</t>
  </si>
  <si>
    <t>1132836</t>
  </si>
  <si>
    <t>סלקום יא</t>
  </si>
  <si>
    <t>1139252</t>
  </si>
  <si>
    <t>ספנסר ג</t>
  </si>
  <si>
    <t>1147495</t>
  </si>
  <si>
    <t>1838863</t>
  </si>
  <si>
    <t>פרטנר ו</t>
  </si>
  <si>
    <t>1141415</t>
  </si>
  <si>
    <t>520044314</t>
  </si>
  <si>
    <t>קרסו אגח ב</t>
  </si>
  <si>
    <t>1139591</t>
  </si>
  <si>
    <t>514065283</t>
  </si>
  <si>
    <t>רילייטד אגח א</t>
  </si>
  <si>
    <t>1134923</t>
  </si>
  <si>
    <t>1849766</t>
  </si>
  <si>
    <t>אול יר אגח 3</t>
  </si>
  <si>
    <t>1140136</t>
  </si>
  <si>
    <t>1841580</t>
  </si>
  <si>
    <t>אול יר אגח ה</t>
  </si>
  <si>
    <t>1143304</t>
  </si>
  <si>
    <t>דה לסר אגח ה</t>
  </si>
  <si>
    <t>1135664</t>
  </si>
  <si>
    <t>1427976</t>
  </si>
  <si>
    <t>A-.IL</t>
  </si>
  <si>
    <t>דלשה קפיטל אגח ב</t>
  </si>
  <si>
    <t>1137314</t>
  </si>
  <si>
    <t>1888119</t>
  </si>
  <si>
    <t>אלדן סדרה א</t>
  </si>
  <si>
    <t>1134840</t>
  </si>
  <si>
    <t>510454333</t>
  </si>
  <si>
    <t>שרותים</t>
  </si>
  <si>
    <t>BBB+.IL</t>
  </si>
  <si>
    <t>ישראמקו א*</t>
  </si>
  <si>
    <t>2320174</t>
  </si>
  <si>
    <t>550010003</t>
  </si>
  <si>
    <t>תמר פטרוליום אגח ב</t>
  </si>
  <si>
    <t>1143593</t>
  </si>
  <si>
    <t>515334662</t>
  </si>
  <si>
    <t>סה"כ תל אביב 35</t>
  </si>
  <si>
    <t>אורמת טכנולוגיות*</t>
  </si>
  <si>
    <t>1134402</t>
  </si>
  <si>
    <t>520036716</t>
  </si>
  <si>
    <t>איירפורט סיטי</t>
  </si>
  <si>
    <t>1095835</t>
  </si>
  <si>
    <t>אלביט מערכות</t>
  </si>
  <si>
    <t>1081124</t>
  </si>
  <si>
    <t>520043027</t>
  </si>
  <si>
    <t>ביטחוניות</t>
  </si>
  <si>
    <t>אמות</t>
  </si>
  <si>
    <t>1097278</t>
  </si>
  <si>
    <t>בזק</t>
  </si>
  <si>
    <t>230011</t>
  </si>
  <si>
    <t>בינלאומי 5</t>
  </si>
  <si>
    <t>593038</t>
  </si>
  <si>
    <t>513141879</t>
  </si>
  <si>
    <t>בתי זיקוק לנפט</t>
  </si>
  <si>
    <t>2590248</t>
  </si>
  <si>
    <t>520036658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</si>
  <si>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</si>
  <si>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</si>
  <si>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</si>
  <si>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</si>
  <si>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</si>
  <si>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</si>
  <si>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</si>
  <si>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520017450</t>
  </si>
  <si>
    <t>הראל השקעות</t>
  </si>
  <si>
    <t>585018</t>
  </si>
  <si>
    <t>520033986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</si>
  <si>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</si>
  <si>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</si>
  <si>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</si>
  <si>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</si>
  <si>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</si>
  <si>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</si>
  <si>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</si>
  <si>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</si>
  <si>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</si>
  <si>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</si>
  <si>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</si>
  <si>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</si>
  <si>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</si>
  <si>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</si>
  <si>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לאומי</t>
  </si>
  <si>
    <t>604611</t>
  </si>
  <si>
    <t>מזור</t>
  </si>
  <si>
    <t>1106855</t>
  </si>
  <si>
    <t>513009043</t>
  </si>
  <si>
    <t>מכשור רפואי</t>
  </si>
  <si>
    <t>מזרחי</t>
  </si>
  <si>
    <t>695437</t>
  </si>
  <si>
    <t>מליסרון*</t>
  </si>
  <si>
    <t>323014</t>
  </si>
  <si>
    <t>נייס</t>
  </si>
  <si>
    <t>273011</t>
  </si>
  <si>
    <t>520036872</t>
  </si>
  <si>
    <t>סודהסטרים אינטרנשיונל</t>
  </si>
  <si>
    <t>1121300</t>
  </si>
  <si>
    <t>513951251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</si>
  <si>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</si>
  <si>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</si>
  <si>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</si>
  <si>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</si>
  <si>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</si>
  <si>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</si>
  <si>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</si>
  <si>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</si>
  <si>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</si>
  <si>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מזון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</si>
  <si>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</si>
  <si>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</si>
  <si>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</si>
  <si>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</si>
  <si>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</si>
  <si>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</si>
  <si>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</si>
  <si>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</si>
  <si>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</si>
  <si>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520022732</t>
  </si>
  <si>
    <t>שטראוס גרופ*</t>
  </si>
  <si>
    <t>746016</t>
  </si>
  <si>
    <t>520003781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</si>
  <si>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</si>
  <si>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</si>
  <si>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</si>
  <si>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</si>
  <si>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</si>
  <si>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</si>
  <si>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</si>
  <si>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514401702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</si>
  <si>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</si>
  <si>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</si>
  <si>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</si>
  <si>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</si>
  <si>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</si>
  <si>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</si>
  <si>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</si>
  <si>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</si>
  <si>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</si>
  <si>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</si>
  <si>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</si>
  <si>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</si>
  <si>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520028911</t>
  </si>
  <si>
    <t>אנרגיקס*</t>
  </si>
  <si>
    <t>1123355</t>
  </si>
  <si>
    <t>513901371</t>
  </si>
  <si>
    <t>אפקון החזקות*</t>
  </si>
  <si>
    <t>578013</t>
  </si>
  <si>
    <t>520033473</t>
  </si>
  <si>
    <t>חשמל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</si>
  <si>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</si>
  <si>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</si>
  <si>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</si>
  <si>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</si>
  <si>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</si>
  <si>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</si>
  <si>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</si>
  <si>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</si>
  <si>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</si>
  <si>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</si>
  <si>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</si>
  <si>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</si>
  <si>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</si>
  <si>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</si>
  <si>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</si>
  <si>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</si>
  <si>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</si>
  <si>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</si>
  <si>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</si>
  <si>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</si>
  <si>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</si>
  <si>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</si>
  <si>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</si>
  <si>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</si>
  <si>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</si>
  <si>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</si>
  <si>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</si>
  <si>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</si>
  <si>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</si>
  <si>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</si>
  <si>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</si>
  <si>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</si>
  <si>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</si>
  <si>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</si>
  <si>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</si>
  <si>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</si>
  <si>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</si>
  <si>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</si>
  <si>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</si>
  <si>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</si>
  <si>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</si>
  <si>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</si>
  <si>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</si>
  <si>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</si>
  <si>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</si>
  <si>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</si>
  <si>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</si>
  <si>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סאפיינס*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</si>
  <si>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</si>
  <si>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</si>
  <si>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</si>
  <si>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</si>
  <si>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</si>
  <si>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</si>
  <si>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</si>
  <si>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</si>
  <si>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</si>
  <si>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</si>
  <si>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</si>
  <si>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</si>
  <si>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</si>
  <si>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</si>
  <si>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</si>
  <si>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</si>
  <si>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</si>
  <si>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</si>
  <si>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</si>
  <si>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</si>
  <si>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</si>
  <si>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</si>
  <si>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שפיר הנדסה</t>
  </si>
  <si>
    <t>1133875</t>
  </si>
  <si>
    <t>514892801</t>
  </si>
  <si>
    <t>אוברסיז*</t>
  </si>
  <si>
    <t>1139617</t>
  </si>
  <si>
    <t>510490071</t>
  </si>
  <si>
    <t>אוריין*</t>
  </si>
  <si>
    <t>1103506</t>
  </si>
  <si>
    <t>511068256</t>
  </si>
  <si>
    <t>אינטק פארמה</t>
  </si>
  <si>
    <t>1117795</t>
  </si>
  <si>
    <t>513022780</t>
  </si>
  <si>
    <t>ביוטכנולוגיה</t>
  </si>
  <si>
    <t>אירונאוטיקס*</t>
  </si>
  <si>
    <t>1141142</t>
  </si>
  <si>
    <t>510422249</t>
  </si>
  <si>
    <t>אמיליה פיתוח</t>
  </si>
  <si>
    <t>589010</t>
  </si>
  <si>
    <t>520014846</t>
  </si>
  <si>
    <t>ברנמילר*</t>
  </si>
  <si>
    <t>1141530</t>
  </si>
  <si>
    <t>514720374</t>
  </si>
  <si>
    <t>דלק תמלוגים*</t>
  </si>
  <si>
    <t>1129493</t>
  </si>
  <si>
    <t>514837111</t>
  </si>
  <si>
    <t>נובולוג</t>
  </si>
  <si>
    <t>1140151</t>
  </si>
  <si>
    <t>510475312</t>
  </si>
  <si>
    <t>פלרם*</t>
  </si>
  <si>
    <t>644013</t>
  </si>
  <si>
    <t>520039843</t>
  </si>
  <si>
    <t>קסטרו*</t>
  </si>
  <si>
    <t>280016</t>
  </si>
  <si>
    <t>520037649</t>
  </si>
  <si>
    <t>רבל אי.סי.אס בעמ*</t>
  </si>
  <si>
    <t>1103878</t>
  </si>
  <si>
    <t>513506329</t>
  </si>
  <si>
    <t>AMDOCS LTD</t>
  </si>
  <si>
    <t>GB0022569080</t>
  </si>
  <si>
    <t>NYSE</t>
  </si>
  <si>
    <t>בלומברג</t>
  </si>
  <si>
    <t>511251217</t>
  </si>
  <si>
    <t>Software &amp; Services</t>
  </si>
  <si>
    <t>CHECK POINT SOFTWARE TECH</t>
  </si>
  <si>
    <t>IL0010824113</t>
  </si>
  <si>
    <t>NASDAQ</t>
  </si>
  <si>
    <t>520042821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</si>
  <si>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</si>
  <si>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</si>
  <si>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</si>
  <si>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</si>
  <si>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</si>
  <si>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</si>
  <si>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</si>
  <si>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</si>
  <si>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</si>
  <si>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</si>
  <si>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</si>
  <si>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</si>
  <si>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</si>
  <si>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sodastream international</t>
  </si>
  <si>
    <t>IL0011213001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</si>
  <si>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</si>
  <si>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</si>
  <si>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</si>
  <si>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</si>
  <si>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</si>
  <si>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</si>
  <si>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WIX.COM LTD</t>
  </si>
  <si>
    <t>IL0011301780</t>
  </si>
  <si>
    <t>513881177</t>
  </si>
  <si>
    <t>MYLAN</t>
  </si>
  <si>
    <t>NL0011031208</t>
  </si>
  <si>
    <t>Pharmaceuticals&amp; Biotechnology</t>
  </si>
  <si>
    <t>קסם תא125</t>
  </si>
  <si>
    <t>1117266</t>
  </si>
  <si>
    <t>520041989</t>
  </si>
  <si>
    <t>מניות</t>
  </si>
  <si>
    <t>הראל סל תל בונד 60</t>
  </si>
  <si>
    <t>1113257</t>
  </si>
  <si>
    <t>514103811</t>
  </si>
  <si>
    <t>אג"ח</t>
  </si>
  <si>
    <t>פסגות תל בונד 60 סדרה 2</t>
  </si>
  <si>
    <t>1109479</t>
  </si>
  <si>
    <t>513464289</t>
  </si>
  <si>
    <t>קסם פח בונד שקלי</t>
  </si>
  <si>
    <t>1116334</t>
  </si>
  <si>
    <t>קסם תל בונד 60</t>
  </si>
  <si>
    <t>1109248</t>
  </si>
  <si>
    <t>תכלית תל בונד 40</t>
  </si>
  <si>
    <t>1109354</t>
  </si>
  <si>
    <t>513540310</t>
  </si>
  <si>
    <t>תכלית תל בונד 60</t>
  </si>
  <si>
    <t>1109362</t>
  </si>
  <si>
    <t>DAIWA NIKKEI 225</t>
  </si>
  <si>
    <t>JP3027640006</t>
  </si>
  <si>
    <t>HORIZONS S&amp;P/TSX 60 INDEX</t>
  </si>
  <si>
    <t>CA44049A1241</t>
  </si>
  <si>
    <t>ISHARES CRNCY HEDGD MSCI EM</t>
  </si>
  <si>
    <t>US46434G5099</t>
  </si>
  <si>
    <t>ISHARES CURR HEDGED MSCI JAPAN</t>
  </si>
  <si>
    <t>US46434V8862</t>
  </si>
  <si>
    <t>SOURCE S&amp;P 500 UCITS ETF</t>
  </si>
  <si>
    <t>IE00B3YCGJ38</t>
  </si>
  <si>
    <t>SOURCE STOXX EUROPE 600</t>
  </si>
  <si>
    <t>IE00B60SWW18</t>
  </si>
  <si>
    <t>VANGUARD AUST SHARES IDX ETF</t>
  </si>
  <si>
    <t>AU000000VAS1</t>
  </si>
  <si>
    <t>Vanguard MSCI emerging markets</t>
  </si>
  <si>
    <t>US9220428588</t>
  </si>
  <si>
    <t>VANGUARD S&amp;P 500 UCITS ETF</t>
  </si>
  <si>
    <t>IE00B3XXRP09</t>
  </si>
  <si>
    <t>XTRACKERS MSCI EUROPE HEDGED E</t>
  </si>
  <si>
    <t>US2330518539</t>
  </si>
  <si>
    <t>ערד 8859</t>
  </si>
  <si>
    <t>88590000</t>
  </si>
  <si>
    <t>ערד 8860</t>
  </si>
  <si>
    <t>88600000</t>
  </si>
  <si>
    <t>ערד 8862</t>
  </si>
  <si>
    <t>88620000</t>
  </si>
  <si>
    <t>ערד 8863</t>
  </si>
  <si>
    <t>88630000</t>
  </si>
  <si>
    <t>₪ / מט"ח</t>
  </si>
  <si>
    <t>+ILS/-USD 3.4684 22-05-19 (10) --916</t>
  </si>
  <si>
    <t>10000067</t>
  </si>
  <si>
    <t>ל.ר.</t>
  </si>
  <si>
    <t>+ILS/-USD 3.4725 22-05-19 (10) --890</t>
  </si>
  <si>
    <t>10000071</t>
  </si>
  <si>
    <t>+ILS/-USD 3.5055 22-05-19 (10) --895</t>
  </si>
  <si>
    <t>10000079</t>
  </si>
  <si>
    <t>+ILS/-USD 3.5405 22-05-19 (10) --895</t>
  </si>
  <si>
    <t>10000082</t>
  </si>
  <si>
    <t>+ILS/-USD 3.5415 22-05-19 (10) --870</t>
  </si>
  <si>
    <t>10000085</t>
  </si>
  <si>
    <t>+EUR/-USD 1.24535 26-07-18 (10) +92.5</t>
  </si>
  <si>
    <t>10000036</t>
  </si>
  <si>
    <t>+USD/-EUR 1.2511 26-07-18 (10) +111</t>
  </si>
  <si>
    <t>10000021</t>
  </si>
  <si>
    <t/>
  </si>
  <si>
    <t>פרנק שווצרי</t>
  </si>
  <si>
    <t>דולר ניו-זילנד</t>
  </si>
  <si>
    <t>כתר נורבגי</t>
  </si>
  <si>
    <t>רובל רוסי</t>
  </si>
  <si>
    <t>בנק לאומי לישראל בע"מ</t>
  </si>
  <si>
    <t>34110000</t>
  </si>
  <si>
    <t>31210000</t>
  </si>
  <si>
    <t>31110000</t>
  </si>
  <si>
    <t>34510000</t>
  </si>
  <si>
    <t>31710000</t>
  </si>
  <si>
    <t>34010000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</si>
</sst>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4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7" fontId="27" fillId="0" borderId="28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168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64" fontId="5" fillId="0" borderId="29" xfId="13" applyFont="1" applyBorder="1" applyAlignment="1">
      <alignment horizontal="right"/>
    </xf>
    <xf numFmtId="10" fontId="5" fillId="0" borderId="29" xfId="14" applyNumberFormat="1" applyFont="1" applyBorder="1" applyAlignment="1">
      <alignment horizontal="center"/>
    </xf>
    <xf numFmtId="2" fontId="5" fillId="0" borderId="29" xfId="7" applyNumberFormat="1" applyFont="1" applyBorder="1" applyAlignment="1">
      <alignment horizontal="right"/>
    </xf>
    <xf numFmtId="169" fontId="5" fillId="0" borderId="29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2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167" fontId="29" fillId="0" borderId="0" xfId="0" applyNumberFormat="1" applyFont="1" applyFill="1" applyBorder="1" applyAlignment="1">
      <alignment horizontal="right"/>
    </xf>
    <xf numFmtId="0" fontId="8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center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5" fillId="0" borderId="0" xfId="0" applyFont="1" applyFill="1" applyAlignment="1">
      <alignment horizontal="right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198120</xdr:colOff>
      <xdr:row>50</xdr:row>
      <xdr:rowOff>0</xdr:rowOff>
    </xdr:from>
    <xdr:to>
      <xdr:col>24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S66"/>
  <sheetViews>
    <sheetView rightToLeft="1" tabSelected="1" workbookViewId="0">
      <selection activeCell="G28" sqref="G28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19" width="6.7109375" style="9" customWidth="1"/>
    <col min="20" max="22" width="7.7109375" style="9" customWidth="1"/>
    <col min="23" max="23" width="7.140625" style="9" customWidth="1"/>
    <col min="24" max="24" width="6" style="9" customWidth="1"/>
    <col min="25" max="25" width="8.140625" style="9" customWidth="1"/>
    <col min="26" max="26" width="6.28515625" style="9" customWidth="1"/>
    <col min="27" max="27" width="8" style="9" customWidth="1"/>
    <col min="28" max="28" width="8.7109375" style="9" customWidth="1"/>
    <col min="29" max="29" width="10" style="9" customWidth="1"/>
    <col min="30" max="30" width="9.5703125" style="9" customWidth="1"/>
    <col min="31" max="31" width="6.140625" style="9" customWidth="1"/>
    <col min="32" max="33" width="5.7109375" style="9" customWidth="1"/>
    <col min="34" max="34" width="6.85546875" style="9" customWidth="1"/>
    <col min="35" max="35" width="6.42578125" style="9" customWidth="1"/>
    <col min="36" max="36" width="6.7109375" style="9" customWidth="1"/>
    <col min="37" max="37" width="7.28515625" style="9" customWidth="1"/>
    <col min="38" max="49" width="5.7109375" style="9" customWidth="1"/>
    <col min="50" max="16384" width="9.140625" style="9"/>
  </cols>
  <sheetData>
    <row r="1" spans="1:19">
      <c r="B1" s="57" t="s">
        <v>171</v>
      </c>
      <c r="C1" s="78" t="s" vm="1">
        <v>240</v>
      </c>
    </row>
    <row r="2" spans="1:19">
      <c r="B2" s="57" t="s">
        <v>170</v>
      </c>
      <c r="C2" s="78" t="s">
        <v>241</v>
      </c>
    </row>
    <row r="3" spans="1:19">
      <c r="B3" s="57" t="s">
        <v>172</v>
      </c>
      <c r="C3" s="78" t="s">
        <v>242</v>
      </c>
    </row>
    <row r="4" spans="1:19">
      <c r="B4" s="57" t="s">
        <v>173</v>
      </c>
      <c r="C4" s="78">
        <v>12145</v>
      </c>
    </row>
    <row r="6" spans="1:19" ht="26.25" customHeight="1">
      <c r="B6" s="127" t="s">
        <v>187</v>
      </c>
      <c r="C6" s="128"/>
      <c r="D6" s="129"/>
    </row>
    <row r="7" spans="1:19" s="10" customFormat="1">
      <c r="B7" s="23"/>
      <c r="C7" s="24" t="s">
        <v>102</v>
      </c>
      <c r="D7" s="25" t="s">
        <v>100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s="10" customFormat="1">
      <c r="B8" s="23"/>
      <c r="C8" s="26" t="s">
        <v>227</v>
      </c>
      <c r="D8" s="27" t="s">
        <v>20</v>
      </c>
    </row>
    <row r="9" spans="1:19" s="11" customFormat="1" ht="18" customHeight="1">
      <c r="B9" s="37"/>
      <c r="C9" s="20" t="s">
        <v>1</v>
      </c>
      <c r="D9" s="28" t="s">
        <v>2</v>
      </c>
    </row>
    <row r="10" spans="1:19" s="11" customFormat="1" ht="18" customHeight="1">
      <c r="B10" s="67" t="s">
        <v>186</v>
      </c>
      <c r="C10" s="109">
        <f>C11+C12+C23</f>
        <v>261938.06867999994</v>
      </c>
      <c r="D10" s="110">
        <f>C10/$C$42</f>
        <v>1</v>
      </c>
    </row>
    <row r="11" spans="1:19">
      <c r="A11" s="45" t="s">
        <v>133</v>
      </c>
      <c r="B11" s="29" t="s">
        <v>188</v>
      </c>
      <c r="C11" s="109">
        <f>מזומנים!J10</f>
        <v>8781.5606100000005</v>
      </c>
      <c r="D11" s="110">
        <f t="shared" ref="D11:D13" si="0">C11/$C$42</f>
        <v>3.3525331595569287E-2</v>
      </c>
    </row>
    <row r="12" spans="1:19">
      <c r="B12" s="29" t="s">
        <v>189</v>
      </c>
      <c r="C12" s="109">
        <f>C13+C15+C16+C17</f>
        <v>100699.71946999997</v>
      </c>
      <c r="D12" s="110">
        <f t="shared" si="0"/>
        <v>0.38444094811213214</v>
      </c>
    </row>
    <row r="13" spans="1:19">
      <c r="A13" s="55" t="s">
        <v>133</v>
      </c>
      <c r="B13" s="30" t="s">
        <v>59</v>
      </c>
      <c r="C13" s="109">
        <f>'תעודות התחייבות ממשלתיות'!O11</f>
        <v>17351.063159999998</v>
      </c>
      <c r="D13" s="110">
        <f t="shared" si="0"/>
        <v>6.6241089916552573E-2</v>
      </c>
    </row>
    <row r="14" spans="1:19">
      <c r="A14" s="55" t="s">
        <v>133</v>
      </c>
      <c r="B14" s="30" t="s">
        <v>60</v>
      </c>
      <c r="C14" s="109" t="s" vm="2">
        <v>792</v>
      </c>
      <c r="D14" s="110" t="s" vm="3">
        <v>792</v>
      </c>
    </row>
    <row r="15" spans="1:19">
      <c r="A15" s="55" t="s">
        <v>133</v>
      </c>
      <c r="B15" s="30" t="s">
        <v>61</v>
      </c>
      <c r="C15" s="109">
        <f>'אג"ח קונצרני'!R11</f>
        <v>17310.630669999995</v>
      </c>
      <c r="D15" s="110">
        <f t="shared" ref="D15:D17" si="1">C15/$C$42</f>
        <v>6.6086730948405031E-2</v>
      </c>
    </row>
    <row r="16" spans="1:19">
      <c r="A16" s="55" t="s">
        <v>133</v>
      </c>
      <c r="B16" s="30" t="s">
        <v>62</v>
      </c>
      <c r="C16" s="109">
        <f>מניות!L11</f>
        <v>15076.843149999995</v>
      </c>
      <c r="D16" s="110">
        <f t="shared" si="1"/>
        <v>5.7558808561037449E-2</v>
      </c>
    </row>
    <row r="17" spans="1:4">
      <c r="A17" s="55" t="s">
        <v>133</v>
      </c>
      <c r="B17" s="30" t="s">
        <v>63</v>
      </c>
      <c r="C17" s="109">
        <f>'תעודות סל'!K11</f>
        <v>50961.182489999985</v>
      </c>
      <c r="D17" s="110">
        <f t="shared" si="1"/>
        <v>0.19455431868613712</v>
      </c>
    </row>
    <row r="18" spans="1:4">
      <c r="A18" s="55" t="s">
        <v>133</v>
      </c>
      <c r="B18" s="30" t="s">
        <v>64</v>
      </c>
      <c r="C18" s="109" t="s" vm="4">
        <v>792</v>
      </c>
      <c r="D18" s="110" t="s" vm="5">
        <v>792</v>
      </c>
    </row>
    <row r="19" spans="1:4">
      <c r="A19" s="55" t="s">
        <v>133</v>
      </c>
      <c r="B19" s="30" t="s">
        <v>65</v>
      </c>
      <c r="C19" s="109" t="s" vm="6">
        <v>792</v>
      </c>
      <c r="D19" s="110" t="s" vm="7">
        <v>792</v>
      </c>
    </row>
    <row r="20" spans="1:4">
      <c r="A20" s="55" t="s">
        <v>133</v>
      </c>
      <c r="B20" s="30" t="s">
        <v>66</v>
      </c>
      <c r="C20" s="109" t="s" vm="8">
        <v>792</v>
      </c>
      <c r="D20" s="110" t="s" vm="9">
        <v>792</v>
      </c>
    </row>
    <row r="21" spans="1:4">
      <c r="A21" s="55" t="s">
        <v>133</v>
      </c>
      <c r="B21" s="30" t="s">
        <v>67</v>
      </c>
      <c r="C21" s="109" t="s" vm="10">
        <v>792</v>
      </c>
      <c r="D21" s="110" t="s" vm="11">
        <v>792</v>
      </c>
    </row>
    <row r="22" spans="1:4">
      <c r="A22" s="55" t="s">
        <v>133</v>
      </c>
      <c r="B22" s="30" t="s">
        <v>68</v>
      </c>
      <c r="C22" s="109" t="s" vm="12">
        <v>792</v>
      </c>
      <c r="D22" s="110" t="s" vm="13">
        <v>792</v>
      </c>
    </row>
    <row r="23" spans="1:4">
      <c r="B23" s="29" t="s">
        <v>190</v>
      </c>
      <c r="C23" s="109">
        <f>C24+C31</f>
        <v>152456.78859999997</v>
      </c>
      <c r="D23" s="110">
        <f t="shared" ref="D23:D24" si="2">C23/$C$42</f>
        <v>0.5820337202922985</v>
      </c>
    </row>
    <row r="24" spans="1:4">
      <c r="A24" s="55" t="s">
        <v>133</v>
      </c>
      <c r="B24" s="30" t="s">
        <v>69</v>
      </c>
      <c r="C24" s="109">
        <f>'לא סחיר- תעודות התחייבות ממשלתי'!M11</f>
        <v>152906.08296999996</v>
      </c>
      <c r="D24" s="110">
        <f t="shared" si="2"/>
        <v>0.58374898975375611</v>
      </c>
    </row>
    <row r="25" spans="1:4">
      <c r="A25" s="55" t="s">
        <v>133</v>
      </c>
      <c r="B25" s="30" t="s">
        <v>70</v>
      </c>
      <c r="C25" s="109" t="s" vm="14">
        <v>792</v>
      </c>
      <c r="D25" s="110" t="s" vm="15">
        <v>792</v>
      </c>
    </row>
    <row r="26" spans="1:4">
      <c r="A26" s="55" t="s">
        <v>133</v>
      </c>
      <c r="B26" s="30" t="s">
        <v>61</v>
      </c>
      <c r="C26" s="109" t="s" vm="16">
        <v>792</v>
      </c>
      <c r="D26" s="110" t="s" vm="17">
        <v>792</v>
      </c>
    </row>
    <row r="27" spans="1:4">
      <c r="A27" s="55" t="s">
        <v>133</v>
      </c>
      <c r="B27" s="30" t="s">
        <v>71</v>
      </c>
      <c r="C27" s="109" t="s" vm="18">
        <v>792</v>
      </c>
      <c r="D27" s="110" t="s" vm="19">
        <v>792</v>
      </c>
    </row>
    <row r="28" spans="1:4">
      <c r="A28" s="55" t="s">
        <v>133</v>
      </c>
      <c r="B28" s="30" t="s">
        <v>72</v>
      </c>
      <c r="C28" s="109" t="s" vm="20">
        <v>792</v>
      </c>
      <c r="D28" s="110" t="s" vm="21">
        <v>792</v>
      </c>
    </row>
    <row r="29" spans="1:4">
      <c r="A29" s="55" t="s">
        <v>133</v>
      </c>
      <c r="B29" s="30" t="s">
        <v>73</v>
      </c>
      <c r="C29" s="109" t="s" vm="22">
        <v>792</v>
      </c>
      <c r="D29" s="110" t="s" vm="23">
        <v>792</v>
      </c>
    </row>
    <row r="30" spans="1:4">
      <c r="A30" s="55" t="s">
        <v>133</v>
      </c>
      <c r="B30" s="30" t="s">
        <v>213</v>
      </c>
      <c r="C30" s="109" t="s" vm="24">
        <v>792</v>
      </c>
      <c r="D30" s="110" t="s" vm="25">
        <v>792</v>
      </c>
    </row>
    <row r="31" spans="1:4">
      <c r="A31" s="55" t="s">
        <v>133</v>
      </c>
      <c r="B31" s="30" t="s">
        <v>96</v>
      </c>
      <c r="C31" s="109">
        <f>'לא סחיר - חוזים עתידיים'!I11</f>
        <v>-449.29436999999996</v>
      </c>
      <c r="D31" s="110">
        <f>C31/$C$42</f>
        <v>-1.7152694614576481E-3</v>
      </c>
    </row>
    <row r="32" spans="1:4">
      <c r="A32" s="55" t="s">
        <v>133</v>
      </c>
      <c r="B32" s="30" t="s">
        <v>74</v>
      </c>
      <c r="C32" s="109" t="s" vm="26">
        <v>792</v>
      </c>
      <c r="D32" s="110" t="s" vm="27">
        <v>792</v>
      </c>
    </row>
    <row r="33" spans="1:4">
      <c r="A33" s="55" t="s">
        <v>133</v>
      </c>
      <c r="B33" s="29" t="s">
        <v>191</v>
      </c>
      <c r="C33" s="109" t="s" vm="28">
        <v>792</v>
      </c>
      <c r="D33" s="110" t="s" vm="29">
        <v>792</v>
      </c>
    </row>
    <row r="34" spans="1:4">
      <c r="A34" s="55" t="s">
        <v>133</v>
      </c>
      <c r="B34" s="29" t="s">
        <v>192</v>
      </c>
      <c r="C34" s="109" t="s" vm="30">
        <v>792</v>
      </c>
      <c r="D34" s="110" t="s" vm="31">
        <v>792</v>
      </c>
    </row>
    <row r="35" spans="1:4">
      <c r="A35" s="55" t="s">
        <v>133</v>
      </c>
      <c r="B35" s="29" t="s">
        <v>193</v>
      </c>
      <c r="C35" s="109" t="s" vm="32">
        <v>792</v>
      </c>
      <c r="D35" s="110" t="s" vm="33">
        <v>792</v>
      </c>
    </row>
    <row r="36" spans="1:4">
      <c r="A36" s="55" t="s">
        <v>133</v>
      </c>
      <c r="B36" s="56" t="s">
        <v>194</v>
      </c>
      <c r="C36" s="109" t="s" vm="34">
        <v>792</v>
      </c>
      <c r="D36" s="110" t="s" vm="35">
        <v>792</v>
      </c>
    </row>
    <row r="37" spans="1:4">
      <c r="A37" s="55" t="s">
        <v>133</v>
      </c>
      <c r="B37" s="29" t="s">
        <v>195</v>
      </c>
      <c r="C37" s="109" t="s" vm="36">
        <v>792</v>
      </c>
      <c r="D37" s="110" t="s" vm="37">
        <v>792</v>
      </c>
    </row>
    <row r="38" spans="1:4">
      <c r="A38" s="55"/>
      <c r="B38" s="68" t="s">
        <v>197</v>
      </c>
      <c r="C38" s="109">
        <v>0</v>
      </c>
      <c r="D38" s="110">
        <f>C38/$C$42</f>
        <v>0</v>
      </c>
    </row>
    <row r="39" spans="1:4">
      <c r="A39" s="55" t="s">
        <v>133</v>
      </c>
      <c r="B39" s="69" t="s">
        <v>198</v>
      </c>
      <c r="C39" s="109" t="s" vm="38">
        <v>792</v>
      </c>
      <c r="D39" s="110" t="s" vm="39">
        <v>792</v>
      </c>
    </row>
    <row r="40" spans="1:4">
      <c r="A40" s="55" t="s">
        <v>133</v>
      </c>
      <c r="B40" s="69" t="s">
        <v>225</v>
      </c>
      <c r="C40" s="109" t="s" vm="40">
        <v>792</v>
      </c>
      <c r="D40" s="110" t="s" vm="41">
        <v>792</v>
      </c>
    </row>
    <row r="41" spans="1:4">
      <c r="A41" s="55" t="s">
        <v>133</v>
      </c>
      <c r="B41" s="69" t="s">
        <v>199</v>
      </c>
      <c r="C41" s="109" t="s" vm="42">
        <v>792</v>
      </c>
      <c r="D41" s="110" t="s" vm="43">
        <v>792</v>
      </c>
    </row>
    <row r="42" spans="1:4">
      <c r="B42" s="69" t="s">
        <v>75</v>
      </c>
      <c r="C42" s="109">
        <f>C38+C10</f>
        <v>261938.06867999994</v>
      </c>
      <c r="D42" s="110">
        <f>C42/$C$42</f>
        <v>1</v>
      </c>
    </row>
    <row r="43" spans="1:4">
      <c r="A43" s="55" t="s">
        <v>133</v>
      </c>
      <c r="B43" s="69" t="s">
        <v>196</v>
      </c>
      <c r="C43" s="109"/>
      <c r="D43" s="110"/>
    </row>
    <row r="44" spans="1:4">
      <c r="B44" s="6" t="s">
        <v>101</v>
      </c>
    </row>
    <row r="45" spans="1:4">
      <c r="C45" s="75" t="s">
        <v>178</v>
      </c>
      <c r="D45" s="36" t="s">
        <v>95</v>
      </c>
    </row>
    <row r="46" spans="1:4">
      <c r="C46" s="76" t="s">
        <v>1</v>
      </c>
      <c r="D46" s="25" t="s">
        <v>2</v>
      </c>
    </row>
    <row r="47" spans="1:4">
      <c r="C47" s="111" t="s">
        <v>159</v>
      </c>
      <c r="D47" s="112" vm="44">
        <v>2.6989000000000001</v>
      </c>
    </row>
    <row r="48" spans="1:4">
      <c r="C48" s="111" t="s">
        <v>168</v>
      </c>
      <c r="D48" s="112">
        <v>0.94217862674238506</v>
      </c>
    </row>
    <row r="49" spans="2:4">
      <c r="C49" s="111" t="s">
        <v>164</v>
      </c>
      <c r="D49" s="112" vm="45">
        <v>2.7610000000000001</v>
      </c>
    </row>
    <row r="50" spans="2:4">
      <c r="B50" s="12"/>
      <c r="C50" s="111" t="s">
        <v>793</v>
      </c>
      <c r="D50" s="112" vm="46">
        <v>3.6772999999999998</v>
      </c>
    </row>
    <row r="51" spans="2:4">
      <c r="C51" s="111" t="s">
        <v>157</v>
      </c>
      <c r="D51" s="112" vm="47">
        <v>4.2550999999999997</v>
      </c>
    </row>
    <row r="52" spans="2:4">
      <c r="C52" s="111" t="s">
        <v>158</v>
      </c>
      <c r="D52" s="112" vm="48">
        <v>4.8075000000000001</v>
      </c>
    </row>
    <row r="53" spans="2:4">
      <c r="C53" s="111" t="s">
        <v>160</v>
      </c>
      <c r="D53" s="112">
        <v>0.46521112937967596</v>
      </c>
    </row>
    <row r="54" spans="2:4">
      <c r="C54" s="111" t="s">
        <v>165</v>
      </c>
      <c r="D54" s="112" vm="49">
        <v>3.2965</v>
      </c>
    </row>
    <row r="55" spans="2:4">
      <c r="C55" s="111" t="s">
        <v>166</v>
      </c>
      <c r="D55" s="112">
        <v>0.18402186078872274</v>
      </c>
    </row>
    <row r="56" spans="2:4">
      <c r="C56" s="111" t="s">
        <v>163</v>
      </c>
      <c r="D56" s="112" vm="50">
        <v>0.57089999999999996</v>
      </c>
    </row>
    <row r="57" spans="2:4">
      <c r="C57" s="111" t="s">
        <v>794</v>
      </c>
      <c r="D57" s="112">
        <v>2.4695899999999997</v>
      </c>
    </row>
    <row r="58" spans="2:4">
      <c r="C58" s="111" t="s">
        <v>162</v>
      </c>
      <c r="D58" s="112" vm="51">
        <v>0.4088</v>
      </c>
    </row>
    <row r="59" spans="2:4">
      <c r="C59" s="111" t="s">
        <v>155</v>
      </c>
      <c r="D59" s="112" vm="52">
        <v>3.65</v>
      </c>
    </row>
    <row r="60" spans="2:4">
      <c r="C60" s="111" t="s">
        <v>169</v>
      </c>
      <c r="D60" s="112" vm="53">
        <v>0.2661</v>
      </c>
    </row>
    <row r="61" spans="2:4">
      <c r="C61" s="111" t="s">
        <v>795</v>
      </c>
      <c r="D61" s="112" vm="54">
        <v>0.4486</v>
      </c>
    </row>
    <row r="62" spans="2:4">
      <c r="C62" s="111" t="s">
        <v>796</v>
      </c>
      <c r="D62" s="112">
        <v>5.8088552417359086E-2</v>
      </c>
    </row>
    <row r="63" spans="2:4">
      <c r="C63" s="111" t="s">
        <v>156</v>
      </c>
      <c r="D63" s="112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171</v>
      </c>
      <c r="C1" s="78" t="s" vm="1">
        <v>240</v>
      </c>
    </row>
    <row r="2" spans="2:60">
      <c r="B2" s="57" t="s">
        <v>170</v>
      </c>
      <c r="C2" s="78" t="s">
        <v>241</v>
      </c>
    </row>
    <row r="3" spans="2:60">
      <c r="B3" s="57" t="s">
        <v>172</v>
      </c>
      <c r="C3" s="78" t="s">
        <v>242</v>
      </c>
    </row>
    <row r="4" spans="2:60">
      <c r="B4" s="57" t="s">
        <v>173</v>
      </c>
      <c r="C4" s="78">
        <v>12145</v>
      </c>
    </row>
    <row r="6" spans="2:60" ht="26.25" customHeight="1">
      <c r="B6" s="141" t="s">
        <v>201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0" ht="26.25" customHeight="1">
      <c r="B7" s="141" t="s">
        <v>84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2:60" s="3" customFormat="1" ht="78.75">
      <c r="B8" s="23" t="s">
        <v>108</v>
      </c>
      <c r="C8" s="31" t="s">
        <v>38</v>
      </c>
      <c r="D8" s="31" t="s">
        <v>111</v>
      </c>
      <c r="E8" s="31" t="s">
        <v>53</v>
      </c>
      <c r="F8" s="31" t="s">
        <v>93</v>
      </c>
      <c r="G8" s="31" t="s">
        <v>224</v>
      </c>
      <c r="H8" s="31" t="s">
        <v>223</v>
      </c>
      <c r="I8" s="31" t="s">
        <v>50</v>
      </c>
      <c r="J8" s="31" t="s">
        <v>49</v>
      </c>
      <c r="K8" s="31" t="s">
        <v>174</v>
      </c>
      <c r="L8" s="31" t="s">
        <v>176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231</v>
      </c>
      <c r="H9" s="17"/>
      <c r="I9" s="17" t="s">
        <v>227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C11" s="1"/>
      <c r="BD11" s="3"/>
      <c r="BE11" s="1"/>
      <c r="BG11" s="1"/>
    </row>
    <row r="12" spans="2:60" s="4" customFormat="1" ht="18" customHeight="1">
      <c r="B12" s="99" t="s">
        <v>239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C12" s="1"/>
      <c r="BD12" s="3"/>
      <c r="BE12" s="1"/>
      <c r="BG12" s="1"/>
    </row>
    <row r="13" spans="2:60">
      <c r="B13" s="99" t="s">
        <v>104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D13" s="3"/>
    </row>
    <row r="14" spans="2:60" ht="20.25">
      <c r="B14" s="99" t="s">
        <v>222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BD14" s="4"/>
    </row>
    <row r="15" spans="2:60">
      <c r="B15" s="99" t="s">
        <v>230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56" ht="20.2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BC19" s="4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BD20" s="3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171</v>
      </c>
      <c r="C1" s="78" t="s" vm="1">
        <v>240</v>
      </c>
    </row>
    <row r="2" spans="2:61">
      <c r="B2" s="57" t="s">
        <v>170</v>
      </c>
      <c r="C2" s="78" t="s">
        <v>241</v>
      </c>
    </row>
    <row r="3" spans="2:61">
      <c r="B3" s="57" t="s">
        <v>172</v>
      </c>
      <c r="C3" s="78" t="s">
        <v>242</v>
      </c>
    </row>
    <row r="4" spans="2:61">
      <c r="B4" s="57" t="s">
        <v>173</v>
      </c>
      <c r="C4" s="78">
        <v>12145</v>
      </c>
    </row>
    <row r="6" spans="2:61" ht="26.25" customHeight="1">
      <c r="B6" s="141" t="s">
        <v>201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85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78.75">
      <c r="B8" s="23" t="s">
        <v>108</v>
      </c>
      <c r="C8" s="31" t="s">
        <v>38</v>
      </c>
      <c r="D8" s="31" t="s">
        <v>111</v>
      </c>
      <c r="E8" s="31" t="s">
        <v>53</v>
      </c>
      <c r="F8" s="31" t="s">
        <v>93</v>
      </c>
      <c r="G8" s="31" t="s">
        <v>224</v>
      </c>
      <c r="H8" s="31" t="s">
        <v>223</v>
      </c>
      <c r="I8" s="31" t="s">
        <v>50</v>
      </c>
      <c r="J8" s="31" t="s">
        <v>49</v>
      </c>
      <c r="K8" s="31" t="s">
        <v>174</v>
      </c>
      <c r="L8" s="32" t="s">
        <v>176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231</v>
      </c>
      <c r="H9" s="17"/>
      <c r="I9" s="17" t="s">
        <v>227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D11" s="1"/>
      <c r="BE11" s="3"/>
      <c r="BF11" s="1"/>
      <c r="BH11" s="1"/>
    </row>
    <row r="12" spans="2:61">
      <c r="B12" s="99" t="s">
        <v>239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E12" s="3"/>
    </row>
    <row r="13" spans="2:61" ht="20.25">
      <c r="B13" s="99" t="s">
        <v>104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E13" s="4"/>
    </row>
    <row r="14" spans="2:61">
      <c r="B14" s="99" t="s">
        <v>222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61">
      <c r="B15" s="99" t="s">
        <v>230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 ht="20.2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BD18" s="4"/>
    </row>
    <row r="19" spans="2:5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BD21" s="3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171</v>
      </c>
      <c r="C1" s="78" t="s" vm="1">
        <v>240</v>
      </c>
    </row>
    <row r="2" spans="1:60">
      <c r="B2" s="57" t="s">
        <v>170</v>
      </c>
      <c r="C2" s="78" t="s">
        <v>241</v>
      </c>
    </row>
    <row r="3" spans="1:60">
      <c r="B3" s="57" t="s">
        <v>172</v>
      </c>
      <c r="C3" s="78" t="s">
        <v>242</v>
      </c>
    </row>
    <row r="4" spans="1:60">
      <c r="B4" s="57" t="s">
        <v>173</v>
      </c>
      <c r="C4" s="78">
        <v>12145</v>
      </c>
    </row>
    <row r="6" spans="1:60" ht="26.25" customHeight="1">
      <c r="B6" s="141" t="s">
        <v>201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112</v>
      </c>
      <c r="BF6" s="1" t="s">
        <v>179</v>
      </c>
      <c r="BH6" s="3" t="s">
        <v>156</v>
      </c>
    </row>
    <row r="7" spans="1:60" ht="26.25" customHeight="1">
      <c r="B7" s="141" t="s">
        <v>86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114</v>
      </c>
      <c r="BF7" s="1" t="s">
        <v>134</v>
      </c>
      <c r="BH7" s="3" t="s">
        <v>155</v>
      </c>
    </row>
    <row r="8" spans="1:60" s="3" customFormat="1" ht="78.75">
      <c r="A8" s="2"/>
      <c r="B8" s="23" t="s">
        <v>108</v>
      </c>
      <c r="C8" s="31" t="s">
        <v>38</v>
      </c>
      <c r="D8" s="31" t="s">
        <v>111</v>
      </c>
      <c r="E8" s="31" t="s">
        <v>53</v>
      </c>
      <c r="F8" s="31" t="s">
        <v>93</v>
      </c>
      <c r="G8" s="31" t="s">
        <v>224</v>
      </c>
      <c r="H8" s="31" t="s">
        <v>223</v>
      </c>
      <c r="I8" s="31" t="s">
        <v>50</v>
      </c>
      <c r="J8" s="31" t="s">
        <v>174</v>
      </c>
      <c r="K8" s="31" t="s">
        <v>176</v>
      </c>
      <c r="BC8" s="1" t="s">
        <v>127</v>
      </c>
      <c r="BD8" s="1" t="s">
        <v>128</v>
      </c>
      <c r="BE8" s="1" t="s">
        <v>135</v>
      </c>
      <c r="BG8" s="4" t="s">
        <v>157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231</v>
      </c>
      <c r="H9" s="17"/>
      <c r="I9" s="17" t="s">
        <v>227</v>
      </c>
      <c r="J9" s="33" t="s">
        <v>20</v>
      </c>
      <c r="K9" s="58" t="s">
        <v>20</v>
      </c>
      <c r="BC9" s="1" t="s">
        <v>124</v>
      </c>
      <c r="BE9" s="1" t="s">
        <v>136</v>
      </c>
      <c r="BG9" s="4" t="s">
        <v>158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120</v>
      </c>
      <c r="BD10" s="3"/>
      <c r="BE10" s="1" t="s">
        <v>180</v>
      </c>
      <c r="BG10" s="1" t="s">
        <v>164</v>
      </c>
    </row>
    <row r="11" spans="1:60" s="4" customFormat="1" ht="18" customHeight="1">
      <c r="A11" s="2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3"/>
      <c r="M11" s="3"/>
      <c r="N11" s="3"/>
      <c r="O11" s="3"/>
      <c r="BC11" s="1" t="s">
        <v>119</v>
      </c>
      <c r="BD11" s="3"/>
      <c r="BE11" s="1" t="s">
        <v>137</v>
      </c>
      <c r="BG11" s="1" t="s">
        <v>159</v>
      </c>
    </row>
    <row r="12" spans="1:60" ht="20.25">
      <c r="B12" s="99" t="s">
        <v>239</v>
      </c>
      <c r="C12" s="101"/>
      <c r="D12" s="101"/>
      <c r="E12" s="101"/>
      <c r="F12" s="101"/>
      <c r="G12" s="101"/>
      <c r="H12" s="101"/>
      <c r="I12" s="101"/>
      <c r="J12" s="101"/>
      <c r="K12" s="101"/>
      <c r="P12" s="1"/>
      <c r="BC12" s="1" t="s">
        <v>117</v>
      </c>
      <c r="BD12" s="4"/>
      <c r="BE12" s="1" t="s">
        <v>138</v>
      </c>
      <c r="BG12" s="1" t="s">
        <v>160</v>
      </c>
    </row>
    <row r="13" spans="1:60">
      <c r="B13" s="99" t="s">
        <v>104</v>
      </c>
      <c r="C13" s="101"/>
      <c r="D13" s="101"/>
      <c r="E13" s="101"/>
      <c r="F13" s="101"/>
      <c r="G13" s="101"/>
      <c r="H13" s="101"/>
      <c r="I13" s="101"/>
      <c r="J13" s="101"/>
      <c r="K13" s="101"/>
      <c r="P13" s="1"/>
      <c r="BC13" s="1" t="s">
        <v>121</v>
      </c>
      <c r="BE13" s="1" t="s">
        <v>139</v>
      </c>
      <c r="BG13" s="1" t="s">
        <v>161</v>
      </c>
    </row>
    <row r="14" spans="1:60">
      <c r="B14" s="99" t="s">
        <v>222</v>
      </c>
      <c r="C14" s="101"/>
      <c r="D14" s="101"/>
      <c r="E14" s="101"/>
      <c r="F14" s="101"/>
      <c r="G14" s="101"/>
      <c r="H14" s="101"/>
      <c r="I14" s="101"/>
      <c r="J14" s="101"/>
      <c r="K14" s="101"/>
      <c r="P14" s="1"/>
      <c r="BC14" s="1" t="s">
        <v>118</v>
      </c>
      <c r="BE14" s="1" t="s">
        <v>140</v>
      </c>
      <c r="BG14" s="1" t="s">
        <v>163</v>
      </c>
    </row>
    <row r="15" spans="1:60">
      <c r="B15" s="99" t="s">
        <v>230</v>
      </c>
      <c r="C15" s="101"/>
      <c r="D15" s="101"/>
      <c r="E15" s="101"/>
      <c r="F15" s="101"/>
      <c r="G15" s="101"/>
      <c r="H15" s="101"/>
      <c r="I15" s="101"/>
      <c r="J15" s="101"/>
      <c r="K15" s="101"/>
      <c r="P15" s="1"/>
      <c r="BC15" s="1" t="s">
        <v>129</v>
      </c>
      <c r="BE15" s="1" t="s">
        <v>181</v>
      </c>
      <c r="BG15" s="1" t="s">
        <v>165</v>
      </c>
    </row>
    <row r="16" spans="1:60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P16" s="1"/>
      <c r="BC16" s="4" t="s">
        <v>115</v>
      </c>
      <c r="BD16" s="1" t="s">
        <v>130</v>
      </c>
      <c r="BE16" s="1" t="s">
        <v>141</v>
      </c>
      <c r="BG16" s="1" t="s">
        <v>166</v>
      </c>
    </row>
    <row r="17" spans="2:6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P17" s="1"/>
      <c r="BC17" s="1" t="s">
        <v>125</v>
      </c>
      <c r="BE17" s="1" t="s">
        <v>142</v>
      </c>
      <c r="BG17" s="1" t="s">
        <v>167</v>
      </c>
    </row>
    <row r="18" spans="2:6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BD18" s="1" t="s">
        <v>113</v>
      </c>
      <c r="BF18" s="1" t="s">
        <v>143</v>
      </c>
      <c r="BH18" s="1" t="s">
        <v>27</v>
      </c>
    </row>
    <row r="19" spans="2:6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BD19" s="1" t="s">
        <v>126</v>
      </c>
      <c r="BF19" s="1" t="s">
        <v>144</v>
      </c>
    </row>
    <row r="20" spans="2:6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BD20" s="1" t="s">
        <v>131</v>
      </c>
      <c r="BF20" s="1" t="s">
        <v>145</v>
      </c>
    </row>
    <row r="21" spans="2:6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BD21" s="1" t="s">
        <v>116</v>
      </c>
      <c r="BE21" s="1" t="s">
        <v>132</v>
      </c>
      <c r="BF21" s="1" t="s">
        <v>146</v>
      </c>
    </row>
    <row r="22" spans="2:6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BD22" s="1" t="s">
        <v>122</v>
      </c>
      <c r="BF22" s="1" t="s">
        <v>147</v>
      </c>
    </row>
    <row r="23" spans="2:6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BD23" s="1" t="s">
        <v>27</v>
      </c>
      <c r="BE23" s="1" t="s">
        <v>123</v>
      </c>
      <c r="BF23" s="1" t="s">
        <v>182</v>
      </c>
    </row>
    <row r="24" spans="2:6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BF24" s="1" t="s">
        <v>185</v>
      </c>
    </row>
    <row r="25" spans="2:6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BF25" s="1" t="s">
        <v>148</v>
      </c>
    </row>
    <row r="26" spans="2:6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BF26" s="1" t="s">
        <v>149</v>
      </c>
    </row>
    <row r="27" spans="2:6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BF27" s="1" t="s">
        <v>184</v>
      </c>
    </row>
    <row r="28" spans="2:6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BF28" s="1" t="s">
        <v>150</v>
      </c>
    </row>
    <row r="29" spans="2:6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BF29" s="1" t="s">
        <v>151</v>
      </c>
    </row>
    <row r="30" spans="2:6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BF30" s="1" t="s">
        <v>183</v>
      </c>
    </row>
    <row r="31" spans="2:6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BF31" s="1" t="s">
        <v>27</v>
      </c>
    </row>
    <row r="32" spans="2:60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171</v>
      </c>
      <c r="C1" s="78" t="s" vm="1">
        <v>240</v>
      </c>
    </row>
    <row r="2" spans="2:81">
      <c r="B2" s="57" t="s">
        <v>170</v>
      </c>
      <c r="C2" s="78" t="s">
        <v>241</v>
      </c>
    </row>
    <row r="3" spans="2:81">
      <c r="B3" s="57" t="s">
        <v>172</v>
      </c>
      <c r="C3" s="78" t="s">
        <v>242</v>
      </c>
      <c r="E3" s="2"/>
    </row>
    <row r="4" spans="2:81">
      <c r="B4" s="57" t="s">
        <v>173</v>
      </c>
      <c r="C4" s="78">
        <v>12145</v>
      </c>
    </row>
    <row r="6" spans="2:81" ht="26.25" customHeight="1">
      <c r="B6" s="141" t="s">
        <v>201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87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47.25">
      <c r="B8" s="23" t="s">
        <v>108</v>
      </c>
      <c r="C8" s="31" t="s">
        <v>38</v>
      </c>
      <c r="D8" s="14" t="s">
        <v>42</v>
      </c>
      <c r="E8" s="31" t="s">
        <v>15</v>
      </c>
      <c r="F8" s="31" t="s">
        <v>54</v>
      </c>
      <c r="G8" s="31" t="s">
        <v>94</v>
      </c>
      <c r="H8" s="31" t="s">
        <v>18</v>
      </c>
      <c r="I8" s="31" t="s">
        <v>93</v>
      </c>
      <c r="J8" s="31" t="s">
        <v>17</v>
      </c>
      <c r="K8" s="31" t="s">
        <v>19</v>
      </c>
      <c r="L8" s="31" t="s">
        <v>224</v>
      </c>
      <c r="M8" s="31" t="s">
        <v>223</v>
      </c>
      <c r="N8" s="31" t="s">
        <v>50</v>
      </c>
      <c r="O8" s="31" t="s">
        <v>49</v>
      </c>
      <c r="P8" s="31" t="s">
        <v>174</v>
      </c>
      <c r="Q8" s="32" t="s">
        <v>176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231</v>
      </c>
      <c r="M9" s="33"/>
      <c r="N9" s="33" t="s">
        <v>227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105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9" t="s">
        <v>239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81">
      <c r="B13" s="99" t="s">
        <v>104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81">
      <c r="B14" s="99" t="s">
        <v>222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81">
      <c r="B15" s="99" t="s">
        <v>230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7"/>
  <sheetViews>
    <sheetView rightToLeft="1" workbookViewId="0">
      <selection activeCell="E21" sqref="E21"/>
    </sheetView>
  </sheetViews>
  <sheetFormatPr defaultColWidth="9.140625" defaultRowHeight="18"/>
  <cols>
    <col min="1" max="1" width="3" style="1" customWidth="1"/>
    <col min="2" max="2" width="3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4.28515625" style="1" bestFit="1" customWidth="1"/>
    <col min="12" max="12" width="9.5703125" style="1" bestFit="1" customWidth="1"/>
    <col min="13" max="13" width="11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171</v>
      </c>
      <c r="C1" s="78" t="s" vm="1">
        <v>240</v>
      </c>
    </row>
    <row r="2" spans="2:72">
      <c r="B2" s="57" t="s">
        <v>170</v>
      </c>
      <c r="C2" s="78" t="s">
        <v>241</v>
      </c>
    </row>
    <row r="3" spans="2:72">
      <c r="B3" s="57" t="s">
        <v>172</v>
      </c>
      <c r="C3" s="78" t="s">
        <v>242</v>
      </c>
    </row>
    <row r="4" spans="2:72">
      <c r="B4" s="57" t="s">
        <v>173</v>
      </c>
      <c r="C4" s="78">
        <v>12145</v>
      </c>
    </row>
    <row r="6" spans="2:72" ht="26.25" customHeight="1">
      <c r="B6" s="141" t="s">
        <v>202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78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78.75">
      <c r="B8" s="23" t="s">
        <v>108</v>
      </c>
      <c r="C8" s="31" t="s">
        <v>38</v>
      </c>
      <c r="D8" s="31" t="s">
        <v>15</v>
      </c>
      <c r="E8" s="31" t="s">
        <v>54</v>
      </c>
      <c r="F8" s="31" t="s">
        <v>94</v>
      </c>
      <c r="G8" s="31" t="s">
        <v>18</v>
      </c>
      <c r="H8" s="31" t="s">
        <v>93</v>
      </c>
      <c r="I8" s="31" t="s">
        <v>17</v>
      </c>
      <c r="J8" s="31" t="s">
        <v>19</v>
      </c>
      <c r="K8" s="31" t="s">
        <v>224</v>
      </c>
      <c r="L8" s="31" t="s">
        <v>223</v>
      </c>
      <c r="M8" s="31" t="s">
        <v>102</v>
      </c>
      <c r="N8" s="31" t="s">
        <v>49</v>
      </c>
      <c r="O8" s="31" t="s">
        <v>174</v>
      </c>
      <c r="P8" s="32" t="s">
        <v>176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231</v>
      </c>
      <c r="L9" s="33"/>
      <c r="M9" s="33" t="s">
        <v>227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5" t="s">
        <v>26</v>
      </c>
      <c r="C11" s="82"/>
      <c r="D11" s="82"/>
      <c r="E11" s="82"/>
      <c r="F11" s="82"/>
      <c r="G11" s="91">
        <v>10.686819179654904</v>
      </c>
      <c r="H11" s="82"/>
      <c r="I11" s="82"/>
      <c r="J11" s="104">
        <v>4.8523682164814258E-2</v>
      </c>
      <c r="K11" s="91"/>
      <c r="L11" s="82"/>
      <c r="M11" s="91">
        <v>152906.08296999996</v>
      </c>
      <c r="N11" s="82"/>
      <c r="O11" s="92">
        <f>M11/$M$11</f>
        <v>1</v>
      </c>
      <c r="P11" s="92">
        <f>M11/'סכום נכסי הקרן'!$C$42</f>
        <v>0.58374898975375611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s="100" customFormat="1" ht="21.75" customHeight="1">
      <c r="B12" s="117" t="s">
        <v>221</v>
      </c>
      <c r="C12" s="114"/>
      <c r="D12" s="114"/>
      <c r="E12" s="114"/>
      <c r="F12" s="114"/>
      <c r="G12" s="115">
        <v>10.686819179654904</v>
      </c>
      <c r="H12" s="114"/>
      <c r="I12" s="114"/>
      <c r="J12" s="120">
        <v>4.8523682164814258E-2</v>
      </c>
      <c r="K12" s="115"/>
      <c r="L12" s="114"/>
      <c r="M12" s="115">
        <v>152906.08296999996</v>
      </c>
      <c r="N12" s="114"/>
      <c r="O12" s="116">
        <f t="shared" ref="O12:O17" si="0">M12/$M$11</f>
        <v>1</v>
      </c>
      <c r="P12" s="116">
        <f>M12/'סכום נכסי הקרן'!$C$42</f>
        <v>0.58374898975375611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2:72">
      <c r="B13" s="102" t="s">
        <v>58</v>
      </c>
      <c r="C13" s="82"/>
      <c r="D13" s="82"/>
      <c r="E13" s="82"/>
      <c r="F13" s="82"/>
      <c r="G13" s="91">
        <v>10.686819179654904</v>
      </c>
      <c r="H13" s="82"/>
      <c r="I13" s="82"/>
      <c r="J13" s="104">
        <v>4.8523682164814258E-2</v>
      </c>
      <c r="K13" s="91"/>
      <c r="L13" s="82"/>
      <c r="M13" s="91">
        <v>152906.08296999996</v>
      </c>
      <c r="N13" s="82"/>
      <c r="O13" s="92">
        <f t="shared" si="0"/>
        <v>1</v>
      </c>
      <c r="P13" s="92">
        <f>M13/'סכום נכסי הקרן'!$C$42</f>
        <v>0.58374898975375611</v>
      </c>
    </row>
    <row r="14" spans="2:72">
      <c r="B14" s="87" t="s">
        <v>768</v>
      </c>
      <c r="C14" s="84" t="s">
        <v>769</v>
      </c>
      <c r="D14" s="84" t="s">
        <v>245</v>
      </c>
      <c r="E14" s="84"/>
      <c r="F14" s="106">
        <v>43132</v>
      </c>
      <c r="G14" s="94">
        <v>10.459999999999999</v>
      </c>
      <c r="H14" s="97" t="s">
        <v>156</v>
      </c>
      <c r="I14" s="98">
        <v>4.8000000000000001E-2</v>
      </c>
      <c r="J14" s="98">
        <v>4.8500000000000008E-2</v>
      </c>
      <c r="K14" s="94">
        <v>27261824.999999996</v>
      </c>
      <c r="L14" s="107">
        <v>102.8058</v>
      </c>
      <c r="M14" s="94">
        <v>28016.757839999995</v>
      </c>
      <c r="N14" s="84"/>
      <c r="O14" s="95">
        <f t="shared" si="0"/>
        <v>0.18322853673190267</v>
      </c>
      <c r="P14" s="95">
        <f>M14/'סכום נכסי הקרן'!$C$42</f>
        <v>0.10695947321130718</v>
      </c>
    </row>
    <row r="15" spans="2:72">
      <c r="B15" s="87" t="s">
        <v>770</v>
      </c>
      <c r="C15" s="84" t="s">
        <v>771</v>
      </c>
      <c r="D15" s="84" t="s">
        <v>245</v>
      </c>
      <c r="E15" s="84"/>
      <c r="F15" s="106">
        <v>43161</v>
      </c>
      <c r="G15" s="94">
        <v>10.489999999999998</v>
      </c>
      <c r="H15" s="97" t="s">
        <v>156</v>
      </c>
      <c r="I15" s="98">
        <v>4.8000000000000001E-2</v>
      </c>
      <c r="J15" s="98">
        <v>4.8699999999999993E-2</v>
      </c>
      <c r="K15" s="94">
        <v>17593999.999999996</v>
      </c>
      <c r="L15" s="107">
        <v>102.90860000000001</v>
      </c>
      <c r="M15" s="94">
        <v>18105.735290000001</v>
      </c>
      <c r="N15" s="84"/>
      <c r="O15" s="95">
        <f t="shared" si="0"/>
        <v>0.11841082407135058</v>
      </c>
      <c r="P15" s="95">
        <f>M15/'סכום נכסי הקרן'!$C$42</f>
        <v>6.9122198927560649E-2</v>
      </c>
    </row>
    <row r="16" spans="2:72">
      <c r="B16" s="87" t="s">
        <v>772</v>
      </c>
      <c r="C16" s="84" t="s">
        <v>773</v>
      </c>
      <c r="D16" s="84" t="s">
        <v>245</v>
      </c>
      <c r="E16" s="84"/>
      <c r="F16" s="106">
        <v>43221</v>
      </c>
      <c r="G16" s="94">
        <v>10.71</v>
      </c>
      <c r="H16" s="97" t="s">
        <v>156</v>
      </c>
      <c r="I16" s="98">
        <v>4.8000000000000001E-2</v>
      </c>
      <c r="J16" s="98">
        <v>4.8499999999999995E-2</v>
      </c>
      <c r="K16" s="94">
        <v>13516999.999999998</v>
      </c>
      <c r="L16" s="107">
        <v>101.6983</v>
      </c>
      <c r="M16" s="94">
        <v>13746.555029999998</v>
      </c>
      <c r="N16" s="84"/>
      <c r="O16" s="95">
        <f t="shared" si="0"/>
        <v>8.9901950027044111E-2</v>
      </c>
      <c r="P16" s="95">
        <f>M16/'סכום נכסי הקרן'!$C$42</f>
        <v>5.2480172505179674E-2</v>
      </c>
    </row>
    <row r="17" spans="2:16">
      <c r="B17" s="87" t="s">
        <v>774</v>
      </c>
      <c r="C17" s="84" t="s">
        <v>775</v>
      </c>
      <c r="D17" s="84" t="s">
        <v>245</v>
      </c>
      <c r="E17" s="84"/>
      <c r="F17" s="106">
        <v>43252</v>
      </c>
      <c r="G17" s="94">
        <v>10.790000000000001</v>
      </c>
      <c r="H17" s="97" t="s">
        <v>156</v>
      </c>
      <c r="I17" s="98">
        <v>4.8000000000000001E-2</v>
      </c>
      <c r="J17" s="98">
        <v>4.8499999999999995E-2</v>
      </c>
      <c r="K17" s="94">
        <v>92211999.999999985</v>
      </c>
      <c r="L17" s="107">
        <v>100.8947</v>
      </c>
      <c r="M17" s="94">
        <v>93037.034809999983</v>
      </c>
      <c r="N17" s="84"/>
      <c r="O17" s="95">
        <f t="shared" si="0"/>
        <v>0.60845868916970269</v>
      </c>
      <c r="P17" s="95">
        <f>M17/'סכום נכסי הקרן'!$C$42</f>
        <v>0.35518714510970872</v>
      </c>
    </row>
    <row r="18" spans="2:16">
      <c r="B18" s="83"/>
      <c r="C18" s="84"/>
      <c r="D18" s="84"/>
      <c r="E18" s="84"/>
      <c r="F18" s="84"/>
      <c r="G18" s="84"/>
      <c r="H18" s="84"/>
      <c r="I18" s="84"/>
      <c r="J18" s="84"/>
      <c r="K18" s="94"/>
      <c r="L18" s="84"/>
      <c r="M18" s="84"/>
      <c r="N18" s="84"/>
      <c r="O18" s="95"/>
      <c r="P18" s="84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99" t="s">
        <v>104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99" t="s">
        <v>222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99" t="s">
        <v>230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  <row r="111" spans="2:16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</row>
    <row r="112" spans="2:16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</row>
    <row r="113" spans="2:16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</row>
    <row r="114" spans="2:16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</row>
    <row r="115" spans="2:16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</row>
    <row r="116" spans="2:16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</row>
    <row r="117" spans="2:16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171</v>
      </c>
      <c r="C1" s="78" t="s" vm="1">
        <v>240</v>
      </c>
    </row>
    <row r="2" spans="2:65">
      <c r="B2" s="57" t="s">
        <v>170</v>
      </c>
      <c r="C2" s="78" t="s">
        <v>241</v>
      </c>
    </row>
    <row r="3" spans="2:65">
      <c r="B3" s="57" t="s">
        <v>172</v>
      </c>
      <c r="C3" s="78" t="s">
        <v>242</v>
      </c>
    </row>
    <row r="4" spans="2:65">
      <c r="B4" s="57" t="s">
        <v>173</v>
      </c>
      <c r="C4" s="78">
        <v>12145</v>
      </c>
    </row>
    <row r="6" spans="2:65" ht="26.25" customHeight="1">
      <c r="B6" s="141" t="s">
        <v>202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79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78.75">
      <c r="B8" s="23" t="s">
        <v>108</v>
      </c>
      <c r="C8" s="31" t="s">
        <v>38</v>
      </c>
      <c r="D8" s="31" t="s">
        <v>110</v>
      </c>
      <c r="E8" s="31" t="s">
        <v>109</v>
      </c>
      <c r="F8" s="31" t="s">
        <v>53</v>
      </c>
      <c r="G8" s="31" t="s">
        <v>15</v>
      </c>
      <c r="H8" s="31" t="s">
        <v>54</v>
      </c>
      <c r="I8" s="31" t="s">
        <v>94</v>
      </c>
      <c r="J8" s="31" t="s">
        <v>18</v>
      </c>
      <c r="K8" s="31" t="s">
        <v>93</v>
      </c>
      <c r="L8" s="31" t="s">
        <v>17</v>
      </c>
      <c r="M8" s="71" t="s">
        <v>19</v>
      </c>
      <c r="N8" s="31" t="s">
        <v>224</v>
      </c>
      <c r="O8" s="31" t="s">
        <v>223</v>
      </c>
      <c r="P8" s="31" t="s">
        <v>102</v>
      </c>
      <c r="Q8" s="31" t="s">
        <v>49</v>
      </c>
      <c r="R8" s="31" t="s">
        <v>174</v>
      </c>
      <c r="S8" s="32" t="s">
        <v>176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231</v>
      </c>
      <c r="O9" s="33"/>
      <c r="P9" s="33" t="s">
        <v>227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105</v>
      </c>
      <c r="R10" s="21" t="s">
        <v>106</v>
      </c>
      <c r="S10" s="21" t="s">
        <v>177</v>
      </c>
      <c r="T10" s="5"/>
      <c r="BJ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J11" s="1"/>
      <c r="BM11" s="1"/>
    </row>
    <row r="12" spans="2:65" ht="20.25" customHeight="1">
      <c r="B12" s="99" t="s">
        <v>239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65">
      <c r="B13" s="99" t="s">
        <v>104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65">
      <c r="B14" s="99" t="s">
        <v>222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65">
      <c r="B15" s="99" t="s">
        <v>230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171</v>
      </c>
      <c r="C1" s="78" t="s" vm="1">
        <v>240</v>
      </c>
    </row>
    <row r="2" spans="2:81">
      <c r="B2" s="57" t="s">
        <v>170</v>
      </c>
      <c r="C2" s="78" t="s">
        <v>241</v>
      </c>
    </row>
    <row r="3" spans="2:81">
      <c r="B3" s="57" t="s">
        <v>172</v>
      </c>
      <c r="C3" s="78" t="s">
        <v>242</v>
      </c>
    </row>
    <row r="4" spans="2:81">
      <c r="B4" s="57" t="s">
        <v>173</v>
      </c>
      <c r="C4" s="78">
        <v>12145</v>
      </c>
    </row>
    <row r="6" spans="2:81" ht="26.25" customHeight="1">
      <c r="B6" s="141" t="s">
        <v>202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80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78.75">
      <c r="B8" s="23" t="s">
        <v>108</v>
      </c>
      <c r="C8" s="31" t="s">
        <v>38</v>
      </c>
      <c r="D8" s="31" t="s">
        <v>110</v>
      </c>
      <c r="E8" s="31" t="s">
        <v>109</v>
      </c>
      <c r="F8" s="31" t="s">
        <v>53</v>
      </c>
      <c r="G8" s="31" t="s">
        <v>15</v>
      </c>
      <c r="H8" s="31" t="s">
        <v>54</v>
      </c>
      <c r="I8" s="31" t="s">
        <v>94</v>
      </c>
      <c r="J8" s="31" t="s">
        <v>18</v>
      </c>
      <c r="K8" s="31" t="s">
        <v>93</v>
      </c>
      <c r="L8" s="31" t="s">
        <v>17</v>
      </c>
      <c r="M8" s="71" t="s">
        <v>19</v>
      </c>
      <c r="N8" s="71" t="s">
        <v>224</v>
      </c>
      <c r="O8" s="31" t="s">
        <v>223</v>
      </c>
      <c r="P8" s="31" t="s">
        <v>102</v>
      </c>
      <c r="Q8" s="31" t="s">
        <v>49</v>
      </c>
      <c r="R8" s="31" t="s">
        <v>174</v>
      </c>
      <c r="S8" s="32" t="s">
        <v>176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231</v>
      </c>
      <c r="O9" s="33"/>
      <c r="P9" s="33" t="s">
        <v>227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105</v>
      </c>
      <c r="R10" s="21" t="s">
        <v>106</v>
      </c>
      <c r="S10" s="21" t="s">
        <v>177</v>
      </c>
      <c r="T10" s="5"/>
      <c r="BZ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Z11" s="1"/>
      <c r="CC11" s="1"/>
    </row>
    <row r="12" spans="2:81" ht="17.25" customHeight="1">
      <c r="B12" s="99" t="s">
        <v>239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81">
      <c r="B13" s="99" t="s">
        <v>104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81">
      <c r="B14" s="99" t="s">
        <v>222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81">
      <c r="B15" s="99" t="s">
        <v>230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171</v>
      </c>
      <c r="C1" s="78" t="s" vm="1">
        <v>240</v>
      </c>
    </row>
    <row r="2" spans="2:98">
      <c r="B2" s="57" t="s">
        <v>170</v>
      </c>
      <c r="C2" s="78" t="s">
        <v>241</v>
      </c>
    </row>
    <row r="3" spans="2:98">
      <c r="B3" s="57" t="s">
        <v>172</v>
      </c>
      <c r="C3" s="78" t="s">
        <v>242</v>
      </c>
    </row>
    <row r="4" spans="2:98">
      <c r="B4" s="57" t="s">
        <v>173</v>
      </c>
      <c r="C4" s="78">
        <v>12145</v>
      </c>
    </row>
    <row r="6" spans="2:98" ht="26.25" customHeight="1">
      <c r="B6" s="141" t="s">
        <v>202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81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78.75">
      <c r="B8" s="23" t="s">
        <v>108</v>
      </c>
      <c r="C8" s="31" t="s">
        <v>38</v>
      </c>
      <c r="D8" s="31" t="s">
        <v>110</v>
      </c>
      <c r="E8" s="31" t="s">
        <v>109</v>
      </c>
      <c r="F8" s="31" t="s">
        <v>53</v>
      </c>
      <c r="G8" s="31" t="s">
        <v>93</v>
      </c>
      <c r="H8" s="31" t="s">
        <v>224</v>
      </c>
      <c r="I8" s="31" t="s">
        <v>223</v>
      </c>
      <c r="J8" s="31" t="s">
        <v>102</v>
      </c>
      <c r="K8" s="31" t="s">
        <v>49</v>
      </c>
      <c r="L8" s="31" t="s">
        <v>174</v>
      </c>
      <c r="M8" s="32" t="s">
        <v>176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231</v>
      </c>
      <c r="I9" s="33"/>
      <c r="J9" s="33" t="s">
        <v>227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9" t="s">
        <v>239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</row>
    <row r="13" spans="2:98">
      <c r="B13" s="99" t="s">
        <v>104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</row>
    <row r="14" spans="2:98">
      <c r="B14" s="99" t="s">
        <v>222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</row>
    <row r="15" spans="2:98">
      <c r="B15" s="99" t="s">
        <v>230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</row>
    <row r="16" spans="2:9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</row>
    <row r="17" spans="2:1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</row>
    <row r="18" spans="2:1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</row>
    <row r="19" spans="2:1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</row>
    <row r="20" spans="2:1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</row>
    <row r="21" spans="2:1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</row>
    <row r="22" spans="2:1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</row>
    <row r="23" spans="2:1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</row>
    <row r="24" spans="2:1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</row>
    <row r="25" spans="2:1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</row>
    <row r="26" spans="2:1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</row>
    <row r="27" spans="2:1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</row>
    <row r="28" spans="2:1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</row>
    <row r="29" spans="2:1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</row>
    <row r="30" spans="2:1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</row>
    <row r="31" spans="2:1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</row>
    <row r="32" spans="2:1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</row>
    <row r="33" spans="2:1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</row>
    <row r="34" spans="2:1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</row>
    <row r="35" spans="2:1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</row>
    <row r="36" spans="2:1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</row>
    <row r="37" spans="2:1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</row>
    <row r="38" spans="2:1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</row>
    <row r="39" spans="2:1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</row>
    <row r="40" spans="2:1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</row>
    <row r="41" spans="2:1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</row>
    <row r="42" spans="2:1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2:1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</row>
    <row r="44" spans="2:1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</row>
    <row r="45" spans="2:1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</row>
    <row r="46" spans="2:1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</row>
    <row r="47" spans="2:1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</row>
    <row r="48" spans="2:1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</row>
    <row r="49" spans="2:13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</row>
    <row r="50" spans="2:13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</row>
    <row r="51" spans="2:13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</row>
    <row r="52" spans="2:13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</row>
    <row r="53" spans="2:13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</row>
    <row r="54" spans="2:13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</row>
    <row r="55" spans="2:13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</row>
    <row r="56" spans="2:13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</row>
    <row r="57" spans="2:13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</row>
    <row r="58" spans="2:13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</row>
    <row r="59" spans="2:13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</row>
    <row r="60" spans="2:13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</row>
    <row r="61" spans="2:13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</row>
    <row r="62" spans="2:13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</row>
    <row r="63" spans="2:13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</row>
    <row r="64" spans="2:13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</row>
    <row r="65" spans="2:13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</row>
    <row r="66" spans="2:13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</row>
    <row r="67" spans="2:13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</row>
    <row r="68" spans="2:13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</row>
    <row r="69" spans="2:13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</row>
    <row r="70" spans="2:13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</row>
    <row r="71" spans="2:13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</row>
    <row r="72" spans="2:13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</row>
    <row r="73" spans="2:13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</row>
    <row r="74" spans="2:13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</row>
    <row r="75" spans="2:13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</row>
    <row r="76" spans="2:13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</row>
    <row r="77" spans="2:13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</row>
    <row r="78" spans="2:13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</row>
    <row r="79" spans="2:13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</row>
    <row r="80" spans="2:13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</row>
    <row r="81" spans="2:13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</row>
    <row r="82" spans="2:13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</row>
    <row r="83" spans="2:13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</row>
    <row r="84" spans="2:13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</row>
    <row r="85" spans="2:13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</row>
    <row r="86" spans="2:13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2:13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</row>
    <row r="88" spans="2:13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</row>
    <row r="89" spans="2:13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</row>
    <row r="90" spans="2:13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</row>
    <row r="91" spans="2:13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</row>
    <row r="92" spans="2:13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</row>
    <row r="93" spans="2:13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</row>
    <row r="94" spans="2:13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</row>
    <row r="95" spans="2:13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</row>
    <row r="96" spans="2:13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</row>
    <row r="97" spans="2:13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</row>
    <row r="98" spans="2:13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</row>
    <row r="99" spans="2:13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</row>
    <row r="100" spans="2:13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</row>
    <row r="101" spans="2:13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</row>
    <row r="102" spans="2:13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</row>
    <row r="103" spans="2:13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</row>
    <row r="104" spans="2:13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</row>
    <row r="105" spans="2:13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</row>
    <row r="106" spans="2:13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</row>
    <row r="107" spans="2:13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</row>
    <row r="108" spans="2:13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</row>
    <row r="109" spans="2:13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</row>
    <row r="110" spans="2:13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171</v>
      </c>
      <c r="C1" s="78" t="s" vm="1">
        <v>240</v>
      </c>
    </row>
    <row r="2" spans="2:55">
      <c r="B2" s="57" t="s">
        <v>170</v>
      </c>
      <c r="C2" s="78" t="s">
        <v>241</v>
      </c>
    </row>
    <row r="3" spans="2:55">
      <c r="B3" s="57" t="s">
        <v>172</v>
      </c>
      <c r="C3" s="78" t="s">
        <v>242</v>
      </c>
    </row>
    <row r="4" spans="2:55">
      <c r="B4" s="57" t="s">
        <v>173</v>
      </c>
      <c r="C4" s="78">
        <v>12145</v>
      </c>
    </row>
    <row r="6" spans="2:55" ht="26.25" customHeight="1">
      <c r="B6" s="141" t="s">
        <v>202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88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78.75">
      <c r="B8" s="23" t="s">
        <v>108</v>
      </c>
      <c r="C8" s="31" t="s">
        <v>38</v>
      </c>
      <c r="D8" s="31" t="s">
        <v>93</v>
      </c>
      <c r="E8" s="31" t="s">
        <v>94</v>
      </c>
      <c r="F8" s="31" t="s">
        <v>224</v>
      </c>
      <c r="G8" s="31" t="s">
        <v>223</v>
      </c>
      <c r="H8" s="31" t="s">
        <v>102</v>
      </c>
      <c r="I8" s="31" t="s">
        <v>49</v>
      </c>
      <c r="J8" s="31" t="s">
        <v>174</v>
      </c>
      <c r="K8" s="32" t="s">
        <v>176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231</v>
      </c>
      <c r="G9" s="33"/>
      <c r="H9" s="33" t="s">
        <v>227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9" t="s">
        <v>104</v>
      </c>
      <c r="C12" s="101"/>
      <c r="D12" s="101"/>
      <c r="E12" s="101"/>
      <c r="F12" s="101"/>
      <c r="G12" s="101"/>
      <c r="H12" s="101"/>
      <c r="I12" s="101"/>
      <c r="J12" s="101"/>
      <c r="K12" s="101"/>
      <c r="V12" s="1"/>
    </row>
    <row r="13" spans="2:55">
      <c r="B13" s="99" t="s">
        <v>222</v>
      </c>
      <c r="C13" s="101"/>
      <c r="D13" s="101"/>
      <c r="E13" s="101"/>
      <c r="F13" s="101"/>
      <c r="G13" s="101"/>
      <c r="H13" s="101"/>
      <c r="I13" s="101"/>
      <c r="J13" s="101"/>
      <c r="K13" s="101"/>
      <c r="V13" s="1"/>
    </row>
    <row r="14" spans="2:55">
      <c r="B14" s="99" t="s">
        <v>230</v>
      </c>
      <c r="C14" s="101"/>
      <c r="D14" s="101"/>
      <c r="E14" s="101"/>
      <c r="F14" s="101"/>
      <c r="G14" s="101"/>
      <c r="H14" s="101"/>
      <c r="I14" s="101"/>
      <c r="J14" s="101"/>
      <c r="K14" s="101"/>
      <c r="V14" s="1"/>
    </row>
    <row r="15" spans="2:55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V15" s="1"/>
    </row>
    <row r="16" spans="2:5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V16" s="1"/>
    </row>
    <row r="17" spans="2:2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V17" s="1"/>
    </row>
    <row r="18" spans="2:2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V18" s="1"/>
    </row>
    <row r="19" spans="2:2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V19" s="1"/>
    </row>
    <row r="20" spans="2:2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V20" s="1"/>
    </row>
    <row r="21" spans="2:2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V21" s="1"/>
    </row>
    <row r="22" spans="2:22" ht="16.5" customHeight="1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V22" s="1"/>
    </row>
    <row r="23" spans="2:22" ht="16.5" customHeight="1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V23" s="1"/>
    </row>
    <row r="24" spans="2:22" ht="16.5" customHeight="1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V24" s="1"/>
    </row>
    <row r="25" spans="2:2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V25" s="1"/>
    </row>
    <row r="26" spans="2:2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V26" s="1"/>
    </row>
    <row r="27" spans="2:2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V27" s="1"/>
    </row>
    <row r="28" spans="2:2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V28" s="1"/>
    </row>
    <row r="29" spans="2:2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V29" s="1"/>
    </row>
    <row r="30" spans="2:2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V30" s="1"/>
    </row>
    <row r="31" spans="2:2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V31" s="1"/>
    </row>
    <row r="32" spans="2:2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V32" s="1"/>
    </row>
    <row r="33" spans="2:2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V33" s="1"/>
    </row>
    <row r="34" spans="2:2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V34" s="1"/>
    </row>
    <row r="35" spans="2:2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V35" s="1"/>
    </row>
    <row r="36" spans="2:2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V36" s="1"/>
    </row>
    <row r="37" spans="2:2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V37" s="1"/>
    </row>
    <row r="38" spans="2:22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22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22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22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22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22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22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22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22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22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22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171</v>
      </c>
      <c r="C1" s="78" t="s" vm="1">
        <v>240</v>
      </c>
    </row>
    <row r="2" spans="2:59">
      <c r="B2" s="57" t="s">
        <v>170</v>
      </c>
      <c r="C2" s="78" t="s">
        <v>241</v>
      </c>
    </row>
    <row r="3" spans="2:59">
      <c r="B3" s="57" t="s">
        <v>172</v>
      </c>
      <c r="C3" s="78" t="s">
        <v>242</v>
      </c>
    </row>
    <row r="4" spans="2:59">
      <c r="B4" s="57" t="s">
        <v>173</v>
      </c>
      <c r="C4" s="78">
        <v>12145</v>
      </c>
    </row>
    <row r="6" spans="2:59" ht="26.25" customHeight="1">
      <c r="B6" s="141" t="s">
        <v>202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9" ht="26.25" customHeight="1">
      <c r="B7" s="141" t="s">
        <v>89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9" s="3" customFormat="1" ht="78.75">
      <c r="B8" s="23" t="s">
        <v>108</v>
      </c>
      <c r="C8" s="31" t="s">
        <v>38</v>
      </c>
      <c r="D8" s="31" t="s">
        <v>53</v>
      </c>
      <c r="E8" s="31" t="s">
        <v>93</v>
      </c>
      <c r="F8" s="31" t="s">
        <v>94</v>
      </c>
      <c r="G8" s="31" t="s">
        <v>224</v>
      </c>
      <c r="H8" s="31" t="s">
        <v>223</v>
      </c>
      <c r="I8" s="31" t="s">
        <v>102</v>
      </c>
      <c r="J8" s="31" t="s">
        <v>49</v>
      </c>
      <c r="K8" s="31" t="s">
        <v>174</v>
      </c>
      <c r="L8" s="32" t="s">
        <v>176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231</v>
      </c>
      <c r="H9" s="17"/>
      <c r="I9" s="17" t="s">
        <v>227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"/>
      <c r="N11" s="1"/>
      <c r="O11" s="1"/>
      <c r="P11" s="1"/>
      <c r="BG11" s="1"/>
    </row>
    <row r="12" spans="2:59" ht="21" customHeight="1">
      <c r="B12" s="108"/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9">
      <c r="B13" s="108"/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9">
      <c r="B14" s="108"/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9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9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1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1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1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1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1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12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2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76</v>
      </c>
      <c r="C6" s="14" t="s">
        <v>38</v>
      </c>
      <c r="E6" s="14" t="s">
        <v>109</v>
      </c>
      <c r="I6" s="14" t="s">
        <v>15</v>
      </c>
      <c r="J6" s="14" t="s">
        <v>54</v>
      </c>
      <c r="M6" s="14" t="s">
        <v>93</v>
      </c>
      <c r="Q6" s="14" t="s">
        <v>17</v>
      </c>
      <c r="R6" s="14" t="s">
        <v>19</v>
      </c>
      <c r="U6" s="14" t="s">
        <v>50</v>
      </c>
      <c r="W6" s="15" t="s">
        <v>48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78</v>
      </c>
      <c r="C8" s="31" t="s">
        <v>38</v>
      </c>
      <c r="D8" s="31" t="s">
        <v>111</v>
      </c>
      <c r="I8" s="31" t="s">
        <v>15</v>
      </c>
      <c r="J8" s="31" t="s">
        <v>54</v>
      </c>
      <c r="K8" s="31" t="s">
        <v>94</v>
      </c>
      <c r="L8" s="31" t="s">
        <v>18</v>
      </c>
      <c r="M8" s="31" t="s">
        <v>93</v>
      </c>
      <c r="Q8" s="31" t="s">
        <v>17</v>
      </c>
      <c r="R8" s="31" t="s">
        <v>19</v>
      </c>
      <c r="S8" s="31" t="s">
        <v>0</v>
      </c>
      <c r="T8" s="31" t="s">
        <v>97</v>
      </c>
      <c r="U8" s="31" t="s">
        <v>50</v>
      </c>
      <c r="V8" s="31" t="s">
        <v>49</v>
      </c>
      <c r="W8" s="32" t="s">
        <v>103</v>
      </c>
    </row>
    <row r="9" spans="2:25" ht="31.5">
      <c r="B9" s="49" t="str">
        <f>'תעודות חוב מסחריות '!B7:T7</f>
        <v>2. תעודות חוב מסחריות</v>
      </c>
      <c r="C9" s="14" t="s">
        <v>38</v>
      </c>
      <c r="D9" s="14" t="s">
        <v>111</v>
      </c>
      <c r="E9" s="42" t="s">
        <v>109</v>
      </c>
      <c r="G9" s="14" t="s">
        <v>53</v>
      </c>
      <c r="I9" s="14" t="s">
        <v>15</v>
      </c>
      <c r="J9" s="14" t="s">
        <v>54</v>
      </c>
      <c r="K9" s="14" t="s">
        <v>94</v>
      </c>
      <c r="L9" s="14" t="s">
        <v>18</v>
      </c>
      <c r="M9" s="14" t="s">
        <v>93</v>
      </c>
      <c r="Q9" s="14" t="s">
        <v>17</v>
      </c>
      <c r="R9" s="14" t="s">
        <v>19</v>
      </c>
      <c r="S9" s="14" t="s">
        <v>0</v>
      </c>
      <c r="T9" s="14" t="s">
        <v>97</v>
      </c>
      <c r="U9" s="14" t="s">
        <v>50</v>
      </c>
      <c r="V9" s="14" t="s">
        <v>49</v>
      </c>
      <c r="W9" s="39" t="s">
        <v>103</v>
      </c>
    </row>
    <row r="10" spans="2:25" ht="31.5">
      <c r="B10" s="49" t="str">
        <f>'אג"ח קונצרני'!B7:U7</f>
        <v>3. אג"ח קונצרני</v>
      </c>
      <c r="C10" s="31" t="s">
        <v>38</v>
      </c>
      <c r="D10" s="14" t="s">
        <v>111</v>
      </c>
      <c r="E10" s="42" t="s">
        <v>109</v>
      </c>
      <c r="G10" s="31" t="s">
        <v>53</v>
      </c>
      <c r="I10" s="31" t="s">
        <v>15</v>
      </c>
      <c r="J10" s="31" t="s">
        <v>54</v>
      </c>
      <c r="K10" s="31" t="s">
        <v>94</v>
      </c>
      <c r="L10" s="31" t="s">
        <v>18</v>
      </c>
      <c r="M10" s="31" t="s">
        <v>93</v>
      </c>
      <c r="Q10" s="31" t="s">
        <v>17</v>
      </c>
      <c r="R10" s="31" t="s">
        <v>19</v>
      </c>
      <c r="S10" s="31" t="s">
        <v>0</v>
      </c>
      <c r="T10" s="31" t="s">
        <v>97</v>
      </c>
      <c r="U10" s="31" t="s">
        <v>50</v>
      </c>
      <c r="V10" s="14" t="s">
        <v>49</v>
      </c>
      <c r="W10" s="32" t="s">
        <v>103</v>
      </c>
    </row>
    <row r="11" spans="2:25" ht="31.5">
      <c r="B11" s="49" t="str">
        <f>מניות!B7</f>
        <v>4. מניות</v>
      </c>
      <c r="C11" s="31" t="s">
        <v>38</v>
      </c>
      <c r="D11" s="14" t="s">
        <v>111</v>
      </c>
      <c r="E11" s="42" t="s">
        <v>109</v>
      </c>
      <c r="H11" s="31" t="s">
        <v>93</v>
      </c>
      <c r="S11" s="31" t="s">
        <v>0</v>
      </c>
      <c r="T11" s="14" t="s">
        <v>97</v>
      </c>
      <c r="U11" s="14" t="s">
        <v>50</v>
      </c>
      <c r="V11" s="14" t="s">
        <v>49</v>
      </c>
      <c r="W11" s="15" t="s">
        <v>103</v>
      </c>
    </row>
    <row r="12" spans="2:25" ht="31.5">
      <c r="B12" s="49" t="str">
        <f>'תעודות סל'!B7:N7</f>
        <v>5. תעודות סל</v>
      </c>
      <c r="C12" s="31" t="s">
        <v>38</v>
      </c>
      <c r="D12" s="14" t="s">
        <v>111</v>
      </c>
      <c r="E12" s="42" t="s">
        <v>109</v>
      </c>
      <c r="H12" s="31" t="s">
        <v>93</v>
      </c>
      <c r="S12" s="31" t="s">
        <v>0</v>
      </c>
      <c r="T12" s="31" t="s">
        <v>97</v>
      </c>
      <c r="U12" s="31" t="s">
        <v>50</v>
      </c>
      <c r="V12" s="31" t="s">
        <v>49</v>
      </c>
      <c r="W12" s="32" t="s">
        <v>103</v>
      </c>
    </row>
    <row r="13" spans="2:25" ht="31.5">
      <c r="B13" s="49" t="str">
        <f>'קרנות נאמנות'!B7:O7</f>
        <v>6. קרנות נאמנות</v>
      </c>
      <c r="C13" s="31" t="s">
        <v>38</v>
      </c>
      <c r="D13" s="31" t="s">
        <v>111</v>
      </c>
      <c r="G13" s="31" t="s">
        <v>53</v>
      </c>
      <c r="H13" s="31" t="s">
        <v>93</v>
      </c>
      <c r="S13" s="31" t="s">
        <v>0</v>
      </c>
      <c r="T13" s="31" t="s">
        <v>97</v>
      </c>
      <c r="U13" s="31" t="s">
        <v>50</v>
      </c>
      <c r="V13" s="31" t="s">
        <v>49</v>
      </c>
      <c r="W13" s="32" t="s">
        <v>103</v>
      </c>
    </row>
    <row r="14" spans="2:25" ht="31.5">
      <c r="B14" s="49" t="str">
        <f>'כתבי אופציה'!B7:L7</f>
        <v>7. כתבי אופציה</v>
      </c>
      <c r="C14" s="31" t="s">
        <v>38</v>
      </c>
      <c r="D14" s="31" t="s">
        <v>111</v>
      </c>
      <c r="G14" s="31" t="s">
        <v>53</v>
      </c>
      <c r="H14" s="31" t="s">
        <v>93</v>
      </c>
      <c r="S14" s="31" t="s">
        <v>0</v>
      </c>
      <c r="T14" s="31" t="s">
        <v>97</v>
      </c>
      <c r="U14" s="31" t="s">
        <v>50</v>
      </c>
      <c r="V14" s="31" t="s">
        <v>49</v>
      </c>
      <c r="W14" s="32" t="s">
        <v>103</v>
      </c>
    </row>
    <row r="15" spans="2:25" ht="31.5">
      <c r="B15" s="49" t="str">
        <f>אופציות!B7</f>
        <v>8. אופציות</v>
      </c>
      <c r="C15" s="31" t="s">
        <v>38</v>
      </c>
      <c r="D15" s="31" t="s">
        <v>111</v>
      </c>
      <c r="G15" s="31" t="s">
        <v>53</v>
      </c>
      <c r="H15" s="31" t="s">
        <v>93</v>
      </c>
      <c r="S15" s="31" t="s">
        <v>0</v>
      </c>
      <c r="T15" s="31" t="s">
        <v>97</v>
      </c>
      <c r="U15" s="31" t="s">
        <v>50</v>
      </c>
      <c r="V15" s="31" t="s">
        <v>49</v>
      </c>
      <c r="W15" s="32" t="s">
        <v>103</v>
      </c>
    </row>
    <row r="16" spans="2:25" ht="31.5">
      <c r="B16" s="49" t="str">
        <f>'חוזים עתידיים'!B7:I7</f>
        <v>9. חוזים עתידיים</v>
      </c>
      <c r="C16" s="31" t="s">
        <v>38</v>
      </c>
      <c r="D16" s="31" t="s">
        <v>111</v>
      </c>
      <c r="G16" s="31" t="s">
        <v>53</v>
      </c>
      <c r="H16" s="31" t="s">
        <v>93</v>
      </c>
      <c r="S16" s="31" t="s">
        <v>0</v>
      </c>
      <c r="T16" s="32" t="s">
        <v>97</v>
      </c>
    </row>
    <row r="17" spans="2:25" ht="31.5">
      <c r="B17" s="49" t="str">
        <f>'מוצרים מובנים'!B7:Q7</f>
        <v>10. מוצרים מובנים</v>
      </c>
      <c r="C17" s="31" t="s">
        <v>38</v>
      </c>
      <c r="F17" s="14" t="s">
        <v>42</v>
      </c>
      <c r="I17" s="31" t="s">
        <v>15</v>
      </c>
      <c r="J17" s="31" t="s">
        <v>54</v>
      </c>
      <c r="K17" s="31" t="s">
        <v>94</v>
      </c>
      <c r="L17" s="31" t="s">
        <v>18</v>
      </c>
      <c r="M17" s="31" t="s">
        <v>93</v>
      </c>
      <c r="Q17" s="31" t="s">
        <v>17</v>
      </c>
      <c r="R17" s="31" t="s">
        <v>19</v>
      </c>
      <c r="S17" s="31" t="s">
        <v>0</v>
      </c>
      <c r="T17" s="31" t="s">
        <v>97</v>
      </c>
      <c r="U17" s="31" t="s">
        <v>50</v>
      </c>
      <c r="V17" s="31" t="s">
        <v>49</v>
      </c>
      <c r="W17" s="32" t="s">
        <v>103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38</v>
      </c>
      <c r="I19" s="31" t="s">
        <v>15</v>
      </c>
      <c r="J19" s="31" t="s">
        <v>54</v>
      </c>
      <c r="K19" s="31" t="s">
        <v>94</v>
      </c>
      <c r="L19" s="31" t="s">
        <v>18</v>
      </c>
      <c r="M19" s="31" t="s">
        <v>93</v>
      </c>
      <c r="Q19" s="31" t="s">
        <v>17</v>
      </c>
      <c r="R19" s="31" t="s">
        <v>19</v>
      </c>
      <c r="S19" s="31" t="s">
        <v>0</v>
      </c>
      <c r="T19" s="31" t="s">
        <v>97</v>
      </c>
      <c r="U19" s="31" t="s">
        <v>102</v>
      </c>
      <c r="V19" s="31" t="s">
        <v>49</v>
      </c>
      <c r="W19" s="32" t="s">
        <v>103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38</v>
      </c>
      <c r="D20" s="42" t="s">
        <v>110</v>
      </c>
      <c r="E20" s="42" t="s">
        <v>109</v>
      </c>
      <c r="G20" s="31" t="s">
        <v>53</v>
      </c>
      <c r="I20" s="31" t="s">
        <v>15</v>
      </c>
      <c r="J20" s="31" t="s">
        <v>54</v>
      </c>
      <c r="K20" s="31" t="s">
        <v>94</v>
      </c>
      <c r="L20" s="31" t="s">
        <v>18</v>
      </c>
      <c r="M20" s="31" t="s">
        <v>93</v>
      </c>
      <c r="Q20" s="31" t="s">
        <v>17</v>
      </c>
      <c r="R20" s="31" t="s">
        <v>19</v>
      </c>
      <c r="S20" s="31" t="s">
        <v>0</v>
      </c>
      <c r="T20" s="31" t="s">
        <v>97</v>
      </c>
      <c r="U20" s="31" t="s">
        <v>102</v>
      </c>
      <c r="V20" s="31" t="s">
        <v>49</v>
      </c>
      <c r="W20" s="32" t="s">
        <v>103</v>
      </c>
    </row>
    <row r="21" spans="2:25" ht="31.5">
      <c r="B21" s="49" t="str">
        <f>'לא סחיר - אג"ח קונצרני'!B7:S7</f>
        <v>3. אג"ח קונצרני</v>
      </c>
      <c r="C21" s="31" t="s">
        <v>38</v>
      </c>
      <c r="D21" s="42" t="s">
        <v>110</v>
      </c>
      <c r="E21" s="42" t="s">
        <v>109</v>
      </c>
      <c r="G21" s="31" t="s">
        <v>53</v>
      </c>
      <c r="I21" s="31" t="s">
        <v>15</v>
      </c>
      <c r="J21" s="31" t="s">
        <v>54</v>
      </c>
      <c r="K21" s="31" t="s">
        <v>94</v>
      </c>
      <c r="L21" s="31" t="s">
        <v>18</v>
      </c>
      <c r="M21" s="31" t="s">
        <v>93</v>
      </c>
      <c r="Q21" s="31" t="s">
        <v>17</v>
      </c>
      <c r="R21" s="31" t="s">
        <v>19</v>
      </c>
      <c r="S21" s="31" t="s">
        <v>0</v>
      </c>
      <c r="T21" s="31" t="s">
        <v>97</v>
      </c>
      <c r="U21" s="31" t="s">
        <v>102</v>
      </c>
      <c r="V21" s="31" t="s">
        <v>49</v>
      </c>
      <c r="W21" s="32" t="s">
        <v>103</v>
      </c>
    </row>
    <row r="22" spans="2:25" ht="31.5">
      <c r="B22" s="49" t="str">
        <f>'לא סחיר - מניות'!B7:M7</f>
        <v>4. מניות</v>
      </c>
      <c r="C22" s="31" t="s">
        <v>38</v>
      </c>
      <c r="D22" s="42" t="s">
        <v>110</v>
      </c>
      <c r="E22" s="42" t="s">
        <v>109</v>
      </c>
      <c r="G22" s="31" t="s">
        <v>53</v>
      </c>
      <c r="H22" s="31" t="s">
        <v>93</v>
      </c>
      <c r="S22" s="31" t="s">
        <v>0</v>
      </c>
      <c r="T22" s="31" t="s">
        <v>97</v>
      </c>
      <c r="U22" s="31" t="s">
        <v>102</v>
      </c>
      <c r="V22" s="31" t="s">
        <v>49</v>
      </c>
      <c r="W22" s="32" t="s">
        <v>103</v>
      </c>
    </row>
    <row r="23" spans="2:25" ht="31.5">
      <c r="B23" s="49" t="str">
        <f>'לא סחיר - קרנות השקעה'!B7:K7</f>
        <v>5. קרנות השקעה</v>
      </c>
      <c r="C23" s="31" t="s">
        <v>38</v>
      </c>
      <c r="G23" s="31" t="s">
        <v>53</v>
      </c>
      <c r="H23" s="31" t="s">
        <v>93</v>
      </c>
      <c r="K23" s="31" t="s">
        <v>94</v>
      </c>
      <c r="S23" s="31" t="s">
        <v>0</v>
      </c>
      <c r="T23" s="31" t="s">
        <v>97</v>
      </c>
      <c r="U23" s="31" t="s">
        <v>102</v>
      </c>
      <c r="V23" s="31" t="s">
        <v>49</v>
      </c>
      <c r="W23" s="32" t="s">
        <v>103</v>
      </c>
    </row>
    <row r="24" spans="2:25" ht="31.5">
      <c r="B24" s="49" t="str">
        <f>'לא סחיר - כתבי אופציה'!B7:L7</f>
        <v>6. כתבי אופציה</v>
      </c>
      <c r="C24" s="31" t="s">
        <v>38</v>
      </c>
      <c r="G24" s="31" t="s">
        <v>53</v>
      </c>
      <c r="H24" s="31" t="s">
        <v>93</v>
      </c>
      <c r="K24" s="31" t="s">
        <v>94</v>
      </c>
      <c r="S24" s="31" t="s">
        <v>0</v>
      </c>
      <c r="T24" s="31" t="s">
        <v>97</v>
      </c>
      <c r="U24" s="31" t="s">
        <v>102</v>
      </c>
      <c r="V24" s="31" t="s">
        <v>49</v>
      </c>
      <c r="W24" s="32" t="s">
        <v>103</v>
      </c>
    </row>
    <row r="25" spans="2:25" ht="31.5">
      <c r="B25" s="49" t="str">
        <f>'לא סחיר - אופציות'!B7:L7</f>
        <v>7. אופציות</v>
      </c>
      <c r="C25" s="31" t="s">
        <v>38</v>
      </c>
      <c r="G25" s="31" t="s">
        <v>53</v>
      </c>
      <c r="H25" s="31" t="s">
        <v>93</v>
      </c>
      <c r="K25" s="31" t="s">
        <v>94</v>
      </c>
      <c r="S25" s="31" t="s">
        <v>0</v>
      </c>
      <c r="T25" s="31" t="s">
        <v>97</v>
      </c>
      <c r="U25" s="31" t="s">
        <v>102</v>
      </c>
      <c r="V25" s="31" t="s">
        <v>49</v>
      </c>
      <c r="W25" s="32" t="s">
        <v>103</v>
      </c>
    </row>
    <row r="26" spans="2:25" ht="31.5">
      <c r="B26" s="49" t="str">
        <f>'לא סחיר - חוזים עתידיים'!B7:K7</f>
        <v>8. חוזים עתידיים</v>
      </c>
      <c r="C26" s="31" t="s">
        <v>38</v>
      </c>
      <c r="G26" s="31" t="s">
        <v>53</v>
      </c>
      <c r="H26" s="31" t="s">
        <v>93</v>
      </c>
      <c r="K26" s="31" t="s">
        <v>94</v>
      </c>
      <c r="S26" s="31" t="s">
        <v>0</v>
      </c>
      <c r="T26" s="31" t="s">
        <v>97</v>
      </c>
      <c r="U26" s="31" t="s">
        <v>102</v>
      </c>
      <c r="V26" s="32" t="s">
        <v>103</v>
      </c>
    </row>
    <row r="27" spans="2:25" ht="31.5">
      <c r="B27" s="49" t="str">
        <f>'לא סחיר - מוצרים מובנים'!B7:Q7</f>
        <v>9. מוצרים מובנים</v>
      </c>
      <c r="C27" s="31" t="s">
        <v>38</v>
      </c>
      <c r="F27" s="31" t="s">
        <v>42</v>
      </c>
      <c r="I27" s="31" t="s">
        <v>15</v>
      </c>
      <c r="J27" s="31" t="s">
        <v>54</v>
      </c>
      <c r="K27" s="31" t="s">
        <v>94</v>
      </c>
      <c r="L27" s="31" t="s">
        <v>18</v>
      </c>
      <c r="M27" s="31" t="s">
        <v>93</v>
      </c>
      <c r="Q27" s="31" t="s">
        <v>17</v>
      </c>
      <c r="R27" s="31" t="s">
        <v>19</v>
      </c>
      <c r="S27" s="31" t="s">
        <v>0</v>
      </c>
      <c r="T27" s="31" t="s">
        <v>97</v>
      </c>
      <c r="U27" s="31" t="s">
        <v>102</v>
      </c>
      <c r="V27" s="31" t="s">
        <v>49</v>
      </c>
      <c r="W27" s="32" t="s">
        <v>103</v>
      </c>
    </row>
    <row r="28" spans="2:25" ht="31.5">
      <c r="B28" s="53" t="str">
        <f>הלוואות!B6</f>
        <v>1.ד. הלוואות:</v>
      </c>
      <c r="C28" s="31" t="s">
        <v>38</v>
      </c>
      <c r="I28" s="31" t="s">
        <v>15</v>
      </c>
      <c r="J28" s="31" t="s">
        <v>54</v>
      </c>
      <c r="L28" s="31" t="s">
        <v>18</v>
      </c>
      <c r="M28" s="31" t="s">
        <v>93</v>
      </c>
      <c r="Q28" s="14" t="s">
        <v>34</v>
      </c>
      <c r="R28" s="31" t="s">
        <v>19</v>
      </c>
      <c r="S28" s="31" t="s">
        <v>0</v>
      </c>
      <c r="T28" s="31" t="s">
        <v>97</v>
      </c>
      <c r="U28" s="31" t="s">
        <v>102</v>
      </c>
      <c r="V28" s="32" t="s">
        <v>103</v>
      </c>
    </row>
    <row r="29" spans="2:25" ht="47.25">
      <c r="B29" s="53" t="str">
        <f>'פקדונות מעל 3 חודשים'!B6:O6</f>
        <v>1.ה. פקדונות מעל 3 חודשים:</v>
      </c>
      <c r="C29" s="31" t="s">
        <v>38</v>
      </c>
      <c r="E29" s="31" t="s">
        <v>109</v>
      </c>
      <c r="I29" s="31" t="s">
        <v>15</v>
      </c>
      <c r="J29" s="31" t="s">
        <v>54</v>
      </c>
      <c r="L29" s="31" t="s">
        <v>18</v>
      </c>
      <c r="M29" s="31" t="s">
        <v>93</v>
      </c>
      <c r="O29" s="50" t="s">
        <v>43</v>
      </c>
      <c r="P29" s="51"/>
      <c r="R29" s="31" t="s">
        <v>19</v>
      </c>
      <c r="S29" s="31" t="s">
        <v>0</v>
      </c>
      <c r="T29" s="31" t="s">
        <v>97</v>
      </c>
      <c r="U29" s="31" t="s">
        <v>102</v>
      </c>
      <c r="V29" s="32" t="s">
        <v>103</v>
      </c>
    </row>
    <row r="30" spans="2:25" ht="63">
      <c r="B30" s="53" t="str">
        <f>'זכויות מקרקעין'!B6</f>
        <v>1. ו. זכויות במקרקעין:</v>
      </c>
      <c r="C30" s="14" t="s">
        <v>45</v>
      </c>
      <c r="N30" s="50" t="s">
        <v>77</v>
      </c>
      <c r="P30" s="51" t="s">
        <v>46</v>
      </c>
      <c r="U30" s="31" t="s">
        <v>102</v>
      </c>
      <c r="V30" s="15" t="s">
        <v>48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47</v>
      </c>
      <c r="R31" s="14" t="s">
        <v>44</v>
      </c>
      <c r="U31" s="31" t="s">
        <v>102</v>
      </c>
      <c r="V31" s="15" t="s">
        <v>48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99</v>
      </c>
      <c r="Y32" s="15" t="s">
        <v>98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171</v>
      </c>
      <c r="C1" s="78" t="s" vm="1">
        <v>240</v>
      </c>
    </row>
    <row r="2" spans="2:54">
      <c r="B2" s="57" t="s">
        <v>170</v>
      </c>
      <c r="C2" s="78" t="s">
        <v>241</v>
      </c>
    </row>
    <row r="3" spans="2:54">
      <c r="B3" s="57" t="s">
        <v>172</v>
      </c>
      <c r="C3" s="78" t="s">
        <v>242</v>
      </c>
    </row>
    <row r="4" spans="2:54">
      <c r="B4" s="57" t="s">
        <v>173</v>
      </c>
      <c r="C4" s="78">
        <v>12145</v>
      </c>
    </row>
    <row r="6" spans="2:54" ht="26.25" customHeight="1">
      <c r="B6" s="141" t="s">
        <v>202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4" ht="26.25" customHeight="1">
      <c r="B7" s="141" t="s">
        <v>90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4" s="3" customFormat="1" ht="78.75">
      <c r="B8" s="23" t="s">
        <v>108</v>
      </c>
      <c r="C8" s="31" t="s">
        <v>38</v>
      </c>
      <c r="D8" s="31" t="s">
        <v>53</v>
      </c>
      <c r="E8" s="31" t="s">
        <v>93</v>
      </c>
      <c r="F8" s="31" t="s">
        <v>94</v>
      </c>
      <c r="G8" s="31" t="s">
        <v>224</v>
      </c>
      <c r="H8" s="31" t="s">
        <v>223</v>
      </c>
      <c r="I8" s="31" t="s">
        <v>102</v>
      </c>
      <c r="J8" s="31" t="s">
        <v>49</v>
      </c>
      <c r="K8" s="31" t="s">
        <v>174</v>
      </c>
      <c r="L8" s="32" t="s">
        <v>176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231</v>
      </c>
      <c r="H9" s="17"/>
      <c r="I9" s="17" t="s">
        <v>227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AZ11" s="1"/>
    </row>
    <row r="12" spans="2:54" ht="19.5" customHeight="1">
      <c r="B12" s="99" t="s">
        <v>239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4">
      <c r="B13" s="99" t="s">
        <v>104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4">
      <c r="B14" s="99" t="s">
        <v>222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4">
      <c r="B15" s="99" t="s">
        <v>230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4" s="7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AZ16" s="1"/>
      <c r="BB16" s="1"/>
    </row>
    <row r="17" spans="2:54" s="7" customFormat="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AZ17" s="1"/>
      <c r="BB17" s="1"/>
    </row>
    <row r="18" spans="2:54" s="7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AZ18" s="1"/>
      <c r="BB18" s="1"/>
    </row>
    <row r="19" spans="2:5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4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E26" sqref="E26"/>
    </sheetView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4.28515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171</v>
      </c>
      <c r="C1" s="78" t="s" vm="1">
        <v>240</v>
      </c>
    </row>
    <row r="2" spans="2:51">
      <c r="B2" s="57" t="s">
        <v>170</v>
      </c>
      <c r="C2" s="78" t="s">
        <v>241</v>
      </c>
    </row>
    <row r="3" spans="2:51">
      <c r="B3" s="57" t="s">
        <v>172</v>
      </c>
      <c r="C3" s="78" t="s">
        <v>242</v>
      </c>
    </row>
    <row r="4" spans="2:51">
      <c r="B4" s="57" t="s">
        <v>173</v>
      </c>
      <c r="C4" s="78">
        <v>12145</v>
      </c>
    </row>
    <row r="6" spans="2:51" ht="26.25" customHeight="1">
      <c r="B6" s="141" t="s">
        <v>202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1" ht="26.25" customHeight="1">
      <c r="B7" s="141" t="s">
        <v>91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1" s="3" customFormat="1" ht="63">
      <c r="B8" s="23" t="s">
        <v>108</v>
      </c>
      <c r="C8" s="31" t="s">
        <v>38</v>
      </c>
      <c r="D8" s="31" t="s">
        <v>53</v>
      </c>
      <c r="E8" s="31" t="s">
        <v>93</v>
      </c>
      <c r="F8" s="31" t="s">
        <v>94</v>
      </c>
      <c r="G8" s="31" t="s">
        <v>224</v>
      </c>
      <c r="H8" s="31" t="s">
        <v>223</v>
      </c>
      <c r="I8" s="31" t="s">
        <v>102</v>
      </c>
      <c r="J8" s="31" t="s">
        <v>174</v>
      </c>
      <c r="K8" s="32" t="s">
        <v>176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231</v>
      </c>
      <c r="H9" s="17"/>
      <c r="I9" s="17" t="s">
        <v>227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13" t="s">
        <v>41</v>
      </c>
      <c r="C11" s="114"/>
      <c r="D11" s="114"/>
      <c r="E11" s="114"/>
      <c r="F11" s="114"/>
      <c r="G11" s="115"/>
      <c r="H11" s="118"/>
      <c r="I11" s="115">
        <v>-449.29436999999996</v>
      </c>
      <c r="J11" s="116">
        <f>I11/$I$11</f>
        <v>1</v>
      </c>
      <c r="K11" s="116">
        <f>I11/'סכום נכסי הקרן'!$C$42</f>
        <v>-1.7152694614576481E-3</v>
      </c>
      <c r="AW11" s="100"/>
    </row>
    <row r="12" spans="2:51" s="100" customFormat="1" ht="19.5" customHeight="1">
      <c r="B12" s="117" t="s">
        <v>33</v>
      </c>
      <c r="C12" s="114"/>
      <c r="D12" s="114"/>
      <c r="E12" s="114"/>
      <c r="F12" s="114"/>
      <c r="G12" s="115"/>
      <c r="H12" s="118"/>
      <c r="I12" s="115">
        <v>-449.29436999999996</v>
      </c>
      <c r="J12" s="116">
        <f t="shared" ref="J12:J18" si="0">I12/$I$11</f>
        <v>1</v>
      </c>
      <c r="K12" s="116">
        <f>I12/'סכום נכסי הקרן'!$C$42</f>
        <v>-1.7152694614576481E-3</v>
      </c>
    </row>
    <row r="13" spans="2:51">
      <c r="B13" s="102" t="s">
        <v>776</v>
      </c>
      <c r="C13" s="82"/>
      <c r="D13" s="82"/>
      <c r="E13" s="82"/>
      <c r="F13" s="82"/>
      <c r="G13" s="91"/>
      <c r="H13" s="93"/>
      <c r="I13" s="91">
        <v>-445.76855999999992</v>
      </c>
      <c r="J13" s="92">
        <f t="shared" si="0"/>
        <v>0.99215256135971608</v>
      </c>
      <c r="K13" s="92">
        <f>I13/'סכום נכסי הקרן'!$C$42</f>
        <v>-1.7018089896073064E-3</v>
      </c>
    </row>
    <row r="14" spans="2:51">
      <c r="B14" s="87" t="s">
        <v>777</v>
      </c>
      <c r="C14" s="84" t="s">
        <v>778</v>
      </c>
      <c r="D14" s="97" t="s">
        <v>779</v>
      </c>
      <c r="E14" s="97" t="s">
        <v>155</v>
      </c>
      <c r="F14" s="106">
        <v>43255</v>
      </c>
      <c r="G14" s="94">
        <v>11560177.199999997</v>
      </c>
      <c r="H14" s="96">
        <v>-2.8757000000000001</v>
      </c>
      <c r="I14" s="94">
        <v>-332.43110999999993</v>
      </c>
      <c r="J14" s="95">
        <f t="shared" si="0"/>
        <v>0.73989600626422258</v>
      </c>
      <c r="K14" s="95">
        <f>I14/'סכום נכסי הקרן'!$C$42</f>
        <v>-1.2691210241994979E-3</v>
      </c>
    </row>
    <row r="15" spans="2:51">
      <c r="B15" s="87" t="s">
        <v>780</v>
      </c>
      <c r="C15" s="84" t="s">
        <v>781</v>
      </c>
      <c r="D15" s="97" t="s">
        <v>779</v>
      </c>
      <c r="E15" s="97" t="s">
        <v>155</v>
      </c>
      <c r="F15" s="106">
        <v>43258</v>
      </c>
      <c r="G15" s="94">
        <v>1041749.9999999999</v>
      </c>
      <c r="H15" s="96">
        <v>-2.7544</v>
      </c>
      <c r="I15" s="94">
        <v>-28.693729999999995</v>
      </c>
      <c r="J15" s="95">
        <f t="shared" si="0"/>
        <v>6.3863987434340644E-2</v>
      </c>
      <c r="K15" s="95">
        <f>I15/'סכום נכסי הקרן'!$C$42</f>
        <v>-1.0954394733303949E-4</v>
      </c>
    </row>
    <row r="16" spans="2:51" s="7" customFormat="1">
      <c r="B16" s="87" t="s">
        <v>782</v>
      </c>
      <c r="C16" s="84" t="s">
        <v>783</v>
      </c>
      <c r="D16" s="97" t="s">
        <v>779</v>
      </c>
      <c r="E16" s="97" t="s">
        <v>155</v>
      </c>
      <c r="F16" s="106">
        <v>43265</v>
      </c>
      <c r="G16" s="94">
        <v>4557149.9999999991</v>
      </c>
      <c r="H16" s="96">
        <v>-1.7886</v>
      </c>
      <c r="I16" s="94">
        <v>-81.507059999999996</v>
      </c>
      <c r="J16" s="95">
        <f t="shared" si="0"/>
        <v>0.18141126495753776</v>
      </c>
      <c r="K16" s="95">
        <f>I16/'סכום נכסי הקרן'!$C$42</f>
        <v>-3.1116920274606649E-4</v>
      </c>
      <c r="AW16" s="1"/>
      <c r="AY16" s="1"/>
    </row>
    <row r="17" spans="2:51" s="7" customFormat="1">
      <c r="B17" s="87" t="s">
        <v>784</v>
      </c>
      <c r="C17" s="84" t="s">
        <v>785</v>
      </c>
      <c r="D17" s="97" t="s">
        <v>779</v>
      </c>
      <c r="E17" s="97" t="s">
        <v>155</v>
      </c>
      <c r="F17" s="106">
        <v>43269</v>
      </c>
      <c r="G17" s="94">
        <v>212429.99999999997</v>
      </c>
      <c r="H17" s="96">
        <v>-0.78390000000000004</v>
      </c>
      <c r="I17" s="94">
        <v>-1.6651699999999996</v>
      </c>
      <c r="J17" s="95">
        <f t="shared" si="0"/>
        <v>3.7061893297260762E-3</v>
      </c>
      <c r="K17" s="95">
        <f>I17/'סכום נכסי הקרן'!$C$42</f>
        <v>-6.3571133756593292E-6</v>
      </c>
      <c r="AW17" s="1"/>
      <c r="AY17" s="1"/>
    </row>
    <row r="18" spans="2:51" s="7" customFormat="1">
      <c r="B18" s="87" t="s">
        <v>786</v>
      </c>
      <c r="C18" s="84" t="s">
        <v>787</v>
      </c>
      <c r="D18" s="97" t="s">
        <v>779</v>
      </c>
      <c r="E18" s="97" t="s">
        <v>155</v>
      </c>
      <c r="F18" s="106">
        <v>43271</v>
      </c>
      <c r="G18" s="94">
        <v>194782.49999999997</v>
      </c>
      <c r="H18" s="96">
        <v>-0.75549999999999995</v>
      </c>
      <c r="I18" s="94">
        <v>-1.4714899999999997</v>
      </c>
      <c r="J18" s="95">
        <f t="shared" si="0"/>
        <v>3.2751133738889268E-3</v>
      </c>
      <c r="K18" s="95">
        <f>I18/'סכום נכסי הקרן'!$C$42</f>
        <v>-5.6177019530432006E-6</v>
      </c>
      <c r="AW18" s="1"/>
      <c r="AY18" s="1"/>
    </row>
    <row r="19" spans="2:51">
      <c r="B19" s="83"/>
      <c r="C19" s="84"/>
      <c r="D19" s="84"/>
      <c r="E19" s="84"/>
      <c r="F19" s="84"/>
      <c r="G19" s="94"/>
      <c r="H19" s="96"/>
      <c r="I19" s="84"/>
      <c r="J19" s="95"/>
      <c r="K19" s="84"/>
    </row>
    <row r="20" spans="2:51">
      <c r="B20" s="102" t="s">
        <v>219</v>
      </c>
      <c r="C20" s="82"/>
      <c r="D20" s="82"/>
      <c r="E20" s="82"/>
      <c r="F20" s="82"/>
      <c r="G20" s="91"/>
      <c r="H20" s="93"/>
      <c r="I20" s="91">
        <v>-3.5258099999999994</v>
      </c>
      <c r="J20" s="92">
        <f t="shared" ref="J20:J22" si="1">I20/$I$11</f>
        <v>7.8474386402838745E-3</v>
      </c>
      <c r="K20" s="92">
        <f>I20/'סכום נכסי הקרן'!$C$42</f>
        <v>-1.346047185034166E-5</v>
      </c>
    </row>
    <row r="21" spans="2:51">
      <c r="B21" s="87" t="s">
        <v>788</v>
      </c>
      <c r="C21" s="84" t="s">
        <v>789</v>
      </c>
      <c r="D21" s="97" t="s">
        <v>779</v>
      </c>
      <c r="E21" s="97" t="s">
        <v>157</v>
      </c>
      <c r="F21" s="106">
        <v>43207</v>
      </c>
      <c r="G21" s="94">
        <v>85101.999999999985</v>
      </c>
      <c r="H21" s="96">
        <v>-6.6391</v>
      </c>
      <c r="I21" s="94">
        <v>-5.6499999999999995</v>
      </c>
      <c r="J21" s="95">
        <f t="shared" si="1"/>
        <v>1.2575274424204336E-2</v>
      </c>
      <c r="K21" s="95">
        <f>I21/'סכום נכסי הקרן'!$C$42</f>
        <v>-2.1569984189287108E-5</v>
      </c>
    </row>
    <row r="22" spans="2:51">
      <c r="B22" s="87" t="s">
        <v>790</v>
      </c>
      <c r="C22" s="84" t="s">
        <v>791</v>
      </c>
      <c r="D22" s="97" t="s">
        <v>779</v>
      </c>
      <c r="E22" s="97" t="s">
        <v>157</v>
      </c>
      <c r="F22" s="106">
        <v>43187</v>
      </c>
      <c r="G22" s="94">
        <v>31965.609999999997</v>
      </c>
      <c r="H22" s="96">
        <v>6.6452</v>
      </c>
      <c r="I22" s="94">
        <v>2.1241899999999996</v>
      </c>
      <c r="J22" s="95">
        <f t="shared" si="1"/>
        <v>-4.7278357839204612E-3</v>
      </c>
      <c r="K22" s="95">
        <f>I22/'סכום נכסי הקרן'!$C$42</f>
        <v>8.1095123389454468E-6</v>
      </c>
    </row>
    <row r="23" spans="2:51">
      <c r="B23" s="83"/>
      <c r="C23" s="84"/>
      <c r="D23" s="84"/>
      <c r="E23" s="84"/>
      <c r="F23" s="84"/>
      <c r="G23" s="94"/>
      <c r="H23" s="96"/>
      <c r="I23" s="84"/>
      <c r="J23" s="95"/>
      <c r="K23" s="84"/>
    </row>
    <row r="24" spans="2:5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5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51">
      <c r="B26" s="99" t="s">
        <v>239</v>
      </c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51">
      <c r="B27" s="99" t="s">
        <v>104</v>
      </c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51">
      <c r="B28" s="99" t="s">
        <v>222</v>
      </c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51">
      <c r="B29" s="99" t="s">
        <v>230</v>
      </c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5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5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5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</row>
    <row r="119" spans="2:11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</row>
    <row r="120" spans="2:11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</row>
    <row r="121" spans="2:11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</row>
    <row r="122" spans="2:11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171</v>
      </c>
      <c r="C1" s="78" t="s" vm="1">
        <v>240</v>
      </c>
    </row>
    <row r="2" spans="2:78">
      <c r="B2" s="57" t="s">
        <v>170</v>
      </c>
      <c r="C2" s="78" t="s">
        <v>241</v>
      </c>
    </row>
    <row r="3" spans="2:78">
      <c r="B3" s="57" t="s">
        <v>172</v>
      </c>
      <c r="C3" s="78" t="s">
        <v>242</v>
      </c>
    </row>
    <row r="4" spans="2:78">
      <c r="B4" s="57" t="s">
        <v>173</v>
      </c>
      <c r="C4" s="78">
        <v>12145</v>
      </c>
    </row>
    <row r="6" spans="2:78" ht="26.25" customHeight="1">
      <c r="B6" s="141" t="s">
        <v>202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92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47.25">
      <c r="B8" s="23" t="s">
        <v>108</v>
      </c>
      <c r="C8" s="31" t="s">
        <v>38</v>
      </c>
      <c r="D8" s="31" t="s">
        <v>42</v>
      </c>
      <c r="E8" s="31" t="s">
        <v>15</v>
      </c>
      <c r="F8" s="31" t="s">
        <v>54</v>
      </c>
      <c r="G8" s="31" t="s">
        <v>94</v>
      </c>
      <c r="H8" s="31" t="s">
        <v>18</v>
      </c>
      <c r="I8" s="31" t="s">
        <v>93</v>
      </c>
      <c r="J8" s="31" t="s">
        <v>17</v>
      </c>
      <c r="K8" s="31" t="s">
        <v>19</v>
      </c>
      <c r="L8" s="31" t="s">
        <v>224</v>
      </c>
      <c r="M8" s="31" t="s">
        <v>223</v>
      </c>
      <c r="N8" s="31" t="s">
        <v>102</v>
      </c>
      <c r="O8" s="31" t="s">
        <v>49</v>
      </c>
      <c r="P8" s="31" t="s">
        <v>174</v>
      </c>
      <c r="Q8" s="32" t="s">
        <v>176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231</v>
      </c>
      <c r="M9" s="17"/>
      <c r="N9" s="17" t="s">
        <v>227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105</v>
      </c>
      <c r="R10" s="1"/>
      <c r="S10" s="1"/>
      <c r="T10" s="1"/>
      <c r="U10" s="1"/>
      <c r="V10" s="1"/>
    </row>
    <row r="11" spans="2:7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BZ11" s="1"/>
    </row>
    <row r="12" spans="2:78" ht="18" customHeight="1">
      <c r="B12" s="99" t="s">
        <v>239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78">
      <c r="B13" s="99" t="s">
        <v>104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78">
      <c r="B14" s="99" t="s">
        <v>222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78">
      <c r="B15" s="99" t="s">
        <v>230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7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>
      <selection activeCell="N31" sqref="N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171</v>
      </c>
      <c r="C1" s="78" t="s" vm="1">
        <v>240</v>
      </c>
    </row>
    <row r="2" spans="2:61">
      <c r="B2" s="57" t="s">
        <v>170</v>
      </c>
      <c r="C2" s="78" t="s">
        <v>241</v>
      </c>
    </row>
    <row r="3" spans="2:61">
      <c r="B3" s="57" t="s">
        <v>172</v>
      </c>
      <c r="C3" s="78" t="s">
        <v>242</v>
      </c>
    </row>
    <row r="4" spans="2:61">
      <c r="B4" s="57" t="s">
        <v>173</v>
      </c>
      <c r="C4" s="78">
        <v>12145</v>
      </c>
    </row>
    <row r="6" spans="2:61" ht="26.25" customHeight="1">
      <c r="B6" s="141" t="s">
        <v>203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78.75">
      <c r="B7" s="23" t="s">
        <v>108</v>
      </c>
      <c r="C7" s="31" t="s">
        <v>215</v>
      </c>
      <c r="D7" s="31" t="s">
        <v>38</v>
      </c>
      <c r="E7" s="31" t="s">
        <v>109</v>
      </c>
      <c r="F7" s="31" t="s">
        <v>15</v>
      </c>
      <c r="G7" s="31" t="s">
        <v>94</v>
      </c>
      <c r="H7" s="31" t="s">
        <v>54</v>
      </c>
      <c r="I7" s="31" t="s">
        <v>18</v>
      </c>
      <c r="J7" s="31" t="s">
        <v>93</v>
      </c>
      <c r="K7" s="14" t="s">
        <v>34</v>
      </c>
      <c r="L7" s="71" t="s">
        <v>19</v>
      </c>
      <c r="M7" s="31" t="s">
        <v>224</v>
      </c>
      <c r="N7" s="31" t="s">
        <v>223</v>
      </c>
      <c r="O7" s="31" t="s">
        <v>102</v>
      </c>
      <c r="P7" s="31" t="s">
        <v>174</v>
      </c>
      <c r="Q7" s="32" t="s">
        <v>176</v>
      </c>
      <c r="R7" s="1"/>
      <c r="S7" s="1"/>
      <c r="T7" s="1"/>
      <c r="U7" s="1"/>
      <c r="V7" s="1"/>
      <c r="W7" s="1"/>
      <c r="BH7" s="3" t="s">
        <v>154</v>
      </c>
      <c r="BI7" s="3" t="s">
        <v>156</v>
      </c>
    </row>
    <row r="8" spans="2:61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231</v>
      </c>
      <c r="N8" s="17"/>
      <c r="O8" s="17" t="s">
        <v>227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152</v>
      </c>
      <c r="BI8" s="3" t="s">
        <v>155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105</v>
      </c>
      <c r="R9" s="1"/>
      <c r="S9" s="1"/>
      <c r="T9" s="1"/>
      <c r="U9" s="1"/>
      <c r="V9" s="1"/>
      <c r="W9" s="1"/>
      <c r="BH9" s="4" t="s">
        <v>153</v>
      </c>
      <c r="BI9" s="4" t="s">
        <v>157</v>
      </c>
    </row>
    <row r="10" spans="2:61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"/>
      <c r="S10" s="1"/>
      <c r="T10" s="1"/>
      <c r="U10" s="1"/>
      <c r="V10" s="1"/>
      <c r="W10" s="1"/>
      <c r="BH10" s="1" t="s">
        <v>27</v>
      </c>
      <c r="BI10" s="4" t="s">
        <v>158</v>
      </c>
    </row>
    <row r="11" spans="2:61" ht="21.75" customHeight="1">
      <c r="B11" s="99" t="s">
        <v>239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BI11" s="1" t="s">
        <v>164</v>
      </c>
    </row>
    <row r="12" spans="2:61">
      <c r="B12" s="99" t="s">
        <v>104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BI12" s="1" t="s">
        <v>159</v>
      </c>
    </row>
    <row r="13" spans="2:61">
      <c r="B13" s="99" t="s">
        <v>222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BI13" s="1" t="s">
        <v>160</v>
      </c>
    </row>
    <row r="14" spans="2:61">
      <c r="B14" s="99" t="s">
        <v>230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BI14" s="1" t="s">
        <v>161</v>
      </c>
    </row>
    <row r="15" spans="2:61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BI15" s="1" t="s">
        <v>163</v>
      </c>
    </row>
    <row r="16" spans="2:6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BI16" s="1" t="s">
        <v>162</v>
      </c>
    </row>
    <row r="17" spans="2:6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BI17" s="1" t="s">
        <v>165</v>
      </c>
    </row>
    <row r="18" spans="2:6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BI18" s="1" t="s">
        <v>166</v>
      </c>
    </row>
    <row r="19" spans="2:61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BI19" s="1" t="s">
        <v>167</v>
      </c>
    </row>
    <row r="20" spans="2:61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BI20" s="1" t="s">
        <v>168</v>
      </c>
    </row>
    <row r="21" spans="2:61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BI21" s="1" t="s">
        <v>169</v>
      </c>
    </row>
    <row r="22" spans="2:61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BI22" s="1" t="s">
        <v>27</v>
      </c>
    </row>
    <row r="23" spans="2:61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61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61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61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61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61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61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61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61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61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</sheetData>
  <sheetProtection sheet="1" objects="1" scenarios="1"/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171</v>
      </c>
      <c r="C1" s="78" t="s" vm="1">
        <v>240</v>
      </c>
    </row>
    <row r="2" spans="2:64">
      <c r="B2" s="57" t="s">
        <v>170</v>
      </c>
      <c r="C2" s="78" t="s">
        <v>241</v>
      </c>
    </row>
    <row r="3" spans="2:64">
      <c r="B3" s="57" t="s">
        <v>172</v>
      </c>
      <c r="C3" s="78" t="s">
        <v>242</v>
      </c>
    </row>
    <row r="4" spans="2:64">
      <c r="B4" s="57" t="s">
        <v>173</v>
      </c>
      <c r="C4" s="78">
        <v>12145</v>
      </c>
    </row>
    <row r="6" spans="2:64" ht="26.25" customHeight="1">
      <c r="B6" s="141" t="s">
        <v>204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78.75">
      <c r="B7" s="60" t="s">
        <v>108</v>
      </c>
      <c r="C7" s="61" t="s">
        <v>38</v>
      </c>
      <c r="D7" s="61" t="s">
        <v>109</v>
      </c>
      <c r="E7" s="61" t="s">
        <v>15</v>
      </c>
      <c r="F7" s="61" t="s">
        <v>54</v>
      </c>
      <c r="G7" s="61" t="s">
        <v>18</v>
      </c>
      <c r="H7" s="61" t="s">
        <v>93</v>
      </c>
      <c r="I7" s="61" t="s">
        <v>43</v>
      </c>
      <c r="J7" s="61" t="s">
        <v>19</v>
      </c>
      <c r="K7" s="61" t="s">
        <v>224</v>
      </c>
      <c r="L7" s="61" t="s">
        <v>223</v>
      </c>
      <c r="M7" s="61" t="s">
        <v>102</v>
      </c>
      <c r="N7" s="61" t="s">
        <v>174</v>
      </c>
      <c r="O7" s="63" t="s">
        <v>176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231</v>
      </c>
      <c r="L8" s="33"/>
      <c r="M8" s="33" t="s">
        <v>227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"/>
      <c r="Q10" s="1"/>
      <c r="R10" s="1"/>
      <c r="S10" s="1"/>
      <c r="T10" s="1"/>
      <c r="U10" s="1"/>
      <c r="BL10" s="1"/>
    </row>
    <row r="11" spans="2:64" ht="20.25" customHeight="1">
      <c r="B11" s="99" t="s">
        <v>239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</row>
    <row r="12" spans="2:64">
      <c r="B12" s="99" t="s">
        <v>104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</row>
    <row r="13" spans="2:64">
      <c r="B13" s="99" t="s">
        <v>222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</row>
    <row r="14" spans="2:64">
      <c r="B14" s="99" t="s">
        <v>230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2:64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4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171</v>
      </c>
      <c r="C1" s="78" t="s" vm="1">
        <v>240</v>
      </c>
    </row>
    <row r="2" spans="2:56">
      <c r="B2" s="57" t="s">
        <v>170</v>
      </c>
      <c r="C2" s="78" t="s">
        <v>241</v>
      </c>
    </row>
    <row r="3" spans="2:56">
      <c r="B3" s="57" t="s">
        <v>172</v>
      </c>
      <c r="C3" s="78" t="s">
        <v>242</v>
      </c>
    </row>
    <row r="4" spans="2:56">
      <c r="B4" s="57" t="s">
        <v>173</v>
      </c>
      <c r="C4" s="78">
        <v>12145</v>
      </c>
    </row>
    <row r="6" spans="2:56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3"/>
    </row>
    <row r="7" spans="2:56" s="3" customFormat="1" ht="78.75">
      <c r="B7" s="60" t="s">
        <v>108</v>
      </c>
      <c r="C7" s="62" t="s">
        <v>45</v>
      </c>
      <c r="D7" s="62" t="s">
        <v>77</v>
      </c>
      <c r="E7" s="62" t="s">
        <v>46</v>
      </c>
      <c r="F7" s="62" t="s">
        <v>93</v>
      </c>
      <c r="G7" s="62" t="s">
        <v>216</v>
      </c>
      <c r="H7" s="62" t="s">
        <v>174</v>
      </c>
      <c r="I7" s="64" t="s">
        <v>175</v>
      </c>
      <c r="J7" s="77" t="s">
        <v>234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228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8"/>
      <c r="C11" s="101"/>
      <c r="D11" s="101"/>
      <c r="E11" s="101"/>
      <c r="F11" s="101"/>
      <c r="G11" s="101"/>
      <c r="H11" s="101"/>
      <c r="I11" s="101"/>
      <c r="J11" s="101"/>
    </row>
    <row r="12" spans="2:56">
      <c r="B12" s="108"/>
      <c r="C12" s="101"/>
      <c r="D12" s="101"/>
      <c r="E12" s="101"/>
      <c r="F12" s="101"/>
      <c r="G12" s="101"/>
      <c r="H12" s="101"/>
      <c r="I12" s="101"/>
      <c r="J12" s="101"/>
    </row>
    <row r="13" spans="2:56">
      <c r="B13" s="101"/>
      <c r="C13" s="101"/>
      <c r="D13" s="101"/>
      <c r="E13" s="101"/>
      <c r="F13" s="101"/>
      <c r="G13" s="101"/>
      <c r="H13" s="101"/>
      <c r="I13" s="101"/>
      <c r="J13" s="101"/>
    </row>
    <row r="14" spans="2:56">
      <c r="B14" s="101"/>
      <c r="C14" s="101"/>
      <c r="D14" s="101"/>
      <c r="E14" s="101"/>
      <c r="F14" s="101"/>
      <c r="G14" s="101"/>
      <c r="H14" s="101"/>
      <c r="I14" s="101"/>
      <c r="J14" s="101"/>
    </row>
    <row r="15" spans="2:56">
      <c r="B15" s="101"/>
      <c r="C15" s="101"/>
      <c r="D15" s="101"/>
      <c r="E15" s="101"/>
      <c r="F15" s="101"/>
      <c r="G15" s="101"/>
      <c r="H15" s="101"/>
      <c r="I15" s="101"/>
      <c r="J15" s="101"/>
    </row>
    <row r="16" spans="2:56">
      <c r="B16" s="101"/>
      <c r="C16" s="101"/>
      <c r="D16" s="101"/>
      <c r="E16" s="101"/>
      <c r="F16" s="101"/>
      <c r="G16" s="101"/>
      <c r="H16" s="101"/>
      <c r="I16" s="101"/>
      <c r="J16" s="101"/>
    </row>
    <row r="17" spans="2:10">
      <c r="B17" s="101"/>
      <c r="C17" s="101"/>
      <c r="D17" s="101"/>
      <c r="E17" s="101"/>
      <c r="F17" s="101"/>
      <c r="G17" s="101"/>
      <c r="H17" s="101"/>
      <c r="I17" s="101"/>
      <c r="J17" s="101"/>
    </row>
    <row r="18" spans="2:10">
      <c r="B18" s="101"/>
      <c r="C18" s="101"/>
      <c r="D18" s="101"/>
      <c r="E18" s="101"/>
      <c r="F18" s="101"/>
      <c r="G18" s="101"/>
      <c r="H18" s="101"/>
      <c r="I18" s="101"/>
      <c r="J18" s="101"/>
    </row>
    <row r="19" spans="2:10">
      <c r="B19" s="101"/>
      <c r="C19" s="101"/>
      <c r="D19" s="101"/>
      <c r="E19" s="101"/>
      <c r="F19" s="101"/>
      <c r="G19" s="101"/>
      <c r="H19" s="101"/>
      <c r="I19" s="101"/>
      <c r="J19" s="101"/>
    </row>
    <row r="20" spans="2:10">
      <c r="B20" s="101"/>
      <c r="C20" s="101"/>
      <c r="D20" s="101"/>
      <c r="E20" s="101"/>
      <c r="F20" s="101"/>
      <c r="G20" s="101"/>
      <c r="H20" s="101"/>
      <c r="I20" s="101"/>
      <c r="J20" s="101"/>
    </row>
    <row r="21" spans="2:10">
      <c r="B21" s="101"/>
      <c r="C21" s="101"/>
      <c r="D21" s="101"/>
      <c r="E21" s="101"/>
      <c r="F21" s="101"/>
      <c r="G21" s="101"/>
      <c r="H21" s="101"/>
      <c r="I21" s="101"/>
      <c r="J21" s="101"/>
    </row>
    <row r="22" spans="2:10">
      <c r="B22" s="101"/>
      <c r="C22" s="101"/>
      <c r="D22" s="101"/>
      <c r="E22" s="101"/>
      <c r="F22" s="101"/>
      <c r="G22" s="101"/>
      <c r="H22" s="101"/>
      <c r="I22" s="101"/>
      <c r="J22" s="101"/>
    </row>
    <row r="23" spans="2:10">
      <c r="B23" s="101"/>
      <c r="C23" s="101"/>
      <c r="D23" s="101"/>
      <c r="E23" s="101"/>
      <c r="F23" s="101"/>
      <c r="G23" s="101"/>
      <c r="H23" s="101"/>
      <c r="I23" s="101"/>
      <c r="J23" s="101"/>
    </row>
    <row r="24" spans="2:10">
      <c r="B24" s="101"/>
      <c r="C24" s="101"/>
      <c r="D24" s="101"/>
      <c r="E24" s="101"/>
      <c r="F24" s="101"/>
      <c r="G24" s="101"/>
      <c r="H24" s="101"/>
      <c r="I24" s="101"/>
      <c r="J24" s="101"/>
    </row>
    <row r="25" spans="2:10">
      <c r="B25" s="101"/>
      <c r="C25" s="101"/>
      <c r="D25" s="101"/>
      <c r="E25" s="101"/>
      <c r="F25" s="101"/>
      <c r="G25" s="101"/>
      <c r="H25" s="101"/>
      <c r="I25" s="101"/>
      <c r="J25" s="101"/>
    </row>
    <row r="26" spans="2:10">
      <c r="B26" s="101"/>
      <c r="C26" s="101"/>
      <c r="D26" s="101"/>
      <c r="E26" s="101"/>
      <c r="F26" s="101"/>
      <c r="G26" s="101"/>
      <c r="H26" s="101"/>
      <c r="I26" s="101"/>
      <c r="J26" s="101"/>
    </row>
    <row r="27" spans="2:10">
      <c r="B27" s="101"/>
      <c r="C27" s="101"/>
      <c r="D27" s="101"/>
      <c r="E27" s="101"/>
      <c r="F27" s="101"/>
      <c r="G27" s="101"/>
      <c r="H27" s="101"/>
      <c r="I27" s="101"/>
      <c r="J27" s="101"/>
    </row>
    <row r="28" spans="2:10">
      <c r="B28" s="101"/>
      <c r="C28" s="101"/>
      <c r="D28" s="101"/>
      <c r="E28" s="101"/>
      <c r="F28" s="101"/>
      <c r="G28" s="101"/>
      <c r="H28" s="101"/>
      <c r="I28" s="101"/>
      <c r="J28" s="101"/>
    </row>
    <row r="29" spans="2:10">
      <c r="B29" s="101"/>
      <c r="C29" s="101"/>
      <c r="D29" s="101"/>
      <c r="E29" s="101"/>
      <c r="F29" s="101"/>
      <c r="G29" s="101"/>
      <c r="H29" s="101"/>
      <c r="I29" s="101"/>
      <c r="J29" s="101"/>
    </row>
    <row r="30" spans="2:10">
      <c r="B30" s="101"/>
      <c r="C30" s="101"/>
      <c r="D30" s="101"/>
      <c r="E30" s="101"/>
      <c r="F30" s="101"/>
      <c r="G30" s="101"/>
      <c r="H30" s="101"/>
      <c r="I30" s="101"/>
      <c r="J30" s="101"/>
    </row>
    <row r="31" spans="2:10">
      <c r="B31" s="101"/>
      <c r="C31" s="101"/>
      <c r="D31" s="101"/>
      <c r="E31" s="101"/>
      <c r="F31" s="101"/>
      <c r="G31" s="101"/>
      <c r="H31" s="101"/>
      <c r="I31" s="101"/>
      <c r="J31" s="101"/>
    </row>
    <row r="32" spans="2:10">
      <c r="B32" s="101"/>
      <c r="C32" s="101"/>
      <c r="D32" s="101"/>
      <c r="E32" s="101"/>
      <c r="F32" s="101"/>
      <c r="G32" s="101"/>
      <c r="H32" s="101"/>
      <c r="I32" s="101"/>
      <c r="J32" s="101"/>
    </row>
    <row r="33" spans="2:10">
      <c r="B33" s="101"/>
      <c r="C33" s="101"/>
      <c r="D33" s="101"/>
      <c r="E33" s="101"/>
      <c r="F33" s="101"/>
      <c r="G33" s="101"/>
      <c r="H33" s="101"/>
      <c r="I33" s="101"/>
      <c r="J33" s="101"/>
    </row>
    <row r="34" spans="2:10">
      <c r="B34" s="101"/>
      <c r="C34" s="101"/>
      <c r="D34" s="101"/>
      <c r="E34" s="101"/>
      <c r="F34" s="101"/>
      <c r="G34" s="101"/>
      <c r="H34" s="101"/>
      <c r="I34" s="101"/>
      <c r="J34" s="101"/>
    </row>
    <row r="35" spans="2:10">
      <c r="B35" s="101"/>
      <c r="C35" s="101"/>
      <c r="D35" s="101"/>
      <c r="E35" s="101"/>
      <c r="F35" s="101"/>
      <c r="G35" s="101"/>
      <c r="H35" s="101"/>
      <c r="I35" s="101"/>
      <c r="J35" s="101"/>
    </row>
    <row r="36" spans="2:10">
      <c r="B36" s="101"/>
      <c r="C36" s="101"/>
      <c r="D36" s="101"/>
      <c r="E36" s="101"/>
      <c r="F36" s="101"/>
      <c r="G36" s="101"/>
      <c r="H36" s="101"/>
      <c r="I36" s="101"/>
      <c r="J36" s="101"/>
    </row>
    <row r="37" spans="2:10">
      <c r="B37" s="101"/>
      <c r="C37" s="101"/>
      <c r="D37" s="101"/>
      <c r="E37" s="101"/>
      <c r="F37" s="101"/>
      <c r="G37" s="101"/>
      <c r="H37" s="101"/>
      <c r="I37" s="101"/>
      <c r="J37" s="101"/>
    </row>
    <row r="38" spans="2:10">
      <c r="B38" s="101"/>
      <c r="C38" s="101"/>
      <c r="D38" s="101"/>
      <c r="E38" s="101"/>
      <c r="F38" s="101"/>
      <c r="G38" s="101"/>
      <c r="H38" s="101"/>
      <c r="I38" s="101"/>
      <c r="J38" s="101"/>
    </row>
    <row r="39" spans="2:10">
      <c r="B39" s="101"/>
      <c r="C39" s="101"/>
      <c r="D39" s="101"/>
      <c r="E39" s="101"/>
      <c r="F39" s="101"/>
      <c r="G39" s="101"/>
      <c r="H39" s="101"/>
      <c r="I39" s="101"/>
      <c r="J39" s="101"/>
    </row>
    <row r="40" spans="2:10">
      <c r="B40" s="101"/>
      <c r="C40" s="101"/>
      <c r="D40" s="101"/>
      <c r="E40" s="101"/>
      <c r="F40" s="101"/>
      <c r="G40" s="101"/>
      <c r="H40" s="101"/>
      <c r="I40" s="101"/>
      <c r="J40" s="101"/>
    </row>
    <row r="41" spans="2:10">
      <c r="B41" s="101"/>
      <c r="C41" s="101"/>
      <c r="D41" s="101"/>
      <c r="E41" s="101"/>
      <c r="F41" s="101"/>
      <c r="G41" s="101"/>
      <c r="H41" s="101"/>
      <c r="I41" s="101"/>
      <c r="J41" s="101"/>
    </row>
    <row r="42" spans="2:10">
      <c r="B42" s="101"/>
      <c r="C42" s="101"/>
      <c r="D42" s="101"/>
      <c r="E42" s="101"/>
      <c r="F42" s="101"/>
      <c r="G42" s="101"/>
      <c r="H42" s="101"/>
      <c r="I42" s="101"/>
      <c r="J42" s="101"/>
    </row>
    <row r="43" spans="2:10">
      <c r="B43" s="101"/>
      <c r="C43" s="101"/>
      <c r="D43" s="101"/>
      <c r="E43" s="101"/>
      <c r="F43" s="101"/>
      <c r="G43" s="101"/>
      <c r="H43" s="101"/>
      <c r="I43" s="101"/>
      <c r="J43" s="101"/>
    </row>
    <row r="44" spans="2:10">
      <c r="B44" s="101"/>
      <c r="C44" s="101"/>
      <c r="D44" s="101"/>
      <c r="E44" s="101"/>
      <c r="F44" s="101"/>
      <c r="G44" s="101"/>
      <c r="H44" s="101"/>
      <c r="I44" s="101"/>
      <c r="J44" s="101"/>
    </row>
    <row r="45" spans="2:10">
      <c r="B45" s="101"/>
      <c r="C45" s="101"/>
      <c r="D45" s="101"/>
      <c r="E45" s="101"/>
      <c r="F45" s="101"/>
      <c r="G45" s="101"/>
      <c r="H45" s="101"/>
      <c r="I45" s="101"/>
      <c r="J45" s="101"/>
    </row>
    <row r="46" spans="2:10">
      <c r="B46" s="101"/>
      <c r="C46" s="101"/>
      <c r="D46" s="101"/>
      <c r="E46" s="101"/>
      <c r="F46" s="101"/>
      <c r="G46" s="101"/>
      <c r="H46" s="101"/>
      <c r="I46" s="101"/>
      <c r="J46" s="101"/>
    </row>
    <row r="47" spans="2:10">
      <c r="B47" s="101"/>
      <c r="C47" s="101"/>
      <c r="D47" s="101"/>
      <c r="E47" s="101"/>
      <c r="F47" s="101"/>
      <c r="G47" s="101"/>
      <c r="H47" s="101"/>
      <c r="I47" s="101"/>
      <c r="J47" s="101"/>
    </row>
    <row r="48" spans="2:10">
      <c r="B48" s="101"/>
      <c r="C48" s="101"/>
      <c r="D48" s="101"/>
      <c r="E48" s="101"/>
      <c r="F48" s="101"/>
      <c r="G48" s="101"/>
      <c r="H48" s="101"/>
      <c r="I48" s="101"/>
      <c r="J48" s="101"/>
    </row>
    <row r="49" spans="2:10">
      <c r="B49" s="101"/>
      <c r="C49" s="101"/>
      <c r="D49" s="101"/>
      <c r="E49" s="101"/>
      <c r="F49" s="101"/>
      <c r="G49" s="101"/>
      <c r="H49" s="101"/>
      <c r="I49" s="101"/>
      <c r="J49" s="101"/>
    </row>
    <row r="50" spans="2:10">
      <c r="B50" s="101"/>
      <c r="C50" s="101"/>
      <c r="D50" s="101"/>
      <c r="E50" s="101"/>
      <c r="F50" s="101"/>
      <c r="G50" s="101"/>
      <c r="H50" s="101"/>
      <c r="I50" s="101"/>
      <c r="J50" s="101"/>
    </row>
    <row r="51" spans="2:10">
      <c r="B51" s="101"/>
      <c r="C51" s="101"/>
      <c r="D51" s="101"/>
      <c r="E51" s="101"/>
      <c r="F51" s="101"/>
      <c r="G51" s="101"/>
      <c r="H51" s="101"/>
      <c r="I51" s="101"/>
      <c r="J51" s="101"/>
    </row>
    <row r="52" spans="2:10">
      <c r="B52" s="101"/>
      <c r="C52" s="101"/>
      <c r="D52" s="101"/>
      <c r="E52" s="101"/>
      <c r="F52" s="101"/>
      <c r="G52" s="101"/>
      <c r="H52" s="101"/>
      <c r="I52" s="101"/>
      <c r="J52" s="101"/>
    </row>
    <row r="53" spans="2:10">
      <c r="B53" s="101"/>
      <c r="C53" s="101"/>
      <c r="D53" s="101"/>
      <c r="E53" s="101"/>
      <c r="F53" s="101"/>
      <c r="G53" s="101"/>
      <c r="H53" s="101"/>
      <c r="I53" s="101"/>
      <c r="J53" s="101"/>
    </row>
    <row r="54" spans="2:10">
      <c r="B54" s="101"/>
      <c r="C54" s="101"/>
      <c r="D54" s="101"/>
      <c r="E54" s="101"/>
      <c r="F54" s="101"/>
      <c r="G54" s="101"/>
      <c r="H54" s="101"/>
      <c r="I54" s="101"/>
      <c r="J54" s="101"/>
    </row>
    <row r="55" spans="2:10">
      <c r="B55" s="101"/>
      <c r="C55" s="101"/>
      <c r="D55" s="101"/>
      <c r="E55" s="101"/>
      <c r="F55" s="101"/>
      <c r="G55" s="101"/>
      <c r="H55" s="101"/>
      <c r="I55" s="101"/>
      <c r="J55" s="101"/>
    </row>
    <row r="56" spans="2:10">
      <c r="B56" s="101"/>
      <c r="C56" s="101"/>
      <c r="D56" s="101"/>
      <c r="E56" s="101"/>
      <c r="F56" s="101"/>
      <c r="G56" s="101"/>
      <c r="H56" s="101"/>
      <c r="I56" s="101"/>
      <c r="J56" s="101"/>
    </row>
    <row r="57" spans="2:10">
      <c r="B57" s="101"/>
      <c r="C57" s="101"/>
      <c r="D57" s="101"/>
      <c r="E57" s="101"/>
      <c r="F57" s="101"/>
      <c r="G57" s="101"/>
      <c r="H57" s="101"/>
      <c r="I57" s="101"/>
      <c r="J57" s="101"/>
    </row>
    <row r="58" spans="2:10">
      <c r="B58" s="101"/>
      <c r="C58" s="101"/>
      <c r="D58" s="101"/>
      <c r="E58" s="101"/>
      <c r="F58" s="101"/>
      <c r="G58" s="101"/>
      <c r="H58" s="101"/>
      <c r="I58" s="101"/>
      <c r="J58" s="101"/>
    </row>
    <row r="59" spans="2:10">
      <c r="B59" s="101"/>
      <c r="C59" s="101"/>
      <c r="D59" s="101"/>
      <c r="E59" s="101"/>
      <c r="F59" s="101"/>
      <c r="G59" s="101"/>
      <c r="H59" s="101"/>
      <c r="I59" s="101"/>
      <c r="J59" s="101"/>
    </row>
    <row r="60" spans="2:10">
      <c r="B60" s="101"/>
      <c r="C60" s="101"/>
      <c r="D60" s="101"/>
      <c r="E60" s="101"/>
      <c r="F60" s="101"/>
      <c r="G60" s="101"/>
      <c r="H60" s="101"/>
      <c r="I60" s="101"/>
      <c r="J60" s="101"/>
    </row>
    <row r="61" spans="2:10">
      <c r="B61" s="101"/>
      <c r="C61" s="101"/>
      <c r="D61" s="101"/>
      <c r="E61" s="101"/>
      <c r="F61" s="101"/>
      <c r="G61" s="101"/>
      <c r="H61" s="101"/>
      <c r="I61" s="101"/>
      <c r="J61" s="101"/>
    </row>
    <row r="62" spans="2:10">
      <c r="B62" s="101"/>
      <c r="C62" s="101"/>
      <c r="D62" s="101"/>
      <c r="E62" s="101"/>
      <c r="F62" s="101"/>
      <c r="G62" s="101"/>
      <c r="H62" s="101"/>
      <c r="I62" s="101"/>
      <c r="J62" s="101"/>
    </row>
    <row r="63" spans="2:10">
      <c r="B63" s="101"/>
      <c r="C63" s="101"/>
      <c r="D63" s="101"/>
      <c r="E63" s="101"/>
      <c r="F63" s="101"/>
      <c r="G63" s="101"/>
      <c r="H63" s="101"/>
      <c r="I63" s="101"/>
      <c r="J63" s="101"/>
    </row>
    <row r="64" spans="2:10">
      <c r="B64" s="101"/>
      <c r="C64" s="101"/>
      <c r="D64" s="101"/>
      <c r="E64" s="101"/>
      <c r="F64" s="101"/>
      <c r="G64" s="101"/>
      <c r="H64" s="101"/>
      <c r="I64" s="101"/>
      <c r="J64" s="101"/>
    </row>
    <row r="65" spans="2:10">
      <c r="B65" s="101"/>
      <c r="C65" s="101"/>
      <c r="D65" s="101"/>
      <c r="E65" s="101"/>
      <c r="F65" s="101"/>
      <c r="G65" s="101"/>
      <c r="H65" s="101"/>
      <c r="I65" s="101"/>
      <c r="J65" s="101"/>
    </row>
    <row r="66" spans="2:10">
      <c r="B66" s="101"/>
      <c r="C66" s="101"/>
      <c r="D66" s="101"/>
      <c r="E66" s="101"/>
      <c r="F66" s="101"/>
      <c r="G66" s="101"/>
      <c r="H66" s="101"/>
      <c r="I66" s="101"/>
      <c r="J66" s="101"/>
    </row>
    <row r="67" spans="2:10">
      <c r="B67" s="101"/>
      <c r="C67" s="101"/>
      <c r="D67" s="101"/>
      <c r="E67" s="101"/>
      <c r="F67" s="101"/>
      <c r="G67" s="101"/>
      <c r="H67" s="101"/>
      <c r="I67" s="101"/>
      <c r="J67" s="101"/>
    </row>
    <row r="68" spans="2:10">
      <c r="B68" s="101"/>
      <c r="C68" s="101"/>
      <c r="D68" s="101"/>
      <c r="E68" s="101"/>
      <c r="F68" s="101"/>
      <c r="G68" s="101"/>
      <c r="H68" s="101"/>
      <c r="I68" s="101"/>
      <c r="J68" s="101"/>
    </row>
    <row r="69" spans="2:10">
      <c r="B69" s="101"/>
      <c r="C69" s="101"/>
      <c r="D69" s="101"/>
      <c r="E69" s="101"/>
      <c r="F69" s="101"/>
      <c r="G69" s="101"/>
      <c r="H69" s="101"/>
      <c r="I69" s="101"/>
      <c r="J69" s="101"/>
    </row>
    <row r="70" spans="2:10">
      <c r="B70" s="101"/>
      <c r="C70" s="101"/>
      <c r="D70" s="101"/>
      <c r="E70" s="101"/>
      <c r="F70" s="101"/>
      <c r="G70" s="101"/>
      <c r="H70" s="101"/>
      <c r="I70" s="101"/>
      <c r="J70" s="101"/>
    </row>
    <row r="71" spans="2:10">
      <c r="B71" s="101"/>
      <c r="C71" s="101"/>
      <c r="D71" s="101"/>
      <c r="E71" s="101"/>
      <c r="F71" s="101"/>
      <c r="G71" s="101"/>
      <c r="H71" s="101"/>
      <c r="I71" s="101"/>
      <c r="J71" s="101"/>
    </row>
    <row r="72" spans="2:10">
      <c r="B72" s="101"/>
      <c r="C72" s="101"/>
      <c r="D72" s="101"/>
      <c r="E72" s="101"/>
      <c r="F72" s="101"/>
      <c r="G72" s="101"/>
      <c r="H72" s="101"/>
      <c r="I72" s="101"/>
      <c r="J72" s="101"/>
    </row>
    <row r="73" spans="2:10">
      <c r="B73" s="101"/>
      <c r="C73" s="101"/>
      <c r="D73" s="101"/>
      <c r="E73" s="101"/>
      <c r="F73" s="101"/>
      <c r="G73" s="101"/>
      <c r="H73" s="101"/>
      <c r="I73" s="101"/>
      <c r="J73" s="101"/>
    </row>
    <row r="74" spans="2:10">
      <c r="B74" s="101"/>
      <c r="C74" s="101"/>
      <c r="D74" s="101"/>
      <c r="E74" s="101"/>
      <c r="F74" s="101"/>
      <c r="G74" s="101"/>
      <c r="H74" s="101"/>
      <c r="I74" s="101"/>
      <c r="J74" s="101"/>
    </row>
    <row r="75" spans="2:10">
      <c r="B75" s="101"/>
      <c r="C75" s="101"/>
      <c r="D75" s="101"/>
      <c r="E75" s="101"/>
      <c r="F75" s="101"/>
      <c r="G75" s="101"/>
      <c r="H75" s="101"/>
      <c r="I75" s="101"/>
      <c r="J75" s="101"/>
    </row>
    <row r="76" spans="2:10">
      <c r="B76" s="101"/>
      <c r="C76" s="101"/>
      <c r="D76" s="101"/>
      <c r="E76" s="101"/>
      <c r="F76" s="101"/>
      <c r="G76" s="101"/>
      <c r="H76" s="101"/>
      <c r="I76" s="101"/>
      <c r="J76" s="101"/>
    </row>
    <row r="77" spans="2:10">
      <c r="B77" s="101"/>
      <c r="C77" s="101"/>
      <c r="D77" s="101"/>
      <c r="E77" s="101"/>
      <c r="F77" s="101"/>
      <c r="G77" s="101"/>
      <c r="H77" s="101"/>
      <c r="I77" s="101"/>
      <c r="J77" s="101"/>
    </row>
    <row r="78" spans="2:10">
      <c r="B78" s="101"/>
      <c r="C78" s="101"/>
      <c r="D78" s="101"/>
      <c r="E78" s="101"/>
      <c r="F78" s="101"/>
      <c r="G78" s="101"/>
      <c r="H78" s="101"/>
      <c r="I78" s="101"/>
      <c r="J78" s="101"/>
    </row>
    <row r="79" spans="2:10">
      <c r="B79" s="101"/>
      <c r="C79" s="101"/>
      <c r="D79" s="101"/>
      <c r="E79" s="101"/>
      <c r="F79" s="101"/>
      <c r="G79" s="101"/>
      <c r="H79" s="101"/>
      <c r="I79" s="101"/>
      <c r="J79" s="101"/>
    </row>
    <row r="80" spans="2:10">
      <c r="B80" s="101"/>
      <c r="C80" s="101"/>
      <c r="D80" s="101"/>
      <c r="E80" s="101"/>
      <c r="F80" s="101"/>
      <c r="G80" s="101"/>
      <c r="H80" s="101"/>
      <c r="I80" s="101"/>
      <c r="J80" s="101"/>
    </row>
    <row r="81" spans="2:10">
      <c r="B81" s="101"/>
      <c r="C81" s="101"/>
      <c r="D81" s="101"/>
      <c r="E81" s="101"/>
      <c r="F81" s="101"/>
      <c r="G81" s="101"/>
      <c r="H81" s="101"/>
      <c r="I81" s="101"/>
      <c r="J81" s="101"/>
    </row>
    <row r="82" spans="2:10">
      <c r="B82" s="101"/>
      <c r="C82" s="101"/>
      <c r="D82" s="101"/>
      <c r="E82" s="101"/>
      <c r="F82" s="101"/>
      <c r="G82" s="101"/>
      <c r="H82" s="101"/>
      <c r="I82" s="101"/>
      <c r="J82" s="101"/>
    </row>
    <row r="83" spans="2:10">
      <c r="B83" s="101"/>
      <c r="C83" s="101"/>
      <c r="D83" s="101"/>
      <c r="E83" s="101"/>
      <c r="F83" s="101"/>
      <c r="G83" s="101"/>
      <c r="H83" s="101"/>
      <c r="I83" s="101"/>
      <c r="J83" s="101"/>
    </row>
    <row r="84" spans="2:10">
      <c r="B84" s="101"/>
      <c r="C84" s="101"/>
      <c r="D84" s="101"/>
      <c r="E84" s="101"/>
      <c r="F84" s="101"/>
      <c r="G84" s="101"/>
      <c r="H84" s="101"/>
      <c r="I84" s="101"/>
      <c r="J84" s="101"/>
    </row>
    <row r="85" spans="2:10">
      <c r="B85" s="101"/>
      <c r="C85" s="101"/>
      <c r="D85" s="101"/>
      <c r="E85" s="101"/>
      <c r="F85" s="101"/>
      <c r="G85" s="101"/>
      <c r="H85" s="101"/>
      <c r="I85" s="101"/>
      <c r="J85" s="101"/>
    </row>
    <row r="86" spans="2:10">
      <c r="B86" s="101"/>
      <c r="C86" s="101"/>
      <c r="D86" s="101"/>
      <c r="E86" s="101"/>
      <c r="F86" s="101"/>
      <c r="G86" s="101"/>
      <c r="H86" s="101"/>
      <c r="I86" s="101"/>
      <c r="J86" s="101"/>
    </row>
    <row r="87" spans="2:10">
      <c r="B87" s="101"/>
      <c r="C87" s="101"/>
      <c r="D87" s="101"/>
      <c r="E87" s="101"/>
      <c r="F87" s="101"/>
      <c r="G87" s="101"/>
      <c r="H87" s="101"/>
      <c r="I87" s="101"/>
      <c r="J87" s="101"/>
    </row>
    <row r="88" spans="2:10">
      <c r="B88" s="101"/>
      <c r="C88" s="101"/>
      <c r="D88" s="101"/>
      <c r="E88" s="101"/>
      <c r="F88" s="101"/>
      <c r="G88" s="101"/>
      <c r="H88" s="101"/>
      <c r="I88" s="101"/>
      <c r="J88" s="101"/>
    </row>
    <row r="89" spans="2:10">
      <c r="B89" s="101"/>
      <c r="C89" s="101"/>
      <c r="D89" s="101"/>
      <c r="E89" s="101"/>
      <c r="F89" s="101"/>
      <c r="G89" s="101"/>
      <c r="H89" s="101"/>
      <c r="I89" s="101"/>
      <c r="J89" s="101"/>
    </row>
    <row r="90" spans="2:10">
      <c r="B90" s="101"/>
      <c r="C90" s="101"/>
      <c r="D90" s="101"/>
      <c r="E90" s="101"/>
      <c r="F90" s="101"/>
      <c r="G90" s="101"/>
      <c r="H90" s="101"/>
      <c r="I90" s="101"/>
      <c r="J90" s="101"/>
    </row>
    <row r="91" spans="2:10">
      <c r="B91" s="101"/>
      <c r="C91" s="101"/>
      <c r="D91" s="101"/>
      <c r="E91" s="101"/>
      <c r="F91" s="101"/>
      <c r="G91" s="101"/>
      <c r="H91" s="101"/>
      <c r="I91" s="101"/>
      <c r="J91" s="101"/>
    </row>
    <row r="92" spans="2:10">
      <c r="B92" s="101"/>
      <c r="C92" s="101"/>
      <c r="D92" s="101"/>
      <c r="E92" s="101"/>
      <c r="F92" s="101"/>
      <c r="G92" s="101"/>
      <c r="H92" s="101"/>
      <c r="I92" s="101"/>
      <c r="J92" s="101"/>
    </row>
    <row r="93" spans="2:10">
      <c r="B93" s="101"/>
      <c r="C93" s="101"/>
      <c r="D93" s="101"/>
      <c r="E93" s="101"/>
      <c r="F93" s="101"/>
      <c r="G93" s="101"/>
      <c r="H93" s="101"/>
      <c r="I93" s="101"/>
      <c r="J93" s="101"/>
    </row>
    <row r="94" spans="2:10">
      <c r="B94" s="101"/>
      <c r="C94" s="101"/>
      <c r="D94" s="101"/>
      <c r="E94" s="101"/>
      <c r="F94" s="101"/>
      <c r="G94" s="101"/>
      <c r="H94" s="101"/>
      <c r="I94" s="101"/>
      <c r="J94" s="101"/>
    </row>
    <row r="95" spans="2:10">
      <c r="B95" s="101"/>
      <c r="C95" s="101"/>
      <c r="D95" s="101"/>
      <c r="E95" s="101"/>
      <c r="F95" s="101"/>
      <c r="G95" s="101"/>
      <c r="H95" s="101"/>
      <c r="I95" s="101"/>
      <c r="J95" s="101"/>
    </row>
    <row r="96" spans="2:10">
      <c r="B96" s="101"/>
      <c r="C96" s="101"/>
      <c r="D96" s="101"/>
      <c r="E96" s="101"/>
      <c r="F96" s="101"/>
      <c r="G96" s="101"/>
      <c r="H96" s="101"/>
      <c r="I96" s="101"/>
      <c r="J96" s="101"/>
    </row>
    <row r="97" spans="2:10">
      <c r="B97" s="101"/>
      <c r="C97" s="101"/>
      <c r="D97" s="101"/>
      <c r="E97" s="101"/>
      <c r="F97" s="101"/>
      <c r="G97" s="101"/>
      <c r="H97" s="101"/>
      <c r="I97" s="101"/>
      <c r="J97" s="101"/>
    </row>
    <row r="98" spans="2:10">
      <c r="B98" s="101"/>
      <c r="C98" s="101"/>
      <c r="D98" s="101"/>
      <c r="E98" s="101"/>
      <c r="F98" s="101"/>
      <c r="G98" s="101"/>
      <c r="H98" s="101"/>
      <c r="I98" s="101"/>
      <c r="J98" s="101"/>
    </row>
    <row r="99" spans="2:10">
      <c r="B99" s="101"/>
      <c r="C99" s="101"/>
      <c r="D99" s="101"/>
      <c r="E99" s="101"/>
      <c r="F99" s="101"/>
      <c r="G99" s="101"/>
      <c r="H99" s="101"/>
      <c r="I99" s="101"/>
      <c r="J99" s="101"/>
    </row>
    <row r="100" spans="2:10">
      <c r="B100" s="101"/>
      <c r="C100" s="101"/>
      <c r="D100" s="101"/>
      <c r="E100" s="101"/>
      <c r="F100" s="101"/>
      <c r="G100" s="101"/>
      <c r="H100" s="101"/>
      <c r="I100" s="101"/>
      <c r="J100" s="101"/>
    </row>
    <row r="101" spans="2:10">
      <c r="B101" s="101"/>
      <c r="C101" s="101"/>
      <c r="D101" s="101"/>
      <c r="E101" s="101"/>
      <c r="F101" s="101"/>
      <c r="G101" s="101"/>
      <c r="H101" s="101"/>
      <c r="I101" s="101"/>
      <c r="J101" s="101"/>
    </row>
    <row r="102" spans="2:10">
      <c r="B102" s="101"/>
      <c r="C102" s="101"/>
      <c r="D102" s="101"/>
      <c r="E102" s="101"/>
      <c r="F102" s="101"/>
      <c r="G102" s="101"/>
      <c r="H102" s="101"/>
      <c r="I102" s="101"/>
      <c r="J102" s="101"/>
    </row>
    <row r="103" spans="2:10">
      <c r="B103" s="101"/>
      <c r="C103" s="101"/>
      <c r="D103" s="101"/>
      <c r="E103" s="101"/>
      <c r="F103" s="101"/>
      <c r="G103" s="101"/>
      <c r="H103" s="101"/>
      <c r="I103" s="101"/>
      <c r="J103" s="101"/>
    </row>
    <row r="104" spans="2:10">
      <c r="B104" s="101"/>
      <c r="C104" s="101"/>
      <c r="D104" s="101"/>
      <c r="E104" s="101"/>
      <c r="F104" s="101"/>
      <c r="G104" s="101"/>
      <c r="H104" s="101"/>
      <c r="I104" s="101"/>
      <c r="J104" s="101"/>
    </row>
    <row r="105" spans="2:10">
      <c r="B105" s="101"/>
      <c r="C105" s="101"/>
      <c r="D105" s="101"/>
      <c r="E105" s="101"/>
      <c r="F105" s="101"/>
      <c r="G105" s="101"/>
      <c r="H105" s="101"/>
      <c r="I105" s="101"/>
      <c r="J105" s="101"/>
    </row>
    <row r="106" spans="2:10">
      <c r="B106" s="101"/>
      <c r="C106" s="101"/>
      <c r="D106" s="101"/>
      <c r="E106" s="101"/>
      <c r="F106" s="101"/>
      <c r="G106" s="101"/>
      <c r="H106" s="101"/>
      <c r="I106" s="101"/>
      <c r="J106" s="101"/>
    </row>
    <row r="107" spans="2:10">
      <c r="B107" s="101"/>
      <c r="C107" s="101"/>
      <c r="D107" s="101"/>
      <c r="E107" s="101"/>
      <c r="F107" s="101"/>
      <c r="G107" s="101"/>
      <c r="H107" s="101"/>
      <c r="I107" s="101"/>
      <c r="J107" s="101"/>
    </row>
    <row r="108" spans="2:10">
      <c r="B108" s="101"/>
      <c r="C108" s="101"/>
      <c r="D108" s="101"/>
      <c r="E108" s="101"/>
      <c r="F108" s="101"/>
      <c r="G108" s="101"/>
      <c r="H108" s="101"/>
      <c r="I108" s="101"/>
      <c r="J108" s="101"/>
    </row>
    <row r="109" spans="2:10">
      <c r="B109" s="101"/>
      <c r="C109" s="101"/>
      <c r="D109" s="101"/>
      <c r="E109" s="101"/>
      <c r="F109" s="101"/>
      <c r="G109" s="101"/>
      <c r="H109" s="101"/>
      <c r="I109" s="101"/>
      <c r="J109" s="101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171</v>
      </c>
      <c r="C1" s="78" t="s" vm="1">
        <v>240</v>
      </c>
    </row>
    <row r="2" spans="2:60">
      <c r="B2" s="57" t="s">
        <v>170</v>
      </c>
      <c r="C2" s="78" t="s">
        <v>241</v>
      </c>
    </row>
    <row r="3" spans="2:60">
      <c r="B3" s="57" t="s">
        <v>172</v>
      </c>
      <c r="C3" s="78" t="s">
        <v>242</v>
      </c>
    </row>
    <row r="4" spans="2:60">
      <c r="B4" s="57" t="s">
        <v>173</v>
      </c>
      <c r="C4" s="78">
        <v>12145</v>
      </c>
    </row>
    <row r="6" spans="2:60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66">
      <c r="B7" s="60" t="s">
        <v>108</v>
      </c>
      <c r="C7" s="60" t="s">
        <v>109</v>
      </c>
      <c r="D7" s="60" t="s">
        <v>15</v>
      </c>
      <c r="E7" s="60" t="s">
        <v>16</v>
      </c>
      <c r="F7" s="60" t="s">
        <v>47</v>
      </c>
      <c r="G7" s="60" t="s">
        <v>93</v>
      </c>
      <c r="H7" s="60" t="s">
        <v>44</v>
      </c>
      <c r="I7" s="60" t="s">
        <v>102</v>
      </c>
      <c r="J7" s="60" t="s">
        <v>174</v>
      </c>
      <c r="K7" s="60" t="s">
        <v>175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227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8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08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AA31" sqref="AA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171</v>
      </c>
      <c r="C1" s="78" t="s" vm="1">
        <v>240</v>
      </c>
    </row>
    <row r="2" spans="2:60">
      <c r="B2" s="57" t="s">
        <v>170</v>
      </c>
      <c r="C2" s="78" t="s">
        <v>241</v>
      </c>
    </row>
    <row r="3" spans="2:60">
      <c r="B3" s="57" t="s">
        <v>172</v>
      </c>
      <c r="C3" s="78" t="s">
        <v>242</v>
      </c>
    </row>
    <row r="4" spans="2:60">
      <c r="B4" s="57" t="s">
        <v>173</v>
      </c>
      <c r="C4" s="78">
        <v>12145</v>
      </c>
    </row>
    <row r="6" spans="2:60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78.75">
      <c r="B7" s="60" t="s">
        <v>108</v>
      </c>
      <c r="C7" s="62" t="s">
        <v>38</v>
      </c>
      <c r="D7" s="62" t="s">
        <v>15</v>
      </c>
      <c r="E7" s="62" t="s">
        <v>16</v>
      </c>
      <c r="F7" s="62" t="s">
        <v>47</v>
      </c>
      <c r="G7" s="62" t="s">
        <v>93</v>
      </c>
      <c r="H7" s="62" t="s">
        <v>44</v>
      </c>
      <c r="I7" s="62" t="s">
        <v>102</v>
      </c>
      <c r="J7" s="62" t="s">
        <v>174</v>
      </c>
      <c r="K7" s="64" t="s">
        <v>175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227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8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08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171</v>
      </c>
      <c r="C1" s="78" t="s" vm="1">
        <v>240</v>
      </c>
    </row>
    <row r="2" spans="2:47">
      <c r="B2" s="57" t="s">
        <v>170</v>
      </c>
      <c r="C2" s="78" t="s">
        <v>241</v>
      </c>
    </row>
    <row r="3" spans="2:47">
      <c r="B3" s="57" t="s">
        <v>172</v>
      </c>
      <c r="C3" s="78" t="s">
        <v>242</v>
      </c>
    </row>
    <row r="4" spans="2:47">
      <c r="B4" s="57" t="s">
        <v>173</v>
      </c>
      <c r="C4" s="78">
        <v>12145</v>
      </c>
    </row>
    <row r="6" spans="2:47" ht="26.25" customHeight="1">
      <c r="B6" s="141" t="s">
        <v>208</v>
      </c>
      <c r="C6" s="142"/>
      <c r="D6" s="143"/>
    </row>
    <row r="7" spans="2:47" s="3" customFormat="1" ht="33">
      <c r="B7" s="60" t="s">
        <v>108</v>
      </c>
      <c r="C7" s="65" t="s">
        <v>99</v>
      </c>
      <c r="D7" s="66" t="s">
        <v>98</v>
      </c>
    </row>
    <row r="8" spans="2:47" s="3" customFormat="1">
      <c r="B8" s="16"/>
      <c r="C8" s="33" t="s">
        <v>227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1"/>
      <c r="C10" s="101"/>
      <c r="D10" s="10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8"/>
      <c r="C11" s="101"/>
      <c r="D11" s="101"/>
    </row>
    <row r="12" spans="2:47">
      <c r="B12" s="108"/>
      <c r="C12" s="101"/>
      <c r="D12" s="101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1"/>
      <c r="C13" s="101"/>
      <c r="D13" s="101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1"/>
      <c r="C14" s="101"/>
      <c r="D14" s="101"/>
    </row>
    <row r="15" spans="2:47">
      <c r="B15" s="101"/>
      <c r="C15" s="101"/>
      <c r="D15" s="101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1"/>
      <c r="C16" s="101"/>
      <c r="D16" s="101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1"/>
      <c r="C17" s="101"/>
      <c r="D17" s="101"/>
    </row>
    <row r="18" spans="2:4">
      <c r="B18" s="101"/>
      <c r="C18" s="101"/>
      <c r="D18" s="101"/>
    </row>
    <row r="19" spans="2:4">
      <c r="B19" s="101"/>
      <c r="C19" s="101"/>
      <c r="D19" s="101"/>
    </row>
    <row r="20" spans="2:4">
      <c r="B20" s="101"/>
      <c r="C20" s="101"/>
      <c r="D20" s="101"/>
    </row>
    <row r="21" spans="2:4">
      <c r="B21" s="101"/>
      <c r="C21" s="101"/>
      <c r="D21" s="101"/>
    </row>
    <row r="22" spans="2:4">
      <c r="B22" s="101"/>
      <c r="C22" s="101"/>
      <c r="D22" s="101"/>
    </row>
    <row r="23" spans="2:4">
      <c r="B23" s="101"/>
      <c r="C23" s="101"/>
      <c r="D23" s="101"/>
    </row>
    <row r="24" spans="2:4">
      <c r="B24" s="101"/>
      <c r="C24" s="101"/>
      <c r="D24" s="101"/>
    </row>
    <row r="25" spans="2:4">
      <c r="B25" s="101"/>
      <c r="C25" s="101"/>
      <c r="D25" s="101"/>
    </row>
    <row r="26" spans="2:4">
      <c r="B26" s="101"/>
      <c r="C26" s="101"/>
      <c r="D26" s="101"/>
    </row>
    <row r="27" spans="2:4">
      <c r="B27" s="101"/>
      <c r="C27" s="101"/>
      <c r="D27" s="101"/>
    </row>
    <row r="28" spans="2:4">
      <c r="B28" s="101"/>
      <c r="C28" s="101"/>
      <c r="D28" s="101"/>
    </row>
    <row r="29" spans="2:4">
      <c r="B29" s="101"/>
      <c r="C29" s="101"/>
      <c r="D29" s="101"/>
    </row>
    <row r="30" spans="2:4">
      <c r="B30" s="101"/>
      <c r="C30" s="101"/>
      <c r="D30" s="101"/>
    </row>
    <row r="31" spans="2:4">
      <c r="B31" s="101"/>
      <c r="C31" s="101"/>
      <c r="D31" s="101"/>
    </row>
    <row r="32" spans="2:4">
      <c r="B32" s="101"/>
      <c r="C32" s="101"/>
      <c r="D32" s="101"/>
    </row>
    <row r="33" spans="2:4">
      <c r="B33" s="101"/>
      <c r="C33" s="101"/>
      <c r="D33" s="101"/>
    </row>
    <row r="34" spans="2:4">
      <c r="B34" s="101"/>
      <c r="C34" s="101"/>
      <c r="D34" s="101"/>
    </row>
    <row r="35" spans="2:4">
      <c r="B35" s="101"/>
      <c r="C35" s="101"/>
      <c r="D35" s="101"/>
    </row>
    <row r="36" spans="2:4">
      <c r="B36" s="101"/>
      <c r="C36" s="101"/>
      <c r="D36" s="101"/>
    </row>
    <row r="37" spans="2:4">
      <c r="B37" s="101"/>
      <c r="C37" s="101"/>
      <c r="D37" s="101"/>
    </row>
    <row r="38" spans="2:4">
      <c r="B38" s="101"/>
      <c r="C38" s="101"/>
      <c r="D38" s="101"/>
    </row>
    <row r="39" spans="2:4">
      <c r="B39" s="101"/>
      <c r="C39" s="101"/>
      <c r="D39" s="101"/>
    </row>
    <row r="40" spans="2:4">
      <c r="B40" s="101"/>
      <c r="C40" s="101"/>
      <c r="D40" s="101"/>
    </row>
    <row r="41" spans="2:4">
      <c r="B41" s="101"/>
      <c r="C41" s="101"/>
      <c r="D41" s="101"/>
    </row>
    <row r="42" spans="2:4">
      <c r="B42" s="101"/>
      <c r="C42" s="101"/>
      <c r="D42" s="101"/>
    </row>
    <row r="43" spans="2:4">
      <c r="B43" s="101"/>
      <c r="C43" s="101"/>
      <c r="D43" s="101"/>
    </row>
    <row r="44" spans="2:4">
      <c r="B44" s="101"/>
      <c r="C44" s="101"/>
      <c r="D44" s="101"/>
    </row>
    <row r="45" spans="2:4">
      <c r="B45" s="101"/>
      <c r="C45" s="101"/>
      <c r="D45" s="101"/>
    </row>
    <row r="46" spans="2:4">
      <c r="B46" s="101"/>
      <c r="C46" s="101"/>
      <c r="D46" s="101"/>
    </row>
    <row r="47" spans="2:4">
      <c r="B47" s="101"/>
      <c r="C47" s="101"/>
      <c r="D47" s="101"/>
    </row>
    <row r="48" spans="2:4">
      <c r="B48" s="101"/>
      <c r="C48" s="101"/>
      <c r="D48" s="101"/>
    </row>
    <row r="49" spans="2:4">
      <c r="B49" s="101"/>
      <c r="C49" s="101"/>
      <c r="D49" s="101"/>
    </row>
    <row r="50" spans="2:4">
      <c r="B50" s="101"/>
      <c r="C50" s="101"/>
      <c r="D50" s="101"/>
    </row>
    <row r="51" spans="2:4">
      <c r="B51" s="101"/>
      <c r="C51" s="101"/>
      <c r="D51" s="101"/>
    </row>
    <row r="52" spans="2:4">
      <c r="B52" s="101"/>
      <c r="C52" s="101"/>
      <c r="D52" s="101"/>
    </row>
    <row r="53" spans="2:4">
      <c r="B53" s="101"/>
      <c r="C53" s="101"/>
      <c r="D53" s="101"/>
    </row>
    <row r="54" spans="2:4">
      <c r="B54" s="101"/>
      <c r="C54" s="101"/>
      <c r="D54" s="101"/>
    </row>
    <row r="55" spans="2:4">
      <c r="B55" s="101"/>
      <c r="C55" s="101"/>
      <c r="D55" s="101"/>
    </row>
    <row r="56" spans="2:4">
      <c r="B56" s="101"/>
      <c r="C56" s="101"/>
      <c r="D56" s="101"/>
    </row>
    <row r="57" spans="2:4">
      <c r="B57" s="101"/>
      <c r="C57" s="101"/>
      <c r="D57" s="101"/>
    </row>
    <row r="58" spans="2:4">
      <c r="B58" s="101"/>
      <c r="C58" s="101"/>
      <c r="D58" s="101"/>
    </row>
    <row r="59" spans="2:4">
      <c r="B59" s="101"/>
      <c r="C59" s="101"/>
      <c r="D59" s="101"/>
    </row>
    <row r="60" spans="2:4">
      <c r="B60" s="101"/>
      <c r="C60" s="101"/>
      <c r="D60" s="101"/>
    </row>
    <row r="61" spans="2:4">
      <c r="B61" s="101"/>
      <c r="C61" s="101"/>
      <c r="D61" s="101"/>
    </row>
    <row r="62" spans="2:4">
      <c r="B62" s="101"/>
      <c r="C62" s="101"/>
      <c r="D62" s="101"/>
    </row>
    <row r="63" spans="2:4">
      <c r="B63" s="101"/>
      <c r="C63" s="101"/>
      <c r="D63" s="101"/>
    </row>
    <row r="64" spans="2:4">
      <c r="B64" s="101"/>
      <c r="C64" s="101"/>
      <c r="D64" s="101"/>
    </row>
    <row r="65" spans="2:4">
      <c r="B65" s="101"/>
      <c r="C65" s="101"/>
      <c r="D65" s="101"/>
    </row>
    <row r="66" spans="2:4">
      <c r="B66" s="101"/>
      <c r="C66" s="101"/>
      <c r="D66" s="101"/>
    </row>
    <row r="67" spans="2:4">
      <c r="B67" s="101"/>
      <c r="C67" s="101"/>
      <c r="D67" s="101"/>
    </row>
    <row r="68" spans="2:4">
      <c r="B68" s="101"/>
      <c r="C68" s="101"/>
      <c r="D68" s="101"/>
    </row>
    <row r="69" spans="2:4">
      <c r="B69" s="101"/>
      <c r="C69" s="101"/>
      <c r="D69" s="101"/>
    </row>
    <row r="70" spans="2:4">
      <c r="B70" s="101"/>
      <c r="C70" s="101"/>
      <c r="D70" s="101"/>
    </row>
    <row r="71" spans="2:4">
      <c r="B71" s="101"/>
      <c r="C71" s="101"/>
      <c r="D71" s="101"/>
    </row>
    <row r="72" spans="2:4">
      <c r="B72" s="101"/>
      <c r="C72" s="101"/>
      <c r="D72" s="101"/>
    </row>
    <row r="73" spans="2:4">
      <c r="B73" s="101"/>
      <c r="C73" s="101"/>
      <c r="D73" s="101"/>
    </row>
    <row r="74" spans="2:4">
      <c r="B74" s="101"/>
      <c r="C74" s="101"/>
      <c r="D74" s="101"/>
    </row>
    <row r="75" spans="2:4">
      <c r="B75" s="101"/>
      <c r="C75" s="101"/>
      <c r="D75" s="101"/>
    </row>
    <row r="76" spans="2:4">
      <c r="B76" s="101"/>
      <c r="C76" s="101"/>
      <c r="D76" s="101"/>
    </row>
    <row r="77" spans="2:4">
      <c r="B77" s="101"/>
      <c r="C77" s="101"/>
      <c r="D77" s="101"/>
    </row>
    <row r="78" spans="2:4">
      <c r="B78" s="101"/>
      <c r="C78" s="101"/>
      <c r="D78" s="101"/>
    </row>
    <row r="79" spans="2:4">
      <c r="B79" s="101"/>
      <c r="C79" s="101"/>
      <c r="D79" s="101"/>
    </row>
    <row r="80" spans="2:4">
      <c r="B80" s="101"/>
      <c r="C80" s="101"/>
      <c r="D80" s="101"/>
    </row>
    <row r="81" spans="2:4">
      <c r="B81" s="101"/>
      <c r="C81" s="101"/>
      <c r="D81" s="101"/>
    </row>
    <row r="82" spans="2:4">
      <c r="B82" s="101"/>
      <c r="C82" s="101"/>
      <c r="D82" s="101"/>
    </row>
    <row r="83" spans="2:4">
      <c r="B83" s="101"/>
      <c r="C83" s="101"/>
      <c r="D83" s="101"/>
    </row>
    <row r="84" spans="2:4">
      <c r="B84" s="101"/>
      <c r="C84" s="101"/>
      <c r="D84" s="101"/>
    </row>
    <row r="85" spans="2:4">
      <c r="B85" s="101"/>
      <c r="C85" s="101"/>
      <c r="D85" s="101"/>
    </row>
    <row r="86" spans="2:4">
      <c r="B86" s="101"/>
      <c r="C86" s="101"/>
      <c r="D86" s="101"/>
    </row>
    <row r="87" spans="2:4">
      <c r="B87" s="101"/>
      <c r="C87" s="101"/>
      <c r="D87" s="101"/>
    </row>
    <row r="88" spans="2:4">
      <c r="B88" s="101"/>
      <c r="C88" s="101"/>
      <c r="D88" s="101"/>
    </row>
    <row r="89" spans="2:4">
      <c r="B89" s="101"/>
      <c r="C89" s="101"/>
      <c r="D89" s="101"/>
    </row>
    <row r="90" spans="2:4">
      <c r="B90" s="101"/>
      <c r="C90" s="101"/>
      <c r="D90" s="101"/>
    </row>
    <row r="91" spans="2:4">
      <c r="B91" s="101"/>
      <c r="C91" s="101"/>
      <c r="D91" s="101"/>
    </row>
    <row r="92" spans="2:4">
      <c r="B92" s="101"/>
      <c r="C92" s="101"/>
      <c r="D92" s="101"/>
    </row>
    <row r="93" spans="2:4">
      <c r="B93" s="101"/>
      <c r="C93" s="101"/>
      <c r="D93" s="101"/>
    </row>
    <row r="94" spans="2:4">
      <c r="B94" s="101"/>
      <c r="C94" s="101"/>
      <c r="D94" s="101"/>
    </row>
    <row r="95" spans="2:4">
      <c r="B95" s="101"/>
      <c r="C95" s="101"/>
      <c r="D95" s="101"/>
    </row>
    <row r="96" spans="2:4">
      <c r="B96" s="101"/>
      <c r="C96" s="101"/>
      <c r="D96" s="101"/>
    </row>
    <row r="97" spans="2:4">
      <c r="B97" s="101"/>
      <c r="C97" s="101"/>
      <c r="D97" s="101"/>
    </row>
    <row r="98" spans="2:4">
      <c r="B98" s="101"/>
      <c r="C98" s="101"/>
      <c r="D98" s="101"/>
    </row>
    <row r="99" spans="2:4">
      <c r="B99" s="101"/>
      <c r="C99" s="101"/>
      <c r="D99" s="101"/>
    </row>
    <row r="100" spans="2:4">
      <c r="B100" s="101"/>
      <c r="C100" s="101"/>
      <c r="D100" s="101"/>
    </row>
    <row r="101" spans="2:4">
      <c r="B101" s="101"/>
      <c r="C101" s="101"/>
      <c r="D101" s="101"/>
    </row>
    <row r="102" spans="2:4">
      <c r="B102" s="101"/>
      <c r="C102" s="101"/>
      <c r="D102" s="101"/>
    </row>
    <row r="103" spans="2:4">
      <c r="B103" s="101"/>
      <c r="C103" s="101"/>
      <c r="D103" s="101"/>
    </row>
    <row r="104" spans="2:4">
      <c r="B104" s="101"/>
      <c r="C104" s="101"/>
      <c r="D104" s="101"/>
    </row>
    <row r="105" spans="2:4">
      <c r="B105" s="101"/>
      <c r="C105" s="101"/>
      <c r="D105" s="101"/>
    </row>
    <row r="106" spans="2:4">
      <c r="B106" s="101"/>
      <c r="C106" s="101"/>
      <c r="D106" s="101"/>
    </row>
    <row r="107" spans="2:4">
      <c r="B107" s="101"/>
      <c r="C107" s="101"/>
      <c r="D107" s="101"/>
    </row>
    <row r="108" spans="2:4">
      <c r="B108" s="101"/>
      <c r="C108" s="101"/>
      <c r="D108" s="101"/>
    </row>
    <row r="109" spans="2:4">
      <c r="B109" s="101"/>
      <c r="C109" s="101"/>
      <c r="D109" s="101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topLeftCell="A4" workbookViewId="0">
      <selection activeCell="U31" sqref="U31:U3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171</v>
      </c>
      <c r="C1" s="78" t="s" vm="1">
        <v>240</v>
      </c>
    </row>
    <row r="2" spans="2:18">
      <c r="B2" s="57" t="s">
        <v>170</v>
      </c>
      <c r="C2" s="78" t="s">
        <v>241</v>
      </c>
    </row>
    <row r="3" spans="2:18">
      <c r="B3" s="57" t="s">
        <v>172</v>
      </c>
      <c r="C3" s="78" t="s">
        <v>242</v>
      </c>
    </row>
    <row r="4" spans="2:18">
      <c r="B4" s="57" t="s">
        <v>173</v>
      </c>
      <c r="C4" s="78">
        <v>12145</v>
      </c>
    </row>
    <row r="6" spans="2:18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78.75">
      <c r="B7" s="23" t="s">
        <v>108</v>
      </c>
      <c r="C7" s="31" t="s">
        <v>38</v>
      </c>
      <c r="D7" s="31" t="s">
        <v>53</v>
      </c>
      <c r="E7" s="31" t="s">
        <v>15</v>
      </c>
      <c r="F7" s="31" t="s">
        <v>54</v>
      </c>
      <c r="G7" s="31" t="s">
        <v>94</v>
      </c>
      <c r="H7" s="31" t="s">
        <v>18</v>
      </c>
      <c r="I7" s="31" t="s">
        <v>93</v>
      </c>
      <c r="J7" s="31" t="s">
        <v>17</v>
      </c>
      <c r="K7" s="31" t="s">
        <v>209</v>
      </c>
      <c r="L7" s="31" t="s">
        <v>229</v>
      </c>
      <c r="M7" s="31" t="s">
        <v>210</v>
      </c>
      <c r="N7" s="31" t="s">
        <v>49</v>
      </c>
      <c r="O7" s="31" t="s">
        <v>174</v>
      </c>
      <c r="P7" s="32" t="s">
        <v>176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231</v>
      </c>
      <c r="M8" s="33" t="s">
        <v>227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239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104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230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5"/>
  <sheetViews>
    <sheetView rightToLeft="1" workbookViewId="0">
      <selection activeCell="J16" sqref="J16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171</v>
      </c>
      <c r="C1" s="78" t="s" vm="1">
        <v>240</v>
      </c>
    </row>
    <row r="2" spans="2:13">
      <c r="B2" s="57" t="s">
        <v>170</v>
      </c>
      <c r="C2" s="78" t="s">
        <v>241</v>
      </c>
    </row>
    <row r="3" spans="2:13">
      <c r="B3" s="57" t="s">
        <v>172</v>
      </c>
      <c r="C3" s="78" t="s">
        <v>242</v>
      </c>
    </row>
    <row r="4" spans="2:13">
      <c r="B4" s="57" t="s">
        <v>173</v>
      </c>
      <c r="C4" s="78">
        <v>12145</v>
      </c>
    </row>
    <row r="6" spans="2:13" ht="26.25" customHeight="1">
      <c r="B6" s="130" t="s">
        <v>200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</row>
    <row r="7" spans="2:13" s="3" customFormat="1" ht="63">
      <c r="B7" s="13" t="s">
        <v>107</v>
      </c>
      <c r="C7" s="14" t="s">
        <v>38</v>
      </c>
      <c r="D7" s="14" t="s">
        <v>109</v>
      </c>
      <c r="E7" s="14" t="s">
        <v>15</v>
      </c>
      <c r="F7" s="14" t="s">
        <v>54</v>
      </c>
      <c r="G7" s="14" t="s">
        <v>93</v>
      </c>
      <c r="H7" s="14" t="s">
        <v>17</v>
      </c>
      <c r="I7" s="14" t="s">
        <v>19</v>
      </c>
      <c r="J7" s="14" t="s">
        <v>50</v>
      </c>
      <c r="K7" s="14" t="s">
        <v>174</v>
      </c>
      <c r="L7" s="14" t="s">
        <v>175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227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3" t="s">
        <v>37</v>
      </c>
      <c r="C10" s="114"/>
      <c r="D10" s="114"/>
      <c r="E10" s="114"/>
      <c r="F10" s="114"/>
      <c r="G10" s="114"/>
      <c r="H10" s="114"/>
      <c r="I10" s="114"/>
      <c r="J10" s="115">
        <f>J11</f>
        <v>8781.5606100000005</v>
      </c>
      <c r="K10" s="116">
        <v>1</v>
      </c>
      <c r="L10" s="116">
        <v>3.0482258424785875E-2</v>
      </c>
    </row>
    <row r="11" spans="2:13" s="100" customFormat="1">
      <c r="B11" s="117" t="s">
        <v>221</v>
      </c>
      <c r="C11" s="114"/>
      <c r="D11" s="114"/>
      <c r="E11" s="114"/>
      <c r="F11" s="114"/>
      <c r="G11" s="114"/>
      <c r="H11" s="114"/>
      <c r="I11" s="114"/>
      <c r="J11" s="115">
        <f>J12+J15</f>
        <v>8781.5606100000005</v>
      </c>
      <c r="K11" s="116">
        <v>1</v>
      </c>
      <c r="L11" s="116">
        <v>3.0482258424785875E-2</v>
      </c>
    </row>
    <row r="12" spans="2:13">
      <c r="B12" s="102" t="s">
        <v>35</v>
      </c>
      <c r="C12" s="82"/>
      <c r="D12" s="82"/>
      <c r="E12" s="82"/>
      <c r="F12" s="82"/>
      <c r="G12" s="82"/>
      <c r="H12" s="82"/>
      <c r="I12" s="82"/>
      <c r="J12" s="91">
        <f>J13</f>
        <v>6117.84</v>
      </c>
      <c r="K12" s="92">
        <v>0.66591554539355902</v>
      </c>
      <c r="L12" s="92">
        <v>2.0298609743768695E-2</v>
      </c>
    </row>
    <row r="13" spans="2:13">
      <c r="B13" s="87" t="s">
        <v>797</v>
      </c>
      <c r="C13" s="84" t="s">
        <v>798</v>
      </c>
      <c r="D13" s="97">
        <v>10</v>
      </c>
      <c r="E13" s="84" t="s">
        <v>295</v>
      </c>
      <c r="F13" s="84" t="s">
        <v>329</v>
      </c>
      <c r="G13" s="97" t="s">
        <v>156</v>
      </c>
      <c r="H13" s="98">
        <v>0</v>
      </c>
      <c r="I13" s="84"/>
      <c r="J13" s="94">
        <v>6117.84</v>
      </c>
      <c r="K13" s="95">
        <v>0.66591554539355902</v>
      </c>
      <c r="L13" s="95">
        <v>2.0298609743768695E-2</v>
      </c>
    </row>
    <row r="14" spans="2:13">
      <c r="B14" s="83"/>
      <c r="C14" s="84"/>
      <c r="D14" s="84"/>
      <c r="E14" s="84"/>
      <c r="F14" s="84"/>
      <c r="G14" s="84"/>
      <c r="H14" s="84"/>
      <c r="I14" s="84"/>
      <c r="J14" s="84"/>
      <c r="K14" s="95"/>
      <c r="L14" s="84"/>
    </row>
    <row r="15" spans="2:13">
      <c r="B15" s="102" t="s">
        <v>36</v>
      </c>
      <c r="C15" s="82"/>
      <c r="D15" s="82"/>
      <c r="E15" s="82"/>
      <c r="F15" s="82"/>
      <c r="G15" s="82"/>
      <c r="H15" s="82"/>
      <c r="I15" s="82"/>
      <c r="J15" s="91">
        <f>SUM(J16:J20)</f>
        <v>2663.7206100000003</v>
      </c>
      <c r="K15" s="92">
        <v>0.33408445460644098</v>
      </c>
      <c r="L15" s="92">
        <v>1.018364868101718E-2</v>
      </c>
    </row>
    <row r="16" spans="2:13">
      <c r="B16" s="87" t="s">
        <v>797</v>
      </c>
      <c r="C16" s="84" t="s">
        <v>799</v>
      </c>
      <c r="D16" s="97">
        <v>10</v>
      </c>
      <c r="E16" s="84" t="s">
        <v>295</v>
      </c>
      <c r="F16" s="84" t="s">
        <v>329</v>
      </c>
      <c r="G16" s="97" t="s">
        <v>159</v>
      </c>
      <c r="H16" s="98">
        <v>0</v>
      </c>
      <c r="I16" s="84"/>
      <c r="J16" s="94">
        <v>70.76048999999999</v>
      </c>
      <c r="K16" s="95">
        <v>8.8901759257268495E-3</v>
      </c>
      <c r="L16" s="95">
        <v>2.7099264000981577E-4</v>
      </c>
    </row>
    <row r="17" spans="2:12">
      <c r="B17" s="87" t="s">
        <v>797</v>
      </c>
      <c r="C17" s="84" t="s">
        <v>800</v>
      </c>
      <c r="D17" s="97">
        <v>10</v>
      </c>
      <c r="E17" s="84" t="s">
        <v>295</v>
      </c>
      <c r="F17" s="84" t="s">
        <v>329</v>
      </c>
      <c r="G17" s="97" t="s">
        <v>164</v>
      </c>
      <c r="H17" s="98">
        <v>0</v>
      </c>
      <c r="I17" s="84"/>
      <c r="J17" s="94">
        <v>68.802389999999988</v>
      </c>
      <c r="K17" s="95">
        <v>8.6441650023970952E-3</v>
      </c>
      <c r="L17" s="95">
        <v>2.6349367146955808E-4</v>
      </c>
    </row>
    <row r="18" spans="2:12">
      <c r="B18" s="87" t="s">
        <v>797</v>
      </c>
      <c r="C18" s="84" t="s">
        <v>801</v>
      </c>
      <c r="D18" s="97">
        <v>10</v>
      </c>
      <c r="E18" s="84" t="s">
        <v>295</v>
      </c>
      <c r="F18" s="84" t="s">
        <v>329</v>
      </c>
      <c r="G18" s="97" t="s">
        <v>157</v>
      </c>
      <c r="H18" s="98">
        <v>0</v>
      </c>
      <c r="I18" s="84"/>
      <c r="J18" s="94">
        <v>642.66773000000001</v>
      </c>
      <c r="K18" s="95">
        <v>8.0743211098277062E-2</v>
      </c>
      <c r="L18" s="95">
        <v>2.4612354267447203E-3</v>
      </c>
    </row>
    <row r="19" spans="2:12">
      <c r="B19" s="87" t="s">
        <v>797</v>
      </c>
      <c r="C19" s="84" t="s">
        <v>802</v>
      </c>
      <c r="D19" s="97">
        <v>10</v>
      </c>
      <c r="E19" s="84" t="s">
        <v>295</v>
      </c>
      <c r="F19" s="84" t="s">
        <v>329</v>
      </c>
      <c r="G19" s="97" t="s">
        <v>165</v>
      </c>
      <c r="H19" s="98">
        <v>0</v>
      </c>
      <c r="I19" s="84"/>
      <c r="J19" s="94">
        <v>334.25</v>
      </c>
      <c r="K19" s="95">
        <v>4.1581254740062044E-2</v>
      </c>
      <c r="L19" s="95">
        <v>1.2674905526134238E-3</v>
      </c>
    </row>
    <row r="20" spans="2:12">
      <c r="B20" s="87" t="s">
        <v>797</v>
      </c>
      <c r="C20" s="84" t="s">
        <v>803</v>
      </c>
      <c r="D20" s="97">
        <v>10</v>
      </c>
      <c r="E20" s="84" t="s">
        <v>295</v>
      </c>
      <c r="F20" s="84" t="s">
        <v>329</v>
      </c>
      <c r="G20" s="97" t="s">
        <v>155</v>
      </c>
      <c r="H20" s="98">
        <v>0</v>
      </c>
      <c r="I20" s="84"/>
      <c r="J20" s="94">
        <v>1547.24</v>
      </c>
      <c r="K20" s="95">
        <v>0.19415902600640764</v>
      </c>
      <c r="L20" s="95">
        <v>5.9184056062320384E-3</v>
      </c>
    </row>
    <row r="21" spans="2:12">
      <c r="B21" s="83"/>
      <c r="C21" s="84"/>
      <c r="D21" s="84"/>
      <c r="E21" s="84"/>
      <c r="F21" s="84"/>
      <c r="G21" s="84"/>
      <c r="H21" s="84"/>
      <c r="I21" s="84"/>
      <c r="J21" s="84"/>
      <c r="K21" s="95"/>
      <c r="L21" s="84"/>
    </row>
    <row r="22" spans="2:12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2">
      <c r="B24" s="99" t="s">
        <v>239</v>
      </c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2">
      <c r="B25" s="108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</row>
    <row r="118" spans="2:12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</row>
    <row r="119" spans="2:12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</row>
    <row r="120" spans="2:12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E515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>
      <selection activeCell="R31" sqref="R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171</v>
      </c>
      <c r="C1" s="78" t="s" vm="1">
        <v>240</v>
      </c>
    </row>
    <row r="2" spans="2:18">
      <c r="B2" s="57" t="s">
        <v>170</v>
      </c>
      <c r="C2" s="78" t="s">
        <v>241</v>
      </c>
    </row>
    <row r="3" spans="2:18">
      <c r="B3" s="57" t="s">
        <v>172</v>
      </c>
      <c r="C3" s="78" t="s">
        <v>242</v>
      </c>
    </row>
    <row r="4" spans="2:18">
      <c r="B4" s="57" t="s">
        <v>173</v>
      </c>
      <c r="C4" s="78">
        <v>12145</v>
      </c>
    </row>
    <row r="6" spans="2:18" ht="26.25" customHeight="1">
      <c r="B6" s="141" t="s">
        <v>212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78.75">
      <c r="B7" s="23" t="s">
        <v>108</v>
      </c>
      <c r="C7" s="31" t="s">
        <v>38</v>
      </c>
      <c r="D7" s="31" t="s">
        <v>53</v>
      </c>
      <c r="E7" s="31" t="s">
        <v>15</v>
      </c>
      <c r="F7" s="31" t="s">
        <v>54</v>
      </c>
      <c r="G7" s="31" t="s">
        <v>94</v>
      </c>
      <c r="H7" s="31" t="s">
        <v>18</v>
      </c>
      <c r="I7" s="31" t="s">
        <v>93</v>
      </c>
      <c r="J7" s="31" t="s">
        <v>17</v>
      </c>
      <c r="K7" s="31" t="s">
        <v>209</v>
      </c>
      <c r="L7" s="31" t="s">
        <v>224</v>
      </c>
      <c r="M7" s="31" t="s">
        <v>210</v>
      </c>
      <c r="N7" s="31" t="s">
        <v>49</v>
      </c>
      <c r="O7" s="31" t="s">
        <v>174</v>
      </c>
      <c r="P7" s="32" t="s">
        <v>176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231</v>
      </c>
      <c r="M8" s="33" t="s">
        <v>227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239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104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230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171</v>
      </c>
      <c r="C1" s="78" t="s" vm="1">
        <v>240</v>
      </c>
    </row>
    <row r="2" spans="2:18">
      <c r="B2" s="57" t="s">
        <v>170</v>
      </c>
      <c r="C2" s="78" t="s">
        <v>241</v>
      </c>
    </row>
    <row r="3" spans="2:18">
      <c r="B3" s="57" t="s">
        <v>172</v>
      </c>
      <c r="C3" s="78" t="s">
        <v>242</v>
      </c>
    </row>
    <row r="4" spans="2:18">
      <c r="B4" s="57" t="s">
        <v>173</v>
      </c>
      <c r="C4" s="78">
        <v>12145</v>
      </c>
    </row>
    <row r="6" spans="2:18" ht="26.25" customHeight="1">
      <c r="B6" s="141" t="s">
        <v>214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78.75">
      <c r="B7" s="23" t="s">
        <v>108</v>
      </c>
      <c r="C7" s="31" t="s">
        <v>38</v>
      </c>
      <c r="D7" s="31" t="s">
        <v>53</v>
      </c>
      <c r="E7" s="31" t="s">
        <v>15</v>
      </c>
      <c r="F7" s="31" t="s">
        <v>54</v>
      </c>
      <c r="G7" s="31" t="s">
        <v>94</v>
      </c>
      <c r="H7" s="31" t="s">
        <v>18</v>
      </c>
      <c r="I7" s="31" t="s">
        <v>93</v>
      </c>
      <c r="J7" s="31" t="s">
        <v>17</v>
      </c>
      <c r="K7" s="31" t="s">
        <v>209</v>
      </c>
      <c r="L7" s="31" t="s">
        <v>224</v>
      </c>
      <c r="M7" s="31" t="s">
        <v>210</v>
      </c>
      <c r="N7" s="31" t="s">
        <v>49</v>
      </c>
      <c r="O7" s="31" t="s">
        <v>174</v>
      </c>
      <c r="P7" s="32" t="s">
        <v>176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231</v>
      </c>
      <c r="M8" s="33" t="s">
        <v>227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239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104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230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2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2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2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2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2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2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2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2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2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2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2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2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2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2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2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2"/>
      <c r="R31" s="2"/>
      <c r="S31" s="2"/>
      <c r="T31" s="2"/>
      <c r="U31" s="2"/>
      <c r="V31" s="2"/>
      <c r="W31" s="2"/>
    </row>
    <row r="32" spans="2:2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2"/>
      <c r="R32" s="2"/>
      <c r="S32" s="2"/>
      <c r="T32" s="2"/>
      <c r="U32" s="2"/>
      <c r="V32" s="2"/>
      <c r="W32" s="2"/>
    </row>
    <row r="33" spans="2:2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2"/>
      <c r="R33" s="2"/>
      <c r="S33" s="2"/>
      <c r="T33" s="2"/>
      <c r="U33" s="2"/>
      <c r="V33" s="2"/>
      <c r="W33" s="2"/>
    </row>
    <row r="34" spans="2:2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2"/>
      <c r="R34" s="2"/>
      <c r="S34" s="2"/>
      <c r="T34" s="2"/>
      <c r="U34" s="2"/>
      <c r="V34" s="2"/>
      <c r="W34" s="2"/>
    </row>
    <row r="35" spans="2:2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2"/>
      <c r="R35" s="2"/>
      <c r="S35" s="2"/>
      <c r="T35" s="2"/>
      <c r="U35" s="2"/>
      <c r="V35" s="2"/>
      <c r="W35" s="2"/>
    </row>
    <row r="36" spans="2:2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2"/>
      <c r="R36" s="2"/>
      <c r="S36" s="2"/>
      <c r="T36" s="2"/>
      <c r="U36" s="2"/>
      <c r="V36" s="2"/>
      <c r="W36" s="2"/>
    </row>
    <row r="37" spans="2:2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2"/>
      <c r="R37" s="2"/>
      <c r="S37" s="2"/>
      <c r="T37" s="2"/>
      <c r="U37" s="2"/>
      <c r="V37" s="2"/>
      <c r="W37" s="2"/>
    </row>
    <row r="38" spans="2:2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2"/>
      <c r="R38" s="2"/>
      <c r="S38" s="2"/>
      <c r="T38" s="2"/>
      <c r="U38" s="2"/>
      <c r="V38" s="2"/>
      <c r="W38" s="2"/>
    </row>
    <row r="39" spans="2:2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2"/>
      <c r="R39" s="2"/>
      <c r="S39" s="2"/>
      <c r="T39" s="2"/>
      <c r="U39" s="2"/>
      <c r="V39" s="2"/>
      <c r="W39" s="2"/>
    </row>
    <row r="40" spans="2:2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2"/>
      <c r="R40" s="2"/>
      <c r="S40" s="2"/>
      <c r="T40" s="2"/>
      <c r="U40" s="2"/>
      <c r="V40" s="2"/>
      <c r="W40" s="2"/>
    </row>
    <row r="41" spans="2:2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2"/>
      <c r="R41" s="2"/>
      <c r="S41" s="2"/>
      <c r="T41" s="2"/>
      <c r="U41" s="2"/>
      <c r="V41" s="2"/>
      <c r="W41" s="2"/>
    </row>
    <row r="42" spans="2:2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2"/>
      <c r="R42" s="2"/>
      <c r="S42" s="2"/>
      <c r="T42" s="2"/>
      <c r="U42" s="2"/>
      <c r="V42" s="2"/>
      <c r="W42" s="2"/>
    </row>
    <row r="43" spans="2:2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2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2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2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2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2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topLeftCell="A10" workbookViewId="0">
      <selection activeCell="Q26" activeCellId="2" sqref="Q11 Q12:Q24 Q26:Q40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7.28515625" style="1" bestFit="1" customWidth="1"/>
    <col min="14" max="14" width="8.28515625" style="1" bestFit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171</v>
      </c>
      <c r="C1" s="78" t="s" vm="1">
        <v>240</v>
      </c>
    </row>
    <row r="2" spans="2:53">
      <c r="B2" s="57" t="s">
        <v>170</v>
      </c>
      <c r="C2" s="78" t="s">
        <v>241</v>
      </c>
    </row>
    <row r="3" spans="2:53">
      <c r="B3" s="57" t="s">
        <v>172</v>
      </c>
      <c r="C3" s="78" t="s">
        <v>242</v>
      </c>
    </row>
    <row r="4" spans="2:53">
      <c r="B4" s="57" t="s">
        <v>173</v>
      </c>
      <c r="C4" s="78">
        <v>12145</v>
      </c>
    </row>
    <row r="6" spans="2:53" ht="21.75" customHeight="1">
      <c r="B6" s="132" t="s">
        <v>201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4"/>
    </row>
    <row r="7" spans="2:53" ht="27.75" customHeight="1">
      <c r="B7" s="135" t="s">
        <v>78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7"/>
      <c r="AU7" s="3"/>
      <c r="AV7" s="3"/>
    </row>
    <row r="8" spans="2:53" s="3" customFormat="1" ht="66" customHeight="1">
      <c r="B8" s="23" t="s">
        <v>107</v>
      </c>
      <c r="C8" s="31" t="s">
        <v>38</v>
      </c>
      <c r="D8" s="31" t="s">
        <v>111</v>
      </c>
      <c r="E8" s="31" t="s">
        <v>15</v>
      </c>
      <c r="F8" s="31" t="s">
        <v>54</v>
      </c>
      <c r="G8" s="31" t="s">
        <v>94</v>
      </c>
      <c r="H8" s="31" t="s">
        <v>18</v>
      </c>
      <c r="I8" s="31" t="s">
        <v>93</v>
      </c>
      <c r="J8" s="31" t="s">
        <v>17</v>
      </c>
      <c r="K8" s="31" t="s">
        <v>19</v>
      </c>
      <c r="L8" s="31" t="s">
        <v>224</v>
      </c>
      <c r="M8" s="31" t="s">
        <v>223</v>
      </c>
      <c r="N8" s="31" t="s">
        <v>238</v>
      </c>
      <c r="O8" s="31" t="s">
        <v>50</v>
      </c>
      <c r="P8" s="31" t="s">
        <v>226</v>
      </c>
      <c r="Q8" s="31" t="s">
        <v>174</v>
      </c>
      <c r="R8" s="72" t="s">
        <v>176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231</v>
      </c>
      <c r="M9" s="33"/>
      <c r="N9" s="17" t="s">
        <v>227</v>
      </c>
      <c r="O9" s="33" t="s">
        <v>232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105</v>
      </c>
      <c r="R10" s="21" t="s">
        <v>106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9" t="s">
        <v>26</v>
      </c>
      <c r="C11" s="80"/>
      <c r="D11" s="80"/>
      <c r="E11" s="80"/>
      <c r="F11" s="80"/>
      <c r="G11" s="80"/>
      <c r="H11" s="88">
        <v>5.0779004278605839</v>
      </c>
      <c r="I11" s="80"/>
      <c r="J11" s="80"/>
      <c r="K11" s="89">
        <v>6.452803931064708E-3</v>
      </c>
      <c r="L11" s="88"/>
      <c r="M11" s="90"/>
      <c r="N11" s="80"/>
      <c r="O11" s="88">
        <v>17351.063159999998</v>
      </c>
      <c r="P11" s="80"/>
      <c r="Q11" s="89">
        <f>O11/$O$11</f>
        <v>1</v>
      </c>
      <c r="R11" s="89">
        <f>O11/'סכום נכסי הקרן'!$C$42</f>
        <v>6.6241089916552573E-2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1" t="s">
        <v>221</v>
      </c>
      <c r="C12" s="82"/>
      <c r="D12" s="82"/>
      <c r="E12" s="82"/>
      <c r="F12" s="82"/>
      <c r="G12" s="82"/>
      <c r="H12" s="91">
        <v>5.0779004278605848</v>
      </c>
      <c r="I12" s="82"/>
      <c r="J12" s="82"/>
      <c r="K12" s="92">
        <v>6.452803931064708E-3</v>
      </c>
      <c r="L12" s="91"/>
      <c r="M12" s="93"/>
      <c r="N12" s="82"/>
      <c r="O12" s="91">
        <v>17351.063159999994</v>
      </c>
      <c r="P12" s="82"/>
      <c r="Q12" s="92">
        <f t="shared" ref="Q12:Q24" si="0">O12/$O$11</f>
        <v>0.99999999999999978</v>
      </c>
      <c r="R12" s="92">
        <f>O12/'סכום נכסי הקרן'!$C$42</f>
        <v>6.6241089916552559E-2</v>
      </c>
      <c r="AW12" s="4"/>
    </row>
    <row r="13" spans="2:53" s="100" customFormat="1">
      <c r="B13" s="119" t="s">
        <v>25</v>
      </c>
      <c r="C13" s="114"/>
      <c r="D13" s="114"/>
      <c r="E13" s="114"/>
      <c r="F13" s="114"/>
      <c r="G13" s="114"/>
      <c r="H13" s="115">
        <v>5.0968599354810511</v>
      </c>
      <c r="I13" s="114"/>
      <c r="J13" s="114"/>
      <c r="K13" s="116">
        <v>-2.3724886794697845E-3</v>
      </c>
      <c r="L13" s="115"/>
      <c r="M13" s="118"/>
      <c r="N13" s="114"/>
      <c r="O13" s="115">
        <v>6405.0423099999989</v>
      </c>
      <c r="P13" s="114"/>
      <c r="Q13" s="116">
        <f t="shared" si="0"/>
        <v>0.36914408361821671</v>
      </c>
      <c r="R13" s="116">
        <f>O13/'סכום נכסי הקרן'!$C$42</f>
        <v>2.4452506435117694E-2</v>
      </c>
    </row>
    <row r="14" spans="2:53">
      <c r="B14" s="85" t="s">
        <v>24</v>
      </c>
      <c r="C14" s="82"/>
      <c r="D14" s="82"/>
      <c r="E14" s="82"/>
      <c r="F14" s="82"/>
      <c r="G14" s="82"/>
      <c r="H14" s="91">
        <v>5.0968599354810511</v>
      </c>
      <c r="I14" s="82"/>
      <c r="J14" s="82"/>
      <c r="K14" s="92">
        <v>-2.3724886794697845E-3</v>
      </c>
      <c r="L14" s="91"/>
      <c r="M14" s="93"/>
      <c r="N14" s="82"/>
      <c r="O14" s="91">
        <v>6405.0423099999989</v>
      </c>
      <c r="P14" s="82"/>
      <c r="Q14" s="92">
        <f t="shared" si="0"/>
        <v>0.36914408361821671</v>
      </c>
      <c r="R14" s="92">
        <f>O14/'סכום נכסי הקרן'!$C$42</f>
        <v>2.4452506435117694E-2</v>
      </c>
    </row>
    <row r="15" spans="2:53">
      <c r="B15" s="86" t="s">
        <v>243</v>
      </c>
      <c r="C15" s="84" t="s">
        <v>244</v>
      </c>
      <c r="D15" s="97" t="s">
        <v>112</v>
      </c>
      <c r="E15" s="84" t="s">
        <v>245</v>
      </c>
      <c r="F15" s="84"/>
      <c r="G15" s="84"/>
      <c r="H15" s="94">
        <v>2.8800000000000008</v>
      </c>
      <c r="I15" s="97" t="s">
        <v>156</v>
      </c>
      <c r="J15" s="98">
        <v>0.04</v>
      </c>
      <c r="K15" s="95">
        <v>-5.6000000000000008E-3</v>
      </c>
      <c r="L15" s="94">
        <v>1399999.9999999998</v>
      </c>
      <c r="M15" s="96">
        <v>153.91</v>
      </c>
      <c r="N15" s="84"/>
      <c r="O15" s="94">
        <v>2154.7400699999994</v>
      </c>
      <c r="P15" s="95">
        <v>9.0044853270946813E-5</v>
      </c>
      <c r="Q15" s="95">
        <f t="shared" si="0"/>
        <v>0.12418490153199348</v>
      </c>
      <c r="R15" s="95">
        <f>O15/'סכום נכסי הקרן'!$C$42</f>
        <v>8.2261432286590067E-3</v>
      </c>
    </row>
    <row r="16" spans="2:53" ht="20.25">
      <c r="B16" s="86" t="s">
        <v>246</v>
      </c>
      <c r="C16" s="84" t="s">
        <v>247</v>
      </c>
      <c r="D16" s="97" t="s">
        <v>112</v>
      </c>
      <c r="E16" s="84" t="s">
        <v>245</v>
      </c>
      <c r="F16" s="84"/>
      <c r="G16" s="84"/>
      <c r="H16" s="94">
        <v>5.4399999999999995</v>
      </c>
      <c r="I16" s="97" t="s">
        <v>156</v>
      </c>
      <c r="J16" s="98">
        <v>0.04</v>
      </c>
      <c r="K16" s="95">
        <v>-1E-4</v>
      </c>
      <c r="L16" s="94">
        <v>662331.99999999988</v>
      </c>
      <c r="M16" s="96">
        <v>158.29</v>
      </c>
      <c r="N16" s="84"/>
      <c r="O16" s="94">
        <v>1048.4053299999998</v>
      </c>
      <c r="P16" s="95">
        <v>6.2647898365293274E-5</v>
      </c>
      <c r="Q16" s="95">
        <f t="shared" si="0"/>
        <v>6.0423117611428254E-2</v>
      </c>
      <c r="R16" s="95">
        <f>O16/'סכום נכסי הקרן'!$C$42</f>
        <v>4.0024931667370497E-3</v>
      </c>
      <c r="AU16" s="4"/>
    </row>
    <row r="17" spans="2:48" ht="20.25">
      <c r="B17" s="86" t="s">
        <v>248</v>
      </c>
      <c r="C17" s="84" t="s">
        <v>249</v>
      </c>
      <c r="D17" s="97" t="s">
        <v>112</v>
      </c>
      <c r="E17" s="84" t="s">
        <v>245</v>
      </c>
      <c r="F17" s="84"/>
      <c r="G17" s="84"/>
      <c r="H17" s="94">
        <v>14.05</v>
      </c>
      <c r="I17" s="97" t="s">
        <v>156</v>
      </c>
      <c r="J17" s="98">
        <v>0.04</v>
      </c>
      <c r="K17" s="95">
        <v>1.0799999999999999E-2</v>
      </c>
      <c r="L17" s="94">
        <v>109999.99999999999</v>
      </c>
      <c r="M17" s="96">
        <v>175.58</v>
      </c>
      <c r="N17" s="84"/>
      <c r="O17" s="94">
        <v>193.13798999999997</v>
      </c>
      <c r="P17" s="95">
        <v>6.7810807600210647E-6</v>
      </c>
      <c r="Q17" s="95">
        <f t="shared" si="0"/>
        <v>1.1131190533917692E-2</v>
      </c>
      <c r="R17" s="95">
        <f>O17/'סכום נכסי הקרן'!$C$42</f>
        <v>7.3734219303552061E-4</v>
      </c>
      <c r="AV17" s="4"/>
    </row>
    <row r="18" spans="2:48">
      <c r="B18" s="86" t="s">
        <v>250</v>
      </c>
      <c r="C18" s="84" t="s">
        <v>251</v>
      </c>
      <c r="D18" s="97" t="s">
        <v>112</v>
      </c>
      <c r="E18" s="84" t="s">
        <v>245</v>
      </c>
      <c r="F18" s="84"/>
      <c r="G18" s="84"/>
      <c r="H18" s="94">
        <v>17.900000000000002</v>
      </c>
      <c r="I18" s="97" t="s">
        <v>156</v>
      </c>
      <c r="J18" s="98">
        <v>2.75E-2</v>
      </c>
      <c r="K18" s="95">
        <v>1.3300000000000003E-2</v>
      </c>
      <c r="L18" s="94">
        <v>209999.99999999997</v>
      </c>
      <c r="M18" s="96">
        <v>139.80000000000001</v>
      </c>
      <c r="N18" s="84"/>
      <c r="O18" s="94">
        <v>293.57999999999993</v>
      </c>
      <c r="P18" s="95">
        <v>1.1881143081381247E-5</v>
      </c>
      <c r="Q18" s="95">
        <f t="shared" si="0"/>
        <v>1.6920000653147294E-2</v>
      </c>
      <c r="R18" s="95">
        <f>O18/'סכום נכסי הקרן'!$C$42</f>
        <v>1.1207992846532582E-3</v>
      </c>
      <c r="AU18" s="3"/>
    </row>
    <row r="19" spans="2:48">
      <c r="B19" s="86" t="s">
        <v>252</v>
      </c>
      <c r="C19" s="84" t="s">
        <v>253</v>
      </c>
      <c r="D19" s="97" t="s">
        <v>112</v>
      </c>
      <c r="E19" s="84" t="s">
        <v>245</v>
      </c>
      <c r="F19" s="84"/>
      <c r="G19" s="84"/>
      <c r="H19" s="94">
        <v>5.0200000000000014</v>
      </c>
      <c r="I19" s="97" t="s">
        <v>156</v>
      </c>
      <c r="J19" s="98">
        <v>1.7500000000000002E-2</v>
      </c>
      <c r="K19" s="95">
        <v>-1.7000000000000001E-3</v>
      </c>
      <c r="L19" s="94">
        <v>529999.99999999988</v>
      </c>
      <c r="M19" s="96">
        <v>113.42</v>
      </c>
      <c r="N19" s="84"/>
      <c r="O19" s="94">
        <v>601.12595999999985</v>
      </c>
      <c r="P19" s="95">
        <v>3.7008382049398501E-5</v>
      </c>
      <c r="Q19" s="95">
        <f t="shared" si="0"/>
        <v>3.4644906450792948E-2</v>
      </c>
      <c r="R19" s="95">
        <f>O19/'סכום נכסי הקרן'!$C$42</f>
        <v>2.2949163633575278E-3</v>
      </c>
      <c r="AV19" s="3"/>
    </row>
    <row r="20" spans="2:48">
      <c r="B20" s="86" t="s">
        <v>254</v>
      </c>
      <c r="C20" s="84" t="s">
        <v>255</v>
      </c>
      <c r="D20" s="97" t="s">
        <v>112</v>
      </c>
      <c r="E20" s="84" t="s">
        <v>245</v>
      </c>
      <c r="F20" s="84"/>
      <c r="G20" s="84"/>
      <c r="H20" s="94">
        <v>1.3099999999999998</v>
      </c>
      <c r="I20" s="97" t="s">
        <v>156</v>
      </c>
      <c r="J20" s="98">
        <v>0.03</v>
      </c>
      <c r="K20" s="95">
        <v>-8.8999999999999982E-3</v>
      </c>
      <c r="L20" s="94">
        <v>419999.99999999994</v>
      </c>
      <c r="M20" s="96">
        <v>118.19</v>
      </c>
      <c r="N20" s="84"/>
      <c r="O20" s="94">
        <v>496.39800999999994</v>
      </c>
      <c r="P20" s="95">
        <v>2.7396797405705926E-5</v>
      </c>
      <c r="Q20" s="95">
        <f t="shared" si="0"/>
        <v>2.8609083225768168E-2</v>
      </c>
      <c r="R20" s="95">
        <f>O20/'סכום נכסי הקרן'!$C$42</f>
        <v>1.895096854388245E-3</v>
      </c>
    </row>
    <row r="21" spans="2:48">
      <c r="B21" s="86" t="s">
        <v>256</v>
      </c>
      <c r="C21" s="84" t="s">
        <v>257</v>
      </c>
      <c r="D21" s="97" t="s">
        <v>112</v>
      </c>
      <c r="E21" s="84" t="s">
        <v>245</v>
      </c>
      <c r="F21" s="84"/>
      <c r="G21" s="84"/>
      <c r="H21" s="94">
        <v>2.3400000000000003</v>
      </c>
      <c r="I21" s="97" t="s">
        <v>156</v>
      </c>
      <c r="J21" s="98">
        <v>1E-3</v>
      </c>
      <c r="K21" s="95">
        <v>-7.000000000000001E-3</v>
      </c>
      <c r="L21" s="94">
        <v>649999.99999999988</v>
      </c>
      <c r="M21" s="96">
        <v>102.86</v>
      </c>
      <c r="N21" s="84"/>
      <c r="O21" s="94">
        <v>668.58994999999982</v>
      </c>
      <c r="P21" s="95">
        <v>4.4793305426874333E-5</v>
      </c>
      <c r="Q21" s="95">
        <f t="shared" si="0"/>
        <v>3.853308260333714E-2</v>
      </c>
      <c r="R21" s="95">
        <f>O21/'סכום נכסי הקרן'!$C$42</f>
        <v>2.5524733894896029E-3</v>
      </c>
    </row>
    <row r="22" spans="2:48">
      <c r="B22" s="86" t="s">
        <v>258</v>
      </c>
      <c r="C22" s="84" t="s">
        <v>259</v>
      </c>
      <c r="D22" s="97" t="s">
        <v>112</v>
      </c>
      <c r="E22" s="84" t="s">
        <v>245</v>
      </c>
      <c r="F22" s="84"/>
      <c r="G22" s="84"/>
      <c r="H22" s="94">
        <v>7.1400000000000006</v>
      </c>
      <c r="I22" s="97" t="s">
        <v>156</v>
      </c>
      <c r="J22" s="98">
        <v>7.4999999999999997E-3</v>
      </c>
      <c r="K22" s="95">
        <v>2.1999999999999997E-3</v>
      </c>
      <c r="L22" s="94">
        <v>289999.99999999994</v>
      </c>
      <c r="M22" s="96">
        <v>104.89</v>
      </c>
      <c r="N22" s="84"/>
      <c r="O22" s="94">
        <v>304.18099000000001</v>
      </c>
      <c r="P22" s="95">
        <v>2.080756901870643E-5</v>
      </c>
      <c r="Q22" s="95">
        <f t="shared" si="0"/>
        <v>1.7530971283721615E-2</v>
      </c>
      <c r="R22" s="95">
        <f>O22/'סכום נכסי הקרן'!$C$42</f>
        <v>1.1612706451295046E-3</v>
      </c>
    </row>
    <row r="23" spans="2:48">
      <c r="B23" s="86" t="s">
        <v>260</v>
      </c>
      <c r="C23" s="84" t="s">
        <v>261</v>
      </c>
      <c r="D23" s="97" t="s">
        <v>112</v>
      </c>
      <c r="E23" s="84" t="s">
        <v>245</v>
      </c>
      <c r="F23" s="84"/>
      <c r="G23" s="84"/>
      <c r="H23" s="94">
        <v>23.47</v>
      </c>
      <c r="I23" s="97" t="s">
        <v>156</v>
      </c>
      <c r="J23" s="98">
        <v>0.01</v>
      </c>
      <c r="K23" s="95">
        <v>1.5399999999999999E-2</v>
      </c>
      <c r="L23" s="94">
        <v>159999.99999999997</v>
      </c>
      <c r="M23" s="96">
        <v>89.05</v>
      </c>
      <c r="N23" s="84"/>
      <c r="O23" s="94">
        <v>142.48000999999999</v>
      </c>
      <c r="P23" s="95">
        <v>1.6008056855015125E-5</v>
      </c>
      <c r="Q23" s="95">
        <f t="shared" si="0"/>
        <v>8.2116011385667733E-3</v>
      </c>
      <c r="R23" s="95">
        <f>O23/'סכום נכסי הקרן'!$C$42</f>
        <v>5.4394540937866714E-4</v>
      </c>
    </row>
    <row r="24" spans="2:48">
      <c r="B24" s="86" t="s">
        <v>262</v>
      </c>
      <c r="C24" s="84" t="s">
        <v>263</v>
      </c>
      <c r="D24" s="97" t="s">
        <v>112</v>
      </c>
      <c r="E24" s="84" t="s">
        <v>245</v>
      </c>
      <c r="F24" s="84"/>
      <c r="G24" s="84"/>
      <c r="H24" s="94">
        <v>4.0199999999999996</v>
      </c>
      <c r="I24" s="97" t="s">
        <v>156</v>
      </c>
      <c r="J24" s="98">
        <v>2.75E-2</v>
      </c>
      <c r="K24" s="95">
        <v>-3.4999999999999996E-3</v>
      </c>
      <c r="L24" s="94">
        <v>419999.99999999994</v>
      </c>
      <c r="M24" s="96">
        <v>119.62</v>
      </c>
      <c r="N24" s="84"/>
      <c r="O24" s="94">
        <v>502.40399999999994</v>
      </c>
      <c r="P24" s="95">
        <v>2.5604535270369259E-5</v>
      </c>
      <c r="Q24" s="95">
        <f t="shared" si="0"/>
        <v>2.8955228585543343E-2</v>
      </c>
      <c r="R24" s="95">
        <f>O24/'סכום נכסי הקרן'!$C$42</f>
        <v>1.9180259002893098E-3</v>
      </c>
    </row>
    <row r="25" spans="2:48">
      <c r="B25" s="87"/>
      <c r="C25" s="84"/>
      <c r="D25" s="84"/>
      <c r="E25" s="84"/>
      <c r="F25" s="84"/>
      <c r="G25" s="84"/>
      <c r="H25" s="84"/>
      <c r="I25" s="84"/>
      <c r="J25" s="84"/>
      <c r="K25" s="95"/>
      <c r="L25" s="94"/>
      <c r="M25" s="96"/>
      <c r="N25" s="84"/>
      <c r="O25" s="84"/>
      <c r="P25" s="84"/>
      <c r="Q25" s="95"/>
      <c r="R25" s="84"/>
    </row>
    <row r="26" spans="2:48" s="100" customFormat="1">
      <c r="B26" s="119" t="s">
        <v>39</v>
      </c>
      <c r="C26" s="114"/>
      <c r="D26" s="114"/>
      <c r="E26" s="114"/>
      <c r="F26" s="114"/>
      <c r="G26" s="114"/>
      <c r="H26" s="115">
        <v>5.0668063097193912</v>
      </c>
      <c r="I26" s="114"/>
      <c r="J26" s="114"/>
      <c r="K26" s="116">
        <v>1.1616906333501093E-2</v>
      </c>
      <c r="L26" s="115"/>
      <c r="M26" s="118"/>
      <c r="N26" s="114"/>
      <c r="O26" s="115">
        <v>10946.020849999997</v>
      </c>
      <c r="P26" s="114"/>
      <c r="Q26" s="116">
        <f t="shared" ref="Q26:Q40" si="1">O26/$O$11</f>
        <v>0.63085591638178318</v>
      </c>
      <c r="R26" s="116">
        <f>O26/'סכום נכסי הקרן'!$C$42</f>
        <v>4.1788583481434868E-2</v>
      </c>
    </row>
    <row r="27" spans="2:48">
      <c r="B27" s="85" t="s">
        <v>23</v>
      </c>
      <c r="C27" s="82"/>
      <c r="D27" s="82"/>
      <c r="E27" s="82"/>
      <c r="F27" s="82"/>
      <c r="G27" s="82"/>
      <c r="H27" s="91">
        <v>5.0668063097193912</v>
      </c>
      <c r="I27" s="82"/>
      <c r="J27" s="82"/>
      <c r="K27" s="92">
        <v>1.1616906333501093E-2</v>
      </c>
      <c r="L27" s="91"/>
      <c r="M27" s="93"/>
      <c r="N27" s="82"/>
      <c r="O27" s="91">
        <v>10946.020849999997</v>
      </c>
      <c r="P27" s="82"/>
      <c r="Q27" s="92">
        <f t="shared" si="1"/>
        <v>0.63085591638178318</v>
      </c>
      <c r="R27" s="92">
        <f>O27/'סכום נכסי הקרן'!$C$42</f>
        <v>4.1788583481434868E-2</v>
      </c>
    </row>
    <row r="28" spans="2:48">
      <c r="B28" s="86" t="s">
        <v>264</v>
      </c>
      <c r="C28" s="84" t="s">
        <v>265</v>
      </c>
      <c r="D28" s="97" t="s">
        <v>112</v>
      </c>
      <c r="E28" s="84" t="s">
        <v>245</v>
      </c>
      <c r="F28" s="84"/>
      <c r="G28" s="84"/>
      <c r="H28" s="94">
        <v>6.7899999999999991</v>
      </c>
      <c r="I28" s="97" t="s">
        <v>156</v>
      </c>
      <c r="J28" s="98">
        <v>6.25E-2</v>
      </c>
      <c r="K28" s="95">
        <v>1.84E-2</v>
      </c>
      <c r="L28" s="94">
        <v>349999.99999999994</v>
      </c>
      <c r="M28" s="96">
        <v>137.97</v>
      </c>
      <c r="N28" s="84"/>
      <c r="O28" s="94">
        <v>482.89499999999992</v>
      </c>
      <c r="P28" s="95">
        <v>2.0396680469391716E-5</v>
      </c>
      <c r="Q28" s="95">
        <f t="shared" si="1"/>
        <v>2.7830859443427901E-2</v>
      </c>
      <c r="R28" s="95">
        <f>O28/'סכום נכסי הקרן'!$C$42</f>
        <v>1.8435464628470438E-3</v>
      </c>
    </row>
    <row r="29" spans="2:48">
      <c r="B29" s="86" t="s">
        <v>266</v>
      </c>
      <c r="C29" s="84" t="s">
        <v>267</v>
      </c>
      <c r="D29" s="97" t="s">
        <v>112</v>
      </c>
      <c r="E29" s="84" t="s">
        <v>245</v>
      </c>
      <c r="F29" s="84"/>
      <c r="G29" s="84"/>
      <c r="H29" s="94">
        <v>5.2799999999999985</v>
      </c>
      <c r="I29" s="97" t="s">
        <v>156</v>
      </c>
      <c r="J29" s="98">
        <v>3.7499999999999999E-2</v>
      </c>
      <c r="K29" s="95">
        <v>1.3999999999999997E-2</v>
      </c>
      <c r="L29" s="94">
        <v>176507.99999999997</v>
      </c>
      <c r="M29" s="96">
        <v>113.84</v>
      </c>
      <c r="N29" s="84"/>
      <c r="O29" s="94">
        <v>200.9367</v>
      </c>
      <c r="P29" s="95">
        <v>1.1285112772167479E-5</v>
      </c>
      <c r="Q29" s="95">
        <f t="shared" si="1"/>
        <v>1.1580656363653052E-2</v>
      </c>
      <c r="R29" s="95">
        <f>O29/'סכום נכסי הקרן'!$C$42</f>
        <v>7.6711529947743847E-4</v>
      </c>
    </row>
    <row r="30" spans="2:48">
      <c r="B30" s="86" t="s">
        <v>268</v>
      </c>
      <c r="C30" s="84" t="s">
        <v>269</v>
      </c>
      <c r="D30" s="97" t="s">
        <v>112</v>
      </c>
      <c r="E30" s="84" t="s">
        <v>245</v>
      </c>
      <c r="F30" s="84"/>
      <c r="G30" s="84"/>
      <c r="H30" s="94">
        <v>18.46</v>
      </c>
      <c r="I30" s="97" t="s">
        <v>156</v>
      </c>
      <c r="J30" s="98">
        <v>3.7499999999999999E-2</v>
      </c>
      <c r="K30" s="95">
        <v>3.2000000000000001E-2</v>
      </c>
      <c r="L30" s="94">
        <v>199999.99999999997</v>
      </c>
      <c r="M30" s="96">
        <v>111.1</v>
      </c>
      <c r="N30" s="84"/>
      <c r="O30" s="94">
        <v>222.19998999999996</v>
      </c>
      <c r="P30" s="95">
        <v>3.2838074959802085E-5</v>
      </c>
      <c r="Q30" s="95">
        <f t="shared" si="1"/>
        <v>1.2806131125857765E-2</v>
      </c>
      <c r="R30" s="95">
        <f>O30/'סכום נכסי הקרן'!$C$42</f>
        <v>8.4829208339110679E-4</v>
      </c>
    </row>
    <row r="31" spans="2:48">
      <c r="B31" s="86" t="s">
        <v>270</v>
      </c>
      <c r="C31" s="84" t="s">
        <v>271</v>
      </c>
      <c r="D31" s="97" t="s">
        <v>112</v>
      </c>
      <c r="E31" s="84" t="s">
        <v>245</v>
      </c>
      <c r="F31" s="84"/>
      <c r="G31" s="84"/>
      <c r="H31" s="94">
        <v>0.91999999999999993</v>
      </c>
      <c r="I31" s="97" t="s">
        <v>156</v>
      </c>
      <c r="J31" s="98">
        <v>2.2499999999999999E-2</v>
      </c>
      <c r="K31" s="95">
        <v>1.8999999999999998E-3</v>
      </c>
      <c r="L31" s="94">
        <v>1762450.9999999998</v>
      </c>
      <c r="M31" s="96">
        <v>102.07</v>
      </c>
      <c r="N31" s="84"/>
      <c r="O31" s="94">
        <v>1798.9337699999999</v>
      </c>
      <c r="P31" s="95">
        <v>9.1681106300500769E-5</v>
      </c>
      <c r="Q31" s="95">
        <f t="shared" si="1"/>
        <v>0.10367859037866589</v>
      </c>
      <c r="R31" s="95">
        <f>O31/'סכום נכסי הקרן'!$C$42</f>
        <v>6.8677828276946292E-3</v>
      </c>
    </row>
    <row r="32" spans="2:48">
      <c r="B32" s="86" t="s">
        <v>272</v>
      </c>
      <c r="C32" s="84" t="s">
        <v>273</v>
      </c>
      <c r="D32" s="97" t="s">
        <v>112</v>
      </c>
      <c r="E32" s="84" t="s">
        <v>245</v>
      </c>
      <c r="F32" s="84"/>
      <c r="G32" s="84"/>
      <c r="H32" s="94">
        <v>4.3</v>
      </c>
      <c r="I32" s="97" t="s">
        <v>156</v>
      </c>
      <c r="J32" s="98">
        <v>1.2500000000000001E-2</v>
      </c>
      <c r="K32" s="95">
        <v>1.1200000000000002E-2</v>
      </c>
      <c r="L32" s="94">
        <v>747781.99999999988</v>
      </c>
      <c r="M32" s="96">
        <v>101.3</v>
      </c>
      <c r="N32" s="84"/>
      <c r="O32" s="94">
        <v>757.50314999999989</v>
      </c>
      <c r="P32" s="95">
        <v>7.1436063757122993E-5</v>
      </c>
      <c r="Q32" s="95">
        <f t="shared" si="1"/>
        <v>4.365744871163272E-2</v>
      </c>
      <c r="R32" s="95">
        <f>O32/'סכום נכסי הקרן'!$C$42</f>
        <v>2.8919169856345454E-3</v>
      </c>
    </row>
    <row r="33" spans="2:18">
      <c r="B33" s="86" t="s">
        <v>274</v>
      </c>
      <c r="C33" s="84" t="s">
        <v>275</v>
      </c>
      <c r="D33" s="97" t="s">
        <v>112</v>
      </c>
      <c r="E33" s="84" t="s">
        <v>245</v>
      </c>
      <c r="F33" s="84"/>
      <c r="G33" s="84"/>
      <c r="H33" s="94">
        <v>2.58</v>
      </c>
      <c r="I33" s="97" t="s">
        <v>156</v>
      </c>
      <c r="J33" s="98">
        <v>5.0000000000000001E-3</v>
      </c>
      <c r="K33" s="95">
        <v>6.3E-3</v>
      </c>
      <c r="L33" s="94">
        <v>40303.999999999993</v>
      </c>
      <c r="M33" s="96">
        <v>99.86</v>
      </c>
      <c r="N33" s="84"/>
      <c r="O33" s="94">
        <v>40.247579999999992</v>
      </c>
      <c r="P33" s="95">
        <v>6.5591666811778561E-6</v>
      </c>
      <c r="Q33" s="95">
        <f t="shared" si="1"/>
        <v>2.3196031060957762E-3</v>
      </c>
      <c r="R33" s="95">
        <f>O33/'סכום נכסי הקרן'!$C$42</f>
        <v>1.5365303792160494E-4</v>
      </c>
    </row>
    <row r="34" spans="2:18">
      <c r="B34" s="86" t="s">
        <v>276</v>
      </c>
      <c r="C34" s="84" t="s">
        <v>277</v>
      </c>
      <c r="D34" s="97" t="s">
        <v>112</v>
      </c>
      <c r="E34" s="84" t="s">
        <v>245</v>
      </c>
      <c r="F34" s="84"/>
      <c r="G34" s="84"/>
      <c r="H34" s="94">
        <v>3.3200000000000003</v>
      </c>
      <c r="I34" s="97" t="s">
        <v>156</v>
      </c>
      <c r="J34" s="98">
        <v>5.5E-2</v>
      </c>
      <c r="K34" s="95">
        <v>8.8000000000000005E-3</v>
      </c>
      <c r="L34" s="94">
        <v>899999.99999999988</v>
      </c>
      <c r="M34" s="96">
        <v>118.53</v>
      </c>
      <c r="N34" s="84"/>
      <c r="O34" s="94">
        <v>1066.7700399999999</v>
      </c>
      <c r="P34" s="95">
        <v>5.0118881990866711E-5</v>
      </c>
      <c r="Q34" s="95">
        <f t="shared" si="1"/>
        <v>6.148153748061165E-2</v>
      </c>
      <c r="R34" s="95">
        <f>O34/'סכום נכסי הקרן'!$C$42</f>
        <v>4.0726040524610933E-3</v>
      </c>
    </row>
    <row r="35" spans="2:18">
      <c r="B35" s="86" t="s">
        <v>278</v>
      </c>
      <c r="C35" s="84" t="s">
        <v>279</v>
      </c>
      <c r="D35" s="97" t="s">
        <v>112</v>
      </c>
      <c r="E35" s="84" t="s">
        <v>245</v>
      </c>
      <c r="F35" s="84"/>
      <c r="G35" s="84"/>
      <c r="H35" s="94">
        <v>15.189999999999996</v>
      </c>
      <c r="I35" s="97" t="s">
        <v>156</v>
      </c>
      <c r="J35" s="98">
        <v>5.5E-2</v>
      </c>
      <c r="K35" s="95">
        <v>2.9499999999999998E-2</v>
      </c>
      <c r="L35" s="94">
        <v>725365.99999999988</v>
      </c>
      <c r="M35" s="96">
        <v>145.16999999999999</v>
      </c>
      <c r="N35" s="84"/>
      <c r="O35" s="94">
        <v>1053.0138400000001</v>
      </c>
      <c r="P35" s="95">
        <v>3.9672983903739877E-5</v>
      </c>
      <c r="Q35" s="95">
        <f t="shared" si="1"/>
        <v>6.0688721508866908E-2</v>
      </c>
      <c r="R35" s="95">
        <f>O35/'סכום נכסי הקרן'!$C$42</f>
        <v>4.0200870583894707E-3</v>
      </c>
    </row>
    <row r="36" spans="2:18">
      <c r="B36" s="86" t="s">
        <v>280</v>
      </c>
      <c r="C36" s="84" t="s">
        <v>281</v>
      </c>
      <c r="D36" s="97" t="s">
        <v>112</v>
      </c>
      <c r="E36" s="84" t="s">
        <v>245</v>
      </c>
      <c r="F36" s="84"/>
      <c r="G36" s="84"/>
      <c r="H36" s="94">
        <v>4.3900000000000006</v>
      </c>
      <c r="I36" s="97" t="s">
        <v>156</v>
      </c>
      <c r="J36" s="98">
        <v>4.2500000000000003E-2</v>
      </c>
      <c r="K36" s="95">
        <v>1.1699999999999999E-2</v>
      </c>
      <c r="L36" s="94">
        <v>536292.99999999988</v>
      </c>
      <c r="M36" s="96">
        <v>115.24</v>
      </c>
      <c r="N36" s="84"/>
      <c r="O36" s="94">
        <v>618.02404999999987</v>
      </c>
      <c r="P36" s="95">
        <v>2.9066523698607943E-5</v>
      </c>
      <c r="Q36" s="95">
        <f t="shared" si="1"/>
        <v>3.5618800087406283E-2</v>
      </c>
      <c r="R36" s="95">
        <f>O36/'סכום נכסי הקרן'!$C$42</f>
        <v>2.3594281393095901E-3</v>
      </c>
    </row>
    <row r="37" spans="2:18">
      <c r="B37" s="86" t="s">
        <v>282</v>
      </c>
      <c r="C37" s="84" t="s">
        <v>283</v>
      </c>
      <c r="D37" s="97" t="s">
        <v>112</v>
      </c>
      <c r="E37" s="84" t="s">
        <v>245</v>
      </c>
      <c r="F37" s="84"/>
      <c r="G37" s="84"/>
      <c r="H37" s="94">
        <v>8.0800000000000018</v>
      </c>
      <c r="I37" s="97" t="s">
        <v>156</v>
      </c>
      <c r="J37" s="98">
        <v>0.02</v>
      </c>
      <c r="K37" s="95">
        <v>1.9800000000000002E-2</v>
      </c>
      <c r="L37" s="94">
        <v>1233440.9999999998</v>
      </c>
      <c r="M37" s="96">
        <v>100.68</v>
      </c>
      <c r="N37" s="84"/>
      <c r="O37" s="94">
        <v>1241.8283899999997</v>
      </c>
      <c r="P37" s="95">
        <v>7.9436671421717151E-5</v>
      </c>
      <c r="Q37" s="95">
        <f t="shared" si="1"/>
        <v>7.1570737686139557E-2</v>
      </c>
      <c r="R37" s="95">
        <f>O37/'סכום נכסי הקרן'!$C$42</f>
        <v>4.7409236704615684E-3</v>
      </c>
    </row>
    <row r="38" spans="2:18">
      <c r="B38" s="86" t="s">
        <v>284</v>
      </c>
      <c r="C38" s="84" t="s">
        <v>285</v>
      </c>
      <c r="D38" s="97" t="s">
        <v>112</v>
      </c>
      <c r="E38" s="84" t="s">
        <v>245</v>
      </c>
      <c r="F38" s="84"/>
      <c r="G38" s="84"/>
      <c r="H38" s="94">
        <v>2.81</v>
      </c>
      <c r="I38" s="97" t="s">
        <v>156</v>
      </c>
      <c r="J38" s="98">
        <v>0.01</v>
      </c>
      <c r="K38" s="95">
        <v>6.9000000000000008E-3</v>
      </c>
      <c r="L38" s="94">
        <v>599999.99999999988</v>
      </c>
      <c r="M38" s="96">
        <v>101.03</v>
      </c>
      <c r="N38" s="84"/>
      <c r="O38" s="94">
        <v>606.18002999999987</v>
      </c>
      <c r="P38" s="95">
        <v>4.1198596253962695E-5</v>
      </c>
      <c r="Q38" s="95">
        <f t="shared" si="1"/>
        <v>3.4936189466328926E-2</v>
      </c>
      <c r="R38" s="95">
        <f>O38/'סכום נכסי הקרן'!$C$42</f>
        <v>2.3142112677808115E-3</v>
      </c>
    </row>
    <row r="39" spans="2:18">
      <c r="B39" s="86" t="s">
        <v>286</v>
      </c>
      <c r="C39" s="84" t="s">
        <v>287</v>
      </c>
      <c r="D39" s="97" t="s">
        <v>112</v>
      </c>
      <c r="E39" s="84" t="s">
        <v>245</v>
      </c>
      <c r="F39" s="84"/>
      <c r="G39" s="84"/>
      <c r="H39" s="94">
        <v>6.71</v>
      </c>
      <c r="I39" s="97" t="s">
        <v>156</v>
      </c>
      <c r="J39" s="98">
        <v>1.7500000000000002E-2</v>
      </c>
      <c r="K39" s="95">
        <v>1.72E-2</v>
      </c>
      <c r="L39" s="94">
        <v>683688.99999999988</v>
      </c>
      <c r="M39" s="96">
        <v>101.68</v>
      </c>
      <c r="N39" s="84"/>
      <c r="O39" s="94">
        <v>695.17499999999984</v>
      </c>
      <c r="P39" s="95">
        <v>4.2472631517870904E-5</v>
      </c>
      <c r="Q39" s="95">
        <f t="shared" si="1"/>
        <v>4.0065268254144255E-2</v>
      </c>
      <c r="R39" s="95">
        <f>O39/'סכום נכסי הקרן'!$C$42</f>
        <v>2.6539670369535688E-3</v>
      </c>
    </row>
    <row r="40" spans="2:18">
      <c r="B40" s="86" t="s">
        <v>288</v>
      </c>
      <c r="C40" s="84" t="s">
        <v>289</v>
      </c>
      <c r="D40" s="97" t="s">
        <v>112</v>
      </c>
      <c r="E40" s="84" t="s">
        <v>245</v>
      </c>
      <c r="F40" s="84"/>
      <c r="G40" s="84"/>
      <c r="H40" s="94">
        <v>1.55</v>
      </c>
      <c r="I40" s="97" t="s">
        <v>156</v>
      </c>
      <c r="J40" s="98">
        <v>0.05</v>
      </c>
      <c r="K40" s="95">
        <v>3.5999999999999999E-3</v>
      </c>
      <c r="L40" s="94">
        <v>1976700.9999999998</v>
      </c>
      <c r="M40" s="96">
        <v>109.39</v>
      </c>
      <c r="N40" s="84"/>
      <c r="O40" s="94">
        <v>2162.3133099999995</v>
      </c>
      <c r="P40" s="95">
        <v>1.0679576663891465E-4</v>
      </c>
      <c r="Q40" s="95">
        <f t="shared" si="1"/>
        <v>0.12462137276895255</v>
      </c>
      <c r="R40" s="95">
        <f>O40/'סכום נכסי הקרן'!$C$42</f>
        <v>8.2550555591124012E-3</v>
      </c>
    </row>
    <row r="41" spans="2:18">
      <c r="C41" s="1"/>
      <c r="D41" s="1"/>
    </row>
    <row r="42" spans="2:18">
      <c r="C42" s="1"/>
      <c r="D42" s="1"/>
    </row>
    <row r="43" spans="2:18">
      <c r="C43" s="1"/>
      <c r="D43" s="1"/>
    </row>
    <row r="44" spans="2:18">
      <c r="B44" s="99" t="s">
        <v>104</v>
      </c>
      <c r="C44" s="100"/>
      <c r="D44" s="100"/>
    </row>
    <row r="45" spans="2:18">
      <c r="B45" s="99" t="s">
        <v>222</v>
      </c>
      <c r="C45" s="100"/>
      <c r="D45" s="100"/>
    </row>
    <row r="46" spans="2:18">
      <c r="B46" s="138" t="s">
        <v>230</v>
      </c>
      <c r="C46" s="138"/>
      <c r="D46" s="138"/>
    </row>
    <row r="47" spans="2:18">
      <c r="C47" s="1"/>
      <c r="D47" s="1"/>
    </row>
    <row r="48" spans="2:18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46:D46"/>
  </mergeCells>
  <phoneticPr fontId="3" type="noConversion"/>
  <dataValidations count="1">
    <dataValidation allowBlank="1" showInputMessage="1" showErrorMessage="1" sqref="N10:Q10 N9 N1:N7 N32:N1048576 C5:C29 O1:Q9 O11:Q1048576 B47:B1048576 J1:M1048576 E1:I30 B44:B46 D1:D29 R1:AF1048576 AJ1:XFD1048576 AG1:AI27 AG31:AI1048576 C44:D45 A1:A1048576 B1:B43 E32:I1048576 C32:D43 C47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171</v>
      </c>
      <c r="C1" s="78" t="s" vm="1">
        <v>240</v>
      </c>
    </row>
    <row r="2" spans="2:67">
      <c r="B2" s="57" t="s">
        <v>170</v>
      </c>
      <c r="C2" s="78" t="s">
        <v>241</v>
      </c>
    </row>
    <row r="3" spans="2:67">
      <c r="B3" s="57" t="s">
        <v>172</v>
      </c>
      <c r="C3" s="78" t="s">
        <v>242</v>
      </c>
    </row>
    <row r="4" spans="2:67">
      <c r="B4" s="57" t="s">
        <v>173</v>
      </c>
      <c r="C4" s="78">
        <v>12145</v>
      </c>
    </row>
    <row r="6" spans="2:67" ht="26.25" customHeight="1">
      <c r="B6" s="135" t="s">
        <v>201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40"/>
      <c r="BO6" s="3"/>
    </row>
    <row r="7" spans="2:67" ht="26.25" customHeight="1">
      <c r="B7" s="135" t="s">
        <v>79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40"/>
      <c r="AZ7" s="44"/>
      <c r="BJ7" s="3"/>
      <c r="BO7" s="3"/>
    </row>
    <row r="8" spans="2:67" s="3" customFormat="1" ht="78.75">
      <c r="B8" s="38" t="s">
        <v>107</v>
      </c>
      <c r="C8" s="14" t="s">
        <v>38</v>
      </c>
      <c r="D8" s="14" t="s">
        <v>111</v>
      </c>
      <c r="E8" s="14" t="s">
        <v>217</v>
      </c>
      <c r="F8" s="14" t="s">
        <v>109</v>
      </c>
      <c r="G8" s="14" t="s">
        <v>53</v>
      </c>
      <c r="H8" s="14" t="s">
        <v>15</v>
      </c>
      <c r="I8" s="14" t="s">
        <v>54</v>
      </c>
      <c r="J8" s="14" t="s">
        <v>94</v>
      </c>
      <c r="K8" s="14" t="s">
        <v>18</v>
      </c>
      <c r="L8" s="14" t="s">
        <v>93</v>
      </c>
      <c r="M8" s="14" t="s">
        <v>17</v>
      </c>
      <c r="N8" s="14" t="s">
        <v>19</v>
      </c>
      <c r="O8" s="14" t="s">
        <v>224</v>
      </c>
      <c r="P8" s="14" t="s">
        <v>223</v>
      </c>
      <c r="Q8" s="14" t="s">
        <v>50</v>
      </c>
      <c r="R8" s="14" t="s">
        <v>49</v>
      </c>
      <c r="S8" s="14" t="s">
        <v>174</v>
      </c>
      <c r="T8" s="39" t="s">
        <v>176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231</v>
      </c>
      <c r="P9" s="17"/>
      <c r="Q9" s="17" t="s">
        <v>227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105</v>
      </c>
      <c r="R10" s="20" t="s">
        <v>106</v>
      </c>
      <c r="S10" s="46" t="s">
        <v>177</v>
      </c>
      <c r="T10" s="73" t="s">
        <v>218</v>
      </c>
      <c r="U10" s="5"/>
      <c r="BJ10" s="1"/>
      <c r="BK10" s="3"/>
      <c r="BL10" s="1"/>
      <c r="BO10" s="1"/>
    </row>
    <row r="11" spans="2:67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5"/>
      <c r="BJ11" s="1"/>
      <c r="BK11" s="3"/>
      <c r="BL11" s="1"/>
      <c r="BO11" s="1"/>
    </row>
    <row r="12" spans="2:67" ht="20.25">
      <c r="B12" s="99" t="s">
        <v>239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BK12" s="4"/>
    </row>
    <row r="13" spans="2:67">
      <c r="B13" s="99" t="s">
        <v>104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spans="2:67">
      <c r="B14" s="99" t="s">
        <v>222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spans="2:67">
      <c r="B15" s="99" t="s">
        <v>230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spans="2:67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BJ16" s="4"/>
    </row>
    <row r="17" spans="2:2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spans="2:2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</row>
    <row r="19" spans="2:2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</row>
    <row r="20" spans="2:2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</row>
    <row r="21" spans="2:2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</row>
    <row r="22" spans="2:2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</row>
    <row r="23" spans="2:2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</row>
    <row r="24" spans="2:2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</row>
    <row r="25" spans="2:2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</row>
    <row r="26" spans="2:2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</row>
    <row r="27" spans="2:2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</row>
    <row r="28" spans="2:2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</row>
    <row r="29" spans="2:2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</row>
    <row r="30" spans="2:2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</row>
    <row r="31" spans="2:2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</row>
    <row r="32" spans="2:20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</row>
    <row r="33" spans="2:20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</row>
    <row r="34" spans="2:20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</row>
    <row r="35" spans="2:20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</row>
    <row r="36" spans="2:20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</row>
    <row r="37" spans="2:20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</row>
    <row r="38" spans="2:20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</row>
    <row r="39" spans="2:20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</row>
    <row r="40" spans="2:20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</row>
    <row r="41" spans="2:20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</row>
    <row r="42" spans="2:20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</row>
    <row r="43" spans="2:20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</row>
    <row r="44" spans="2:20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</row>
    <row r="45" spans="2:20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</row>
    <row r="46" spans="2:20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</row>
    <row r="47" spans="2:20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</row>
    <row r="48" spans="2:20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</row>
    <row r="49" spans="2:20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</row>
    <row r="50" spans="2:20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</row>
    <row r="51" spans="2:20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</row>
    <row r="52" spans="2:20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</row>
    <row r="53" spans="2:20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</row>
    <row r="54" spans="2:20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</row>
    <row r="55" spans="2:20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</row>
    <row r="56" spans="2:20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</row>
    <row r="57" spans="2:20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</row>
    <row r="58" spans="2:20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</row>
    <row r="59" spans="2:20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</row>
    <row r="60" spans="2:20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</row>
    <row r="61" spans="2:20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</row>
    <row r="62" spans="2:20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</row>
    <row r="63" spans="2:20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</row>
    <row r="64" spans="2:20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</row>
    <row r="65" spans="2:20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</row>
    <row r="66" spans="2:20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</row>
    <row r="67" spans="2:20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</row>
    <row r="68" spans="2:20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</row>
    <row r="69" spans="2:20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</row>
    <row r="70" spans="2:20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</row>
    <row r="71" spans="2:20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</row>
    <row r="72" spans="2:20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</row>
    <row r="73" spans="2:20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</row>
    <row r="74" spans="2:20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</row>
    <row r="75" spans="2:20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</row>
    <row r="76" spans="2:20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</row>
    <row r="77" spans="2:20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</row>
    <row r="78" spans="2:20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</row>
    <row r="79" spans="2:20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</row>
    <row r="80" spans="2:20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</row>
    <row r="81" spans="2:20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</row>
    <row r="82" spans="2:20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</row>
    <row r="83" spans="2:20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</row>
    <row r="84" spans="2:20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</row>
    <row r="85" spans="2:20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</row>
    <row r="86" spans="2:20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</row>
    <row r="87" spans="2:20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</row>
    <row r="88" spans="2:20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</row>
    <row r="89" spans="2:20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</row>
    <row r="90" spans="2:20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</row>
    <row r="91" spans="2:20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</row>
    <row r="92" spans="2:20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</row>
    <row r="93" spans="2:20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</row>
    <row r="94" spans="2:20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</row>
    <row r="95" spans="2:20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</row>
    <row r="96" spans="2:20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</row>
    <row r="97" spans="2:20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</row>
    <row r="98" spans="2:20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</row>
    <row r="99" spans="2:20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</row>
    <row r="100" spans="2:20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</row>
    <row r="101" spans="2:20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</row>
    <row r="102" spans="2:20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</row>
    <row r="103" spans="2:20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</row>
    <row r="104" spans="2:20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</row>
    <row r="105" spans="2:20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</row>
    <row r="106" spans="2:20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</row>
    <row r="107" spans="2:20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</row>
    <row r="108" spans="2:20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</row>
    <row r="109" spans="2:20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</row>
    <row r="110" spans="2:20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A830"/>
  <sheetViews>
    <sheetView rightToLeft="1" workbookViewId="0">
      <selection activeCell="A11" sqref="A11:XFD293"/>
    </sheetView>
  </sheetViews>
  <sheetFormatPr defaultColWidth="9.140625" defaultRowHeight="18"/>
  <cols>
    <col min="1" max="1" width="6.28515625" style="1" customWidth="1"/>
    <col min="2" max="2" width="34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3.140625" style="1" bestFit="1" customWidth="1"/>
    <col min="16" max="16" width="11.85546875" style="1" bestFit="1" customWidth="1"/>
    <col min="17" max="17" width="8.28515625" style="1" bestFit="1" customWidth="1"/>
    <col min="18" max="18" width="10.14062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3">
      <c r="B1" s="57" t="s">
        <v>171</v>
      </c>
      <c r="C1" s="78" t="s" vm="1">
        <v>240</v>
      </c>
    </row>
    <row r="2" spans="2:53">
      <c r="B2" s="57" t="s">
        <v>170</v>
      </c>
      <c r="C2" s="78" t="s">
        <v>241</v>
      </c>
    </row>
    <row r="3" spans="2:53">
      <c r="B3" s="57" t="s">
        <v>172</v>
      </c>
      <c r="C3" s="78" t="s">
        <v>242</v>
      </c>
    </row>
    <row r="4" spans="2:53">
      <c r="B4" s="57" t="s">
        <v>173</v>
      </c>
      <c r="C4" s="78">
        <v>12145</v>
      </c>
    </row>
    <row r="6" spans="2:53" ht="26.25" customHeight="1">
      <c r="B6" s="141" t="s">
        <v>201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53" ht="26.25" customHeight="1">
      <c r="B7" s="141" t="s">
        <v>80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A7" s="3"/>
    </row>
    <row r="8" spans="2:53" s="3" customFormat="1" ht="78.75">
      <c r="B8" s="23" t="s">
        <v>107</v>
      </c>
      <c r="C8" s="31" t="s">
        <v>38</v>
      </c>
      <c r="D8" s="31" t="s">
        <v>111</v>
      </c>
      <c r="E8" s="31" t="s">
        <v>217</v>
      </c>
      <c r="F8" s="31" t="s">
        <v>109</v>
      </c>
      <c r="G8" s="31" t="s">
        <v>53</v>
      </c>
      <c r="H8" s="31" t="s">
        <v>15</v>
      </c>
      <c r="I8" s="31" t="s">
        <v>54</v>
      </c>
      <c r="J8" s="31" t="s">
        <v>94</v>
      </c>
      <c r="K8" s="31" t="s">
        <v>18</v>
      </c>
      <c r="L8" s="31" t="s">
        <v>93</v>
      </c>
      <c r="M8" s="31" t="s">
        <v>17</v>
      </c>
      <c r="N8" s="31" t="s">
        <v>19</v>
      </c>
      <c r="O8" s="14" t="s">
        <v>224</v>
      </c>
      <c r="P8" s="31" t="s">
        <v>223</v>
      </c>
      <c r="Q8" s="31" t="s">
        <v>238</v>
      </c>
      <c r="R8" s="31" t="s">
        <v>50</v>
      </c>
      <c r="S8" s="14" t="s">
        <v>49</v>
      </c>
      <c r="T8" s="31" t="s">
        <v>174</v>
      </c>
      <c r="U8" s="15" t="s">
        <v>176</v>
      </c>
      <c r="AW8" s="1"/>
      <c r="AX8" s="1"/>
    </row>
    <row r="9" spans="2:53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231</v>
      </c>
      <c r="P9" s="33"/>
      <c r="Q9" s="17" t="s">
        <v>227</v>
      </c>
      <c r="R9" s="33" t="s">
        <v>227</v>
      </c>
      <c r="S9" s="17" t="s">
        <v>20</v>
      </c>
      <c r="T9" s="33" t="s">
        <v>227</v>
      </c>
      <c r="U9" s="18" t="s">
        <v>20</v>
      </c>
      <c r="AV9" s="1"/>
      <c r="AW9" s="1"/>
      <c r="AX9" s="1"/>
      <c r="BA9" s="4"/>
    </row>
    <row r="10" spans="2:5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105</v>
      </c>
      <c r="R10" s="20" t="s">
        <v>106</v>
      </c>
      <c r="S10" s="20" t="s">
        <v>177</v>
      </c>
      <c r="T10" s="21" t="s">
        <v>218</v>
      </c>
      <c r="U10" s="21" t="s">
        <v>233</v>
      </c>
      <c r="AV10" s="1"/>
      <c r="AW10" s="3"/>
      <c r="AX10" s="1"/>
    </row>
    <row r="11" spans="2:53" s="121" customFormat="1" ht="18" customHeight="1">
      <c r="B11" s="79" t="s">
        <v>32</v>
      </c>
      <c r="C11" s="80"/>
      <c r="D11" s="80"/>
      <c r="E11" s="80"/>
      <c r="F11" s="80"/>
      <c r="G11" s="80"/>
      <c r="H11" s="80"/>
      <c r="I11" s="80"/>
      <c r="J11" s="80"/>
      <c r="K11" s="88">
        <v>4.5667942609279883</v>
      </c>
      <c r="L11" s="80"/>
      <c r="M11" s="80"/>
      <c r="N11" s="103">
        <v>1.1816564460790964E-2</v>
      </c>
      <c r="O11" s="88"/>
      <c r="P11" s="90"/>
      <c r="Q11" s="88">
        <v>45.248769999999986</v>
      </c>
      <c r="R11" s="88">
        <v>17310.630669999995</v>
      </c>
      <c r="S11" s="80"/>
      <c r="T11" s="89">
        <f>R11/$R$11</f>
        <v>1</v>
      </c>
      <c r="U11" s="89">
        <f>R11/'סכום נכסי הקרן'!$C$42</f>
        <v>6.6086730948405031E-2</v>
      </c>
      <c r="AV11" s="122"/>
      <c r="AW11" s="123"/>
      <c r="AX11" s="122"/>
      <c r="BA11" s="122"/>
    </row>
    <row r="12" spans="2:53" s="122" customFormat="1">
      <c r="B12" s="81" t="s">
        <v>221</v>
      </c>
      <c r="C12" s="82"/>
      <c r="D12" s="82"/>
      <c r="E12" s="82"/>
      <c r="F12" s="82"/>
      <c r="G12" s="82"/>
      <c r="H12" s="82"/>
      <c r="I12" s="82"/>
      <c r="J12" s="82"/>
      <c r="K12" s="91">
        <v>4.5667942609279866</v>
      </c>
      <c r="L12" s="82"/>
      <c r="M12" s="82"/>
      <c r="N12" s="104">
        <v>1.1816564460790959E-2</v>
      </c>
      <c r="O12" s="91"/>
      <c r="P12" s="93"/>
      <c r="Q12" s="91">
        <v>45.248769999999986</v>
      </c>
      <c r="R12" s="91">
        <v>17310.630670000002</v>
      </c>
      <c r="S12" s="82"/>
      <c r="T12" s="92">
        <f t="shared" ref="T12:T51" si="0">R12/$R$11</f>
        <v>1.0000000000000004</v>
      </c>
      <c r="U12" s="92">
        <f>R12/'סכום נכסי הקרן'!$C$42</f>
        <v>6.6086730948405059E-2</v>
      </c>
      <c r="AW12" s="123"/>
    </row>
    <row r="13" spans="2:53" s="122" customFormat="1" ht="20.25">
      <c r="B13" s="102" t="s">
        <v>31</v>
      </c>
      <c r="C13" s="82"/>
      <c r="D13" s="82"/>
      <c r="E13" s="82"/>
      <c r="F13" s="82"/>
      <c r="G13" s="82"/>
      <c r="H13" s="82"/>
      <c r="I13" s="82"/>
      <c r="J13" s="82"/>
      <c r="K13" s="91">
        <v>4.5622680315282675</v>
      </c>
      <c r="L13" s="82"/>
      <c r="M13" s="82"/>
      <c r="N13" s="104">
        <v>9.0194782077722396E-3</v>
      </c>
      <c r="O13" s="91"/>
      <c r="P13" s="93"/>
      <c r="Q13" s="91">
        <v>42.679429999999996</v>
      </c>
      <c r="R13" s="91">
        <v>15215.374199999998</v>
      </c>
      <c r="S13" s="82"/>
      <c r="T13" s="92">
        <f t="shared" si="0"/>
        <v>0.87896128627877446</v>
      </c>
      <c r="U13" s="92">
        <f>R13/'סכום נכסי הקרן'!$C$42</f>
        <v>5.8087678040369378E-2</v>
      </c>
      <c r="AW13" s="121"/>
    </row>
    <row r="14" spans="2:53" s="122" customFormat="1">
      <c r="B14" s="87" t="s">
        <v>290</v>
      </c>
      <c r="C14" s="84" t="s">
        <v>291</v>
      </c>
      <c r="D14" s="97" t="s">
        <v>112</v>
      </c>
      <c r="E14" s="97" t="s">
        <v>292</v>
      </c>
      <c r="F14" s="97" t="s">
        <v>293</v>
      </c>
      <c r="G14" s="97" t="s">
        <v>294</v>
      </c>
      <c r="H14" s="84" t="s">
        <v>295</v>
      </c>
      <c r="I14" s="84" t="s">
        <v>152</v>
      </c>
      <c r="J14" s="84"/>
      <c r="K14" s="94">
        <v>2</v>
      </c>
      <c r="L14" s="97" t="s">
        <v>156</v>
      </c>
      <c r="M14" s="98">
        <v>5.8999999999999999E-3</v>
      </c>
      <c r="N14" s="98">
        <v>-5.0000000000000001E-4</v>
      </c>
      <c r="O14" s="94">
        <v>1003687.9999999999</v>
      </c>
      <c r="P14" s="96">
        <v>101.47</v>
      </c>
      <c r="Q14" s="84"/>
      <c r="R14" s="94">
        <v>1018.4422099999998</v>
      </c>
      <c r="S14" s="95">
        <v>1.8802165768634117E-4</v>
      </c>
      <c r="T14" s="95">
        <f t="shared" si="0"/>
        <v>5.8833339432571935E-2</v>
      </c>
      <c r="U14" s="95">
        <f>R14/'סכום נכסי הקרן'!$C$42</f>
        <v>3.8881030738765698E-3</v>
      </c>
    </row>
    <row r="15" spans="2:53" s="122" customFormat="1">
      <c r="B15" s="87" t="s">
        <v>296</v>
      </c>
      <c r="C15" s="84" t="s">
        <v>297</v>
      </c>
      <c r="D15" s="97" t="s">
        <v>112</v>
      </c>
      <c r="E15" s="97" t="s">
        <v>292</v>
      </c>
      <c r="F15" s="97" t="s">
        <v>293</v>
      </c>
      <c r="G15" s="97" t="s">
        <v>294</v>
      </c>
      <c r="H15" s="84" t="s">
        <v>295</v>
      </c>
      <c r="I15" s="84" t="s">
        <v>152</v>
      </c>
      <c r="J15" s="84"/>
      <c r="K15" s="94">
        <v>6.8299999999999992</v>
      </c>
      <c r="L15" s="97" t="s">
        <v>156</v>
      </c>
      <c r="M15" s="98">
        <v>8.3000000000000001E-3</v>
      </c>
      <c r="N15" s="98">
        <v>9.1999999999999998E-3</v>
      </c>
      <c r="O15" s="94">
        <v>126999.99999999999</v>
      </c>
      <c r="P15" s="96">
        <v>99.4</v>
      </c>
      <c r="Q15" s="84"/>
      <c r="R15" s="94">
        <v>126.23799999999999</v>
      </c>
      <c r="S15" s="95">
        <v>9.8758135881863479E-5</v>
      </c>
      <c r="T15" s="95">
        <f t="shared" si="0"/>
        <v>7.2925130462621109E-3</v>
      </c>
      <c r="U15" s="95">
        <f>R15/'סכום נכסי הקרן'!$C$42</f>
        <v>4.8193834762605772E-4</v>
      </c>
    </row>
    <row r="16" spans="2:53" s="122" customFormat="1">
      <c r="B16" s="87" t="s">
        <v>298</v>
      </c>
      <c r="C16" s="84" t="s">
        <v>299</v>
      </c>
      <c r="D16" s="97" t="s">
        <v>112</v>
      </c>
      <c r="E16" s="97" t="s">
        <v>292</v>
      </c>
      <c r="F16" s="97" t="s">
        <v>300</v>
      </c>
      <c r="G16" s="97" t="s">
        <v>294</v>
      </c>
      <c r="H16" s="84" t="s">
        <v>295</v>
      </c>
      <c r="I16" s="84" t="s">
        <v>152</v>
      </c>
      <c r="J16" s="84"/>
      <c r="K16" s="94">
        <v>4.1499999999999995</v>
      </c>
      <c r="L16" s="97" t="s">
        <v>156</v>
      </c>
      <c r="M16" s="98">
        <v>9.8999999999999991E-3</v>
      </c>
      <c r="N16" s="98">
        <v>3.5000000000000005E-3</v>
      </c>
      <c r="O16" s="94">
        <v>599999.99999999988</v>
      </c>
      <c r="P16" s="96">
        <v>104.37</v>
      </c>
      <c r="Q16" s="84"/>
      <c r="R16" s="94">
        <v>626.22002999999995</v>
      </c>
      <c r="S16" s="95">
        <v>1.9907932448403611E-4</v>
      </c>
      <c r="T16" s="95">
        <f t="shared" si="0"/>
        <v>3.6175460151504704E-2</v>
      </c>
      <c r="U16" s="95">
        <f>R16/'סכום נכסי הקרן'!$C$42</f>
        <v>2.3907179019672388E-3</v>
      </c>
    </row>
    <row r="17" spans="2:48" s="122" customFormat="1" ht="20.25">
      <c r="B17" s="87" t="s">
        <v>301</v>
      </c>
      <c r="C17" s="84" t="s">
        <v>302</v>
      </c>
      <c r="D17" s="97" t="s">
        <v>112</v>
      </c>
      <c r="E17" s="97" t="s">
        <v>292</v>
      </c>
      <c r="F17" s="97" t="s">
        <v>300</v>
      </c>
      <c r="G17" s="97" t="s">
        <v>294</v>
      </c>
      <c r="H17" s="84" t="s">
        <v>295</v>
      </c>
      <c r="I17" s="84" t="s">
        <v>152</v>
      </c>
      <c r="J17" s="84"/>
      <c r="K17" s="94">
        <v>6.08</v>
      </c>
      <c r="L17" s="97" t="s">
        <v>156</v>
      </c>
      <c r="M17" s="98">
        <v>8.6E-3</v>
      </c>
      <c r="N17" s="98">
        <v>7.9999999999999984E-3</v>
      </c>
      <c r="O17" s="94">
        <v>699999.99999999988</v>
      </c>
      <c r="P17" s="96">
        <v>102.02</v>
      </c>
      <c r="Q17" s="84"/>
      <c r="R17" s="94">
        <v>714.14001999999994</v>
      </c>
      <c r="S17" s="95">
        <v>2.7984876972484064E-4</v>
      </c>
      <c r="T17" s="95">
        <f t="shared" si="0"/>
        <v>4.1254419530631699E-2</v>
      </c>
      <c r="U17" s="95">
        <f>R17/'סכום נכסי הקרן'!$C$42</f>
        <v>2.7263697239534833E-3</v>
      </c>
      <c r="AV17" s="121"/>
    </row>
    <row r="18" spans="2:48" s="122" customFormat="1">
      <c r="B18" s="87" t="s">
        <v>303</v>
      </c>
      <c r="C18" s="84" t="s">
        <v>304</v>
      </c>
      <c r="D18" s="97" t="s">
        <v>112</v>
      </c>
      <c r="E18" s="97" t="s">
        <v>292</v>
      </c>
      <c r="F18" s="97" t="s">
        <v>305</v>
      </c>
      <c r="G18" s="97" t="s">
        <v>294</v>
      </c>
      <c r="H18" s="84" t="s">
        <v>295</v>
      </c>
      <c r="I18" s="84" t="s">
        <v>152</v>
      </c>
      <c r="J18" s="84"/>
      <c r="K18" s="94">
        <v>3.75</v>
      </c>
      <c r="L18" s="97" t="s">
        <v>156</v>
      </c>
      <c r="M18" s="98">
        <v>0.05</v>
      </c>
      <c r="N18" s="98">
        <v>2.8999999999999998E-3</v>
      </c>
      <c r="O18" s="94">
        <v>299999.99999999994</v>
      </c>
      <c r="P18" s="96">
        <v>125.14</v>
      </c>
      <c r="Q18" s="84"/>
      <c r="R18" s="94">
        <v>375.41998999999993</v>
      </c>
      <c r="S18" s="95">
        <v>9.5189533466577512E-5</v>
      </c>
      <c r="T18" s="95">
        <f t="shared" si="0"/>
        <v>2.1687250866637548E-2</v>
      </c>
      <c r="U18" s="95">
        <f>R18/'סכום נכסי הקרן'!$C$42</f>
        <v>1.4332395130340395E-3</v>
      </c>
    </row>
    <row r="19" spans="2:48" s="122" customFormat="1">
      <c r="B19" s="87" t="s">
        <v>306</v>
      </c>
      <c r="C19" s="84" t="s">
        <v>307</v>
      </c>
      <c r="D19" s="97" t="s">
        <v>112</v>
      </c>
      <c r="E19" s="97" t="s">
        <v>292</v>
      </c>
      <c r="F19" s="97" t="s">
        <v>305</v>
      </c>
      <c r="G19" s="97" t="s">
        <v>294</v>
      </c>
      <c r="H19" s="84" t="s">
        <v>295</v>
      </c>
      <c r="I19" s="84" t="s">
        <v>152</v>
      </c>
      <c r="J19" s="84"/>
      <c r="K19" s="94">
        <v>2.73</v>
      </c>
      <c r="L19" s="97" t="s">
        <v>156</v>
      </c>
      <c r="M19" s="98">
        <v>6.9999999999999993E-3</v>
      </c>
      <c r="N19" s="98">
        <v>8.9999999999999998E-4</v>
      </c>
      <c r="O19" s="94">
        <v>1199999.9999999998</v>
      </c>
      <c r="P19" s="96">
        <v>103.48</v>
      </c>
      <c r="Q19" s="84"/>
      <c r="R19" s="94">
        <v>1241.7599799999998</v>
      </c>
      <c r="S19" s="95">
        <v>3.375904046004119E-4</v>
      </c>
      <c r="T19" s="95">
        <f t="shared" si="0"/>
        <v>7.1733953757792249E-2</v>
      </c>
      <c r="U19" s="95">
        <f>R19/'סכום נכסי הקרן'!$C$42</f>
        <v>4.7406625018565438E-3</v>
      </c>
      <c r="AV19" s="123"/>
    </row>
    <row r="20" spans="2:48" s="122" customFormat="1">
      <c r="B20" s="87" t="s">
        <v>308</v>
      </c>
      <c r="C20" s="84" t="s">
        <v>309</v>
      </c>
      <c r="D20" s="97" t="s">
        <v>112</v>
      </c>
      <c r="E20" s="97" t="s">
        <v>292</v>
      </c>
      <c r="F20" s="97" t="s">
        <v>305</v>
      </c>
      <c r="G20" s="97" t="s">
        <v>294</v>
      </c>
      <c r="H20" s="84" t="s">
        <v>295</v>
      </c>
      <c r="I20" s="84" t="s">
        <v>152</v>
      </c>
      <c r="J20" s="84"/>
      <c r="K20" s="94">
        <v>5.24</v>
      </c>
      <c r="L20" s="97" t="s">
        <v>156</v>
      </c>
      <c r="M20" s="98">
        <v>6.0000000000000001E-3</v>
      </c>
      <c r="N20" s="98">
        <v>6.6E-3</v>
      </c>
      <c r="O20" s="94">
        <v>4512.9999999999991</v>
      </c>
      <c r="P20" s="96">
        <v>100.6</v>
      </c>
      <c r="Q20" s="84"/>
      <c r="R20" s="94">
        <v>4.5400799999999988</v>
      </c>
      <c r="S20" s="95">
        <v>2.029094326134312E-6</v>
      </c>
      <c r="T20" s="95">
        <f t="shared" si="0"/>
        <v>2.622712070143196E-4</v>
      </c>
      <c r="U20" s="95">
        <f>R20/'סכום נכסי הקרן'!$C$42</f>
        <v>1.7332646693468777E-5</v>
      </c>
    </row>
    <row r="21" spans="2:48" s="122" customFormat="1">
      <c r="B21" s="87" t="s">
        <v>310</v>
      </c>
      <c r="C21" s="84" t="s">
        <v>311</v>
      </c>
      <c r="D21" s="97" t="s">
        <v>112</v>
      </c>
      <c r="E21" s="97" t="s">
        <v>292</v>
      </c>
      <c r="F21" s="97" t="s">
        <v>293</v>
      </c>
      <c r="G21" s="97" t="s">
        <v>294</v>
      </c>
      <c r="H21" s="84" t="s">
        <v>312</v>
      </c>
      <c r="I21" s="84" t="s">
        <v>152</v>
      </c>
      <c r="J21" s="84"/>
      <c r="K21" s="94">
        <v>2.2799999999999998</v>
      </c>
      <c r="L21" s="97" t="s">
        <v>156</v>
      </c>
      <c r="M21" s="98">
        <v>3.4000000000000002E-2</v>
      </c>
      <c r="N21" s="98">
        <v>-1E-4</v>
      </c>
      <c r="O21" s="94">
        <v>649999.99999999988</v>
      </c>
      <c r="P21" s="96">
        <v>113.83</v>
      </c>
      <c r="Q21" s="84"/>
      <c r="R21" s="94">
        <v>739.89498999999989</v>
      </c>
      <c r="S21" s="95">
        <v>3.4745515823909721E-4</v>
      </c>
      <c r="T21" s="95">
        <f t="shared" si="0"/>
        <v>4.2742231875021575E-2</v>
      </c>
      <c r="U21" s="95">
        <f>R21/'סכום נכסי הקרן'!$C$42</f>
        <v>2.8246943780588923E-3</v>
      </c>
    </row>
    <row r="22" spans="2:48" s="122" customFormat="1">
      <c r="B22" s="87" t="s">
        <v>313</v>
      </c>
      <c r="C22" s="84" t="s">
        <v>314</v>
      </c>
      <c r="D22" s="97" t="s">
        <v>112</v>
      </c>
      <c r="E22" s="97" t="s">
        <v>292</v>
      </c>
      <c r="F22" s="97" t="s">
        <v>315</v>
      </c>
      <c r="G22" s="97" t="s">
        <v>316</v>
      </c>
      <c r="H22" s="84" t="s">
        <v>312</v>
      </c>
      <c r="I22" s="84" t="s">
        <v>152</v>
      </c>
      <c r="J22" s="84"/>
      <c r="K22" s="94">
        <v>6.92</v>
      </c>
      <c r="L22" s="97" t="s">
        <v>156</v>
      </c>
      <c r="M22" s="98">
        <v>8.3000000000000001E-3</v>
      </c>
      <c r="N22" s="98">
        <v>1.0399999999999998E-2</v>
      </c>
      <c r="O22" s="94">
        <v>139999.99999999997</v>
      </c>
      <c r="P22" s="96">
        <v>99.55</v>
      </c>
      <c r="Q22" s="84"/>
      <c r="R22" s="94">
        <v>139.37000999999998</v>
      </c>
      <c r="S22" s="95">
        <v>9.1418302727791536E-5</v>
      </c>
      <c r="T22" s="95">
        <f t="shared" si="0"/>
        <v>8.0511226111209047E-3</v>
      </c>
      <c r="U22" s="95">
        <f>R22/'סכום נכסי הקרן'!$C$42</f>
        <v>5.3207237383376741E-4</v>
      </c>
    </row>
    <row r="23" spans="2:48" s="122" customFormat="1">
      <c r="B23" s="87" t="s">
        <v>317</v>
      </c>
      <c r="C23" s="84" t="s">
        <v>318</v>
      </c>
      <c r="D23" s="97" t="s">
        <v>112</v>
      </c>
      <c r="E23" s="97" t="s">
        <v>292</v>
      </c>
      <c r="F23" s="97" t="s">
        <v>315</v>
      </c>
      <c r="G23" s="97" t="s">
        <v>316</v>
      </c>
      <c r="H23" s="84" t="s">
        <v>312</v>
      </c>
      <c r="I23" s="84" t="s">
        <v>152</v>
      </c>
      <c r="J23" s="84"/>
      <c r="K23" s="94">
        <v>10.48</v>
      </c>
      <c r="L23" s="97" t="s">
        <v>156</v>
      </c>
      <c r="M23" s="98">
        <v>1.6500000000000001E-2</v>
      </c>
      <c r="N23" s="98">
        <v>1.8700000000000005E-2</v>
      </c>
      <c r="O23" s="94">
        <v>40999.999999999993</v>
      </c>
      <c r="P23" s="96">
        <v>98.88</v>
      </c>
      <c r="Q23" s="84"/>
      <c r="R23" s="94">
        <v>40.540789999999994</v>
      </c>
      <c r="S23" s="95">
        <v>9.6957657881356922E-5</v>
      </c>
      <c r="T23" s="95">
        <f t="shared" si="0"/>
        <v>2.341959156361575E-3</v>
      </c>
      <c r="U23" s="95">
        <f>R23/'סכום נכסי הקרן'!$C$42</f>
        <v>1.5477242465862103E-4</v>
      </c>
    </row>
    <row r="24" spans="2:48" s="122" customFormat="1">
      <c r="B24" s="87" t="s">
        <v>319</v>
      </c>
      <c r="C24" s="84" t="s">
        <v>320</v>
      </c>
      <c r="D24" s="97" t="s">
        <v>112</v>
      </c>
      <c r="E24" s="97" t="s">
        <v>292</v>
      </c>
      <c r="F24" s="97" t="s">
        <v>321</v>
      </c>
      <c r="G24" s="97" t="s">
        <v>322</v>
      </c>
      <c r="H24" s="84" t="s">
        <v>312</v>
      </c>
      <c r="I24" s="84" t="s">
        <v>152</v>
      </c>
      <c r="J24" s="84"/>
      <c r="K24" s="94">
        <v>5.7</v>
      </c>
      <c r="L24" s="97" t="s">
        <v>156</v>
      </c>
      <c r="M24" s="98">
        <v>1.34E-2</v>
      </c>
      <c r="N24" s="98">
        <v>1.2800000000000001E-2</v>
      </c>
      <c r="O24" s="94">
        <v>1409999.9999999998</v>
      </c>
      <c r="P24" s="96">
        <v>102.3</v>
      </c>
      <c r="Q24" s="84"/>
      <c r="R24" s="94">
        <v>1442.4300499999997</v>
      </c>
      <c r="S24" s="95">
        <v>3.1024931723146708E-4</v>
      </c>
      <c r="T24" s="95">
        <f t="shared" si="0"/>
        <v>8.3326256419980579E-2</v>
      </c>
      <c r="U24" s="95">
        <f>R24/'סכום נכסי הקרן'!$C$42</f>
        <v>5.5067598889650638E-3</v>
      </c>
    </row>
    <row r="25" spans="2:48" s="122" customFormat="1">
      <c r="B25" s="87" t="s">
        <v>323</v>
      </c>
      <c r="C25" s="84" t="s">
        <v>324</v>
      </c>
      <c r="D25" s="97" t="s">
        <v>112</v>
      </c>
      <c r="E25" s="97" t="s">
        <v>292</v>
      </c>
      <c r="F25" s="97" t="s">
        <v>305</v>
      </c>
      <c r="G25" s="97" t="s">
        <v>294</v>
      </c>
      <c r="H25" s="84" t="s">
        <v>312</v>
      </c>
      <c r="I25" s="84" t="s">
        <v>152</v>
      </c>
      <c r="J25" s="84"/>
      <c r="K25" s="94">
        <v>1.7200000000000002</v>
      </c>
      <c r="L25" s="97" t="s">
        <v>156</v>
      </c>
      <c r="M25" s="98">
        <v>4.0999999999999995E-2</v>
      </c>
      <c r="N25" s="98">
        <v>1.9E-3</v>
      </c>
      <c r="O25" s="94">
        <v>399999.99999999994</v>
      </c>
      <c r="P25" s="96">
        <v>130.86000000000001</v>
      </c>
      <c r="Q25" s="84"/>
      <c r="R25" s="94">
        <v>523.4399699999999</v>
      </c>
      <c r="S25" s="95">
        <v>1.711351333497794E-4</v>
      </c>
      <c r="T25" s="95">
        <f t="shared" si="0"/>
        <v>3.0238064688604443E-2</v>
      </c>
      <c r="U25" s="95">
        <f>R25/'סכום נכסי הקרן'!$C$42</f>
        <v>1.9983348454762685E-3</v>
      </c>
    </row>
    <row r="26" spans="2:48" s="122" customFormat="1">
      <c r="B26" s="87" t="s">
        <v>325</v>
      </c>
      <c r="C26" s="84" t="s">
        <v>326</v>
      </c>
      <c r="D26" s="97" t="s">
        <v>112</v>
      </c>
      <c r="E26" s="97" t="s">
        <v>292</v>
      </c>
      <c r="F26" s="97" t="s">
        <v>327</v>
      </c>
      <c r="G26" s="97" t="s">
        <v>322</v>
      </c>
      <c r="H26" s="84" t="s">
        <v>328</v>
      </c>
      <c r="I26" s="84" t="s">
        <v>329</v>
      </c>
      <c r="J26" s="84"/>
      <c r="K26" s="94">
        <v>5.6900000000000013</v>
      </c>
      <c r="L26" s="97" t="s">
        <v>156</v>
      </c>
      <c r="M26" s="98">
        <v>2.3399999999999997E-2</v>
      </c>
      <c r="N26" s="98">
        <v>1.3500000000000002E-2</v>
      </c>
      <c r="O26" s="94">
        <v>291773.99999999994</v>
      </c>
      <c r="P26" s="96">
        <v>106.21</v>
      </c>
      <c r="Q26" s="84"/>
      <c r="R26" s="94">
        <v>309.89315999999991</v>
      </c>
      <c r="S26" s="95">
        <v>1.4066952680819505E-4</v>
      </c>
      <c r="T26" s="95">
        <f t="shared" si="0"/>
        <v>1.7901898891359111E-2</v>
      </c>
      <c r="U26" s="95">
        <f>R26/'סכום נכסי הקרן'!$C$42</f>
        <v>1.1830779754987998E-3</v>
      </c>
    </row>
    <row r="27" spans="2:48" s="122" customFormat="1">
      <c r="B27" s="87" t="s">
        <v>330</v>
      </c>
      <c r="C27" s="84" t="s">
        <v>331</v>
      </c>
      <c r="D27" s="97" t="s">
        <v>112</v>
      </c>
      <c r="E27" s="97" t="s">
        <v>292</v>
      </c>
      <c r="F27" s="97" t="s">
        <v>332</v>
      </c>
      <c r="G27" s="97" t="s">
        <v>322</v>
      </c>
      <c r="H27" s="84" t="s">
        <v>328</v>
      </c>
      <c r="I27" s="84" t="s">
        <v>152</v>
      </c>
      <c r="J27" s="84"/>
      <c r="K27" s="94">
        <v>6.6800000000000006</v>
      </c>
      <c r="L27" s="97" t="s">
        <v>156</v>
      </c>
      <c r="M27" s="98">
        <v>3.2000000000000001E-2</v>
      </c>
      <c r="N27" s="98">
        <v>1.6E-2</v>
      </c>
      <c r="O27" s="94">
        <v>786999.99999999988</v>
      </c>
      <c r="P27" s="96">
        <v>110.62</v>
      </c>
      <c r="Q27" s="94">
        <v>25.183999999999997</v>
      </c>
      <c r="R27" s="94">
        <v>895.76341999999977</v>
      </c>
      <c r="S27" s="95">
        <v>4.7708072666608462E-4</v>
      </c>
      <c r="T27" s="95">
        <f t="shared" si="0"/>
        <v>5.1746434724206383E-2</v>
      </c>
      <c r="U27" s="95">
        <f>R27/'סכום נכסי הקרן'!$C$42</f>
        <v>3.4197527091578308E-3</v>
      </c>
    </row>
    <row r="28" spans="2:48" s="122" customFormat="1">
      <c r="B28" s="87" t="s">
        <v>333</v>
      </c>
      <c r="C28" s="84" t="s">
        <v>334</v>
      </c>
      <c r="D28" s="97" t="s">
        <v>112</v>
      </c>
      <c r="E28" s="97" t="s">
        <v>292</v>
      </c>
      <c r="F28" s="97" t="s">
        <v>335</v>
      </c>
      <c r="G28" s="97" t="s">
        <v>336</v>
      </c>
      <c r="H28" s="84" t="s">
        <v>328</v>
      </c>
      <c r="I28" s="84" t="s">
        <v>152</v>
      </c>
      <c r="J28" s="84"/>
      <c r="K28" s="94">
        <v>2.3700000000000006</v>
      </c>
      <c r="L28" s="97" t="s">
        <v>156</v>
      </c>
      <c r="M28" s="98">
        <v>3.7000000000000005E-2</v>
      </c>
      <c r="N28" s="98">
        <v>2.8999999999999998E-3</v>
      </c>
      <c r="O28" s="94">
        <v>269999.99999999994</v>
      </c>
      <c r="P28" s="96">
        <v>112.47</v>
      </c>
      <c r="Q28" s="84"/>
      <c r="R28" s="94">
        <v>303.66899999999993</v>
      </c>
      <c r="S28" s="95">
        <v>9.0000551733382294E-5</v>
      </c>
      <c r="T28" s="95">
        <f t="shared" si="0"/>
        <v>1.7542341800768142E-2</v>
      </c>
      <c r="U28" s="95">
        <f>R28/'סכום נכסי הקרן'!$C$42</f>
        <v>1.1593160227923232E-3</v>
      </c>
    </row>
    <row r="29" spans="2:48" s="122" customFormat="1">
      <c r="B29" s="87" t="s">
        <v>337</v>
      </c>
      <c r="C29" s="84" t="s">
        <v>338</v>
      </c>
      <c r="D29" s="97" t="s">
        <v>112</v>
      </c>
      <c r="E29" s="97" t="s">
        <v>292</v>
      </c>
      <c r="F29" s="97" t="s">
        <v>339</v>
      </c>
      <c r="G29" s="97" t="s">
        <v>340</v>
      </c>
      <c r="H29" s="84" t="s">
        <v>328</v>
      </c>
      <c r="I29" s="84" t="s">
        <v>152</v>
      </c>
      <c r="J29" s="84"/>
      <c r="K29" s="94">
        <v>6.25</v>
      </c>
      <c r="L29" s="97" t="s">
        <v>156</v>
      </c>
      <c r="M29" s="98">
        <v>4.4999999999999998E-2</v>
      </c>
      <c r="N29" s="98">
        <v>1.2599999999999998E-2</v>
      </c>
      <c r="O29" s="94">
        <v>1199999.9999999998</v>
      </c>
      <c r="P29" s="96">
        <v>125.35</v>
      </c>
      <c r="Q29" s="84"/>
      <c r="R29" s="94">
        <v>1504.1999799999996</v>
      </c>
      <c r="S29" s="95">
        <v>4.0795734398011335E-4</v>
      </c>
      <c r="T29" s="95">
        <f t="shared" si="0"/>
        <v>8.689457990729578E-2</v>
      </c>
      <c r="U29" s="95">
        <f>R29/'סכום נכסי הקרן'!$C$42</f>
        <v>5.7425787232081383E-3</v>
      </c>
    </row>
    <row r="30" spans="2:48" s="122" customFormat="1">
      <c r="B30" s="87" t="s">
        <v>341</v>
      </c>
      <c r="C30" s="84" t="s">
        <v>342</v>
      </c>
      <c r="D30" s="97" t="s">
        <v>112</v>
      </c>
      <c r="E30" s="97" t="s">
        <v>292</v>
      </c>
      <c r="F30" s="97" t="s">
        <v>293</v>
      </c>
      <c r="G30" s="97" t="s">
        <v>294</v>
      </c>
      <c r="H30" s="84" t="s">
        <v>328</v>
      </c>
      <c r="I30" s="84" t="s">
        <v>152</v>
      </c>
      <c r="J30" s="84"/>
      <c r="K30" s="94">
        <v>2.0200000000000005</v>
      </c>
      <c r="L30" s="97" t="s">
        <v>156</v>
      </c>
      <c r="M30" s="98">
        <v>0.05</v>
      </c>
      <c r="N30" s="98">
        <v>6.0000000000000006E-4</v>
      </c>
      <c r="O30" s="94">
        <v>153008.99999999997</v>
      </c>
      <c r="P30" s="96">
        <v>122.46</v>
      </c>
      <c r="Q30" s="84"/>
      <c r="R30" s="94">
        <v>187.37483999999998</v>
      </c>
      <c r="S30" s="95">
        <v>1.5300915300915297E-4</v>
      </c>
      <c r="T30" s="95">
        <f t="shared" si="0"/>
        <v>1.0824264209202265E-2</v>
      </c>
      <c r="U30" s="95">
        <f>R30/'סכום נכסי הקרן'!$C$42</f>
        <v>7.1534023650800032E-4</v>
      </c>
    </row>
    <row r="31" spans="2:48" s="122" customFormat="1">
      <c r="B31" s="87" t="s">
        <v>343</v>
      </c>
      <c r="C31" s="84" t="s">
        <v>344</v>
      </c>
      <c r="D31" s="97" t="s">
        <v>112</v>
      </c>
      <c r="E31" s="97" t="s">
        <v>292</v>
      </c>
      <c r="F31" s="97" t="s">
        <v>345</v>
      </c>
      <c r="G31" s="97" t="s">
        <v>322</v>
      </c>
      <c r="H31" s="84" t="s">
        <v>328</v>
      </c>
      <c r="I31" s="84" t="s">
        <v>329</v>
      </c>
      <c r="J31" s="84"/>
      <c r="K31" s="94">
        <v>7.2700000000000005</v>
      </c>
      <c r="L31" s="97" t="s">
        <v>156</v>
      </c>
      <c r="M31" s="98">
        <v>2.35E-2</v>
      </c>
      <c r="N31" s="98">
        <v>1.8800000000000001E-2</v>
      </c>
      <c r="O31" s="94">
        <v>499999.99999999994</v>
      </c>
      <c r="P31" s="96">
        <v>105.36</v>
      </c>
      <c r="Q31" s="84"/>
      <c r="R31" s="94">
        <v>526.79999999999984</v>
      </c>
      <c r="S31" s="95">
        <v>1.3638217280864554E-3</v>
      </c>
      <c r="T31" s="95">
        <f t="shared" si="0"/>
        <v>3.0432166802158458E-2</v>
      </c>
      <c r="U31" s="95">
        <f>R31/'סכום נכסי הקרן'!$C$42</f>
        <v>2.0111624196312294E-3</v>
      </c>
    </row>
    <row r="32" spans="2:48" s="122" customFormat="1">
      <c r="B32" s="87" t="s">
        <v>346</v>
      </c>
      <c r="C32" s="84" t="s">
        <v>347</v>
      </c>
      <c r="D32" s="97" t="s">
        <v>112</v>
      </c>
      <c r="E32" s="97" t="s">
        <v>292</v>
      </c>
      <c r="F32" s="97" t="s">
        <v>348</v>
      </c>
      <c r="G32" s="97" t="s">
        <v>322</v>
      </c>
      <c r="H32" s="84" t="s">
        <v>328</v>
      </c>
      <c r="I32" s="84" t="s">
        <v>329</v>
      </c>
      <c r="J32" s="84"/>
      <c r="K32" s="94">
        <v>4.18</v>
      </c>
      <c r="L32" s="97" t="s">
        <v>156</v>
      </c>
      <c r="M32" s="98">
        <v>0.04</v>
      </c>
      <c r="N32" s="98">
        <v>6.0000000000000001E-3</v>
      </c>
      <c r="O32" s="94">
        <v>36849.999999999993</v>
      </c>
      <c r="P32" s="96">
        <v>115.9</v>
      </c>
      <c r="Q32" s="84"/>
      <c r="R32" s="94">
        <v>42.709150000000001</v>
      </c>
      <c r="S32" s="95">
        <v>5.2254146237818375E-5</v>
      </c>
      <c r="T32" s="95">
        <f t="shared" si="0"/>
        <v>2.4672209126393439E-3</v>
      </c>
      <c r="U32" s="95">
        <f>R32/'סכום נכסי הקרן'!$C$42</f>
        <v>1.6305056464387463E-4</v>
      </c>
    </row>
    <row r="33" spans="2:21" s="122" customFormat="1">
      <c r="B33" s="87" t="s">
        <v>349</v>
      </c>
      <c r="C33" s="84" t="s">
        <v>350</v>
      </c>
      <c r="D33" s="97" t="s">
        <v>112</v>
      </c>
      <c r="E33" s="97" t="s">
        <v>292</v>
      </c>
      <c r="F33" s="97" t="s">
        <v>348</v>
      </c>
      <c r="G33" s="97" t="s">
        <v>322</v>
      </c>
      <c r="H33" s="84" t="s">
        <v>328</v>
      </c>
      <c r="I33" s="84" t="s">
        <v>329</v>
      </c>
      <c r="J33" s="84"/>
      <c r="K33" s="94">
        <v>6.9399999999999995</v>
      </c>
      <c r="L33" s="97" t="s">
        <v>156</v>
      </c>
      <c r="M33" s="98">
        <v>0.04</v>
      </c>
      <c r="N33" s="98">
        <v>1.52E-2</v>
      </c>
      <c r="O33" s="94">
        <v>81564.999999999985</v>
      </c>
      <c r="P33" s="96">
        <v>120.32</v>
      </c>
      <c r="Q33" s="84"/>
      <c r="R33" s="94">
        <v>98.139009999999985</v>
      </c>
      <c r="S33" s="95">
        <v>1.1261358000789565E-4</v>
      </c>
      <c r="T33" s="95">
        <f t="shared" si="0"/>
        <v>5.6692914239155224E-3</v>
      </c>
      <c r="U33" s="95">
        <f>R33/'סכום נכסי הקרן'!$C$42</f>
        <v>3.7466493700040519E-4</v>
      </c>
    </row>
    <row r="34" spans="2:21" s="122" customFormat="1">
      <c r="B34" s="87" t="s">
        <v>351</v>
      </c>
      <c r="C34" s="84" t="s">
        <v>352</v>
      </c>
      <c r="D34" s="97" t="s">
        <v>112</v>
      </c>
      <c r="E34" s="97" t="s">
        <v>292</v>
      </c>
      <c r="F34" s="97" t="s">
        <v>353</v>
      </c>
      <c r="G34" s="97" t="s">
        <v>354</v>
      </c>
      <c r="H34" s="84" t="s">
        <v>355</v>
      </c>
      <c r="I34" s="84" t="s">
        <v>329</v>
      </c>
      <c r="J34" s="84"/>
      <c r="K34" s="94">
        <v>8.4400000000000013</v>
      </c>
      <c r="L34" s="97" t="s">
        <v>156</v>
      </c>
      <c r="M34" s="98">
        <v>5.1500000000000004E-2</v>
      </c>
      <c r="N34" s="98">
        <v>2.5300000000000003E-2</v>
      </c>
      <c r="O34" s="94">
        <v>319869.99999999994</v>
      </c>
      <c r="P34" s="96">
        <v>149.30000000000001</v>
      </c>
      <c r="Q34" s="84"/>
      <c r="R34" s="94">
        <v>477.56590999999992</v>
      </c>
      <c r="S34" s="95">
        <v>9.0078292953408887E-5</v>
      </c>
      <c r="T34" s="95">
        <f t="shared" si="0"/>
        <v>2.7588013348793839E-2</v>
      </c>
      <c r="U34" s="95">
        <f>R34/'סכום נכסי הקרן'!$C$42</f>
        <v>1.8232016155827451E-3</v>
      </c>
    </row>
    <row r="35" spans="2:21" s="122" customFormat="1">
      <c r="B35" s="87" t="s">
        <v>356</v>
      </c>
      <c r="C35" s="84" t="s">
        <v>357</v>
      </c>
      <c r="D35" s="97" t="s">
        <v>112</v>
      </c>
      <c r="E35" s="97" t="s">
        <v>292</v>
      </c>
      <c r="F35" s="97" t="s">
        <v>358</v>
      </c>
      <c r="G35" s="97" t="s">
        <v>322</v>
      </c>
      <c r="H35" s="84" t="s">
        <v>355</v>
      </c>
      <c r="I35" s="84" t="s">
        <v>152</v>
      </c>
      <c r="J35" s="84"/>
      <c r="K35" s="94">
        <v>3.02</v>
      </c>
      <c r="L35" s="97" t="s">
        <v>156</v>
      </c>
      <c r="M35" s="98">
        <v>2.8500000000000001E-2</v>
      </c>
      <c r="N35" s="98">
        <v>7.899999999999999E-3</v>
      </c>
      <c r="O35" s="94">
        <v>99999.999999999985</v>
      </c>
      <c r="P35" s="96">
        <v>108.65</v>
      </c>
      <c r="Q35" s="84"/>
      <c r="R35" s="94">
        <v>108.64999999999999</v>
      </c>
      <c r="S35" s="95">
        <v>2.0439048126957962E-4</v>
      </c>
      <c r="T35" s="95">
        <f t="shared" si="0"/>
        <v>6.2764899830192048E-3</v>
      </c>
      <c r="U35" s="95">
        <f>R35/'סכום נכסי הקרן'!$C$42</f>
        <v>4.1479270480814943E-4</v>
      </c>
    </row>
    <row r="36" spans="2:21" s="122" customFormat="1">
      <c r="B36" s="87" t="s">
        <v>359</v>
      </c>
      <c r="C36" s="84" t="s">
        <v>360</v>
      </c>
      <c r="D36" s="97" t="s">
        <v>112</v>
      </c>
      <c r="E36" s="97" t="s">
        <v>292</v>
      </c>
      <c r="F36" s="97" t="s">
        <v>358</v>
      </c>
      <c r="G36" s="97" t="s">
        <v>322</v>
      </c>
      <c r="H36" s="84" t="s">
        <v>355</v>
      </c>
      <c r="I36" s="84" t="s">
        <v>152</v>
      </c>
      <c r="J36" s="84"/>
      <c r="K36" s="94">
        <v>5.92</v>
      </c>
      <c r="L36" s="97" t="s">
        <v>156</v>
      </c>
      <c r="M36" s="98">
        <v>1.95E-2</v>
      </c>
      <c r="N36" s="98">
        <v>1.9300000000000001E-2</v>
      </c>
      <c r="O36" s="94">
        <v>32040.999999999996</v>
      </c>
      <c r="P36" s="96">
        <v>101.1</v>
      </c>
      <c r="Q36" s="84"/>
      <c r="R36" s="94">
        <v>32.393459999999997</v>
      </c>
      <c r="S36" s="95">
        <v>4.5042714736970841E-5</v>
      </c>
      <c r="T36" s="95">
        <f t="shared" si="0"/>
        <v>1.8713044381530905E-3</v>
      </c>
      <c r="U36" s="95">
        <f>R36/'סכום נכסי הקרן'!$C$42</f>
        <v>1.2366839292677953E-4</v>
      </c>
    </row>
    <row r="37" spans="2:21" s="122" customFormat="1">
      <c r="B37" s="87" t="s">
        <v>361</v>
      </c>
      <c r="C37" s="84" t="s">
        <v>362</v>
      </c>
      <c r="D37" s="97" t="s">
        <v>112</v>
      </c>
      <c r="E37" s="97" t="s">
        <v>292</v>
      </c>
      <c r="F37" s="97" t="s">
        <v>363</v>
      </c>
      <c r="G37" s="97" t="s">
        <v>322</v>
      </c>
      <c r="H37" s="84" t="s">
        <v>355</v>
      </c>
      <c r="I37" s="84" t="s">
        <v>152</v>
      </c>
      <c r="J37" s="84"/>
      <c r="K37" s="94">
        <v>4.75</v>
      </c>
      <c r="L37" s="97" t="s">
        <v>156</v>
      </c>
      <c r="M37" s="98">
        <v>4.7500000000000001E-2</v>
      </c>
      <c r="N37" s="98">
        <v>1.03E-2</v>
      </c>
      <c r="O37" s="94">
        <v>509999.99999999994</v>
      </c>
      <c r="P37" s="96">
        <v>145.69999999999999</v>
      </c>
      <c r="Q37" s="84"/>
      <c r="R37" s="94">
        <v>743.06998999999985</v>
      </c>
      <c r="S37" s="95">
        <v>2.7022730885391824E-4</v>
      </c>
      <c r="T37" s="95">
        <f t="shared" si="0"/>
        <v>4.2925645181014084E-2</v>
      </c>
      <c r="U37" s="95">
        <f>R37/'סכום נכסי הקרן'!$C$42</f>
        <v>2.8368155638643765E-3</v>
      </c>
    </row>
    <row r="38" spans="2:21" s="122" customFormat="1">
      <c r="B38" s="87" t="s">
        <v>364</v>
      </c>
      <c r="C38" s="84" t="s">
        <v>365</v>
      </c>
      <c r="D38" s="97" t="s">
        <v>112</v>
      </c>
      <c r="E38" s="97" t="s">
        <v>292</v>
      </c>
      <c r="F38" s="97" t="s">
        <v>366</v>
      </c>
      <c r="G38" s="97" t="s">
        <v>322</v>
      </c>
      <c r="H38" s="84" t="s">
        <v>355</v>
      </c>
      <c r="I38" s="84" t="s">
        <v>152</v>
      </c>
      <c r="J38" s="84"/>
      <c r="K38" s="94">
        <v>6.6499999999999995</v>
      </c>
      <c r="L38" s="97" t="s">
        <v>156</v>
      </c>
      <c r="M38" s="98">
        <v>0.04</v>
      </c>
      <c r="N38" s="98">
        <v>2.5600000000000001E-2</v>
      </c>
      <c r="O38" s="94">
        <v>217906.99999999997</v>
      </c>
      <c r="P38" s="96">
        <v>109.7</v>
      </c>
      <c r="Q38" s="84"/>
      <c r="R38" s="94">
        <v>239.04397999999995</v>
      </c>
      <c r="S38" s="95">
        <v>7.3671961027804096E-5</v>
      </c>
      <c r="T38" s="95">
        <f t="shared" si="0"/>
        <v>1.3809085558868318E-2</v>
      </c>
      <c r="U38" s="95">
        <f>R38/'סכום נכסי הקרן'!$C$42</f>
        <v>9.1259732197243593E-4</v>
      </c>
    </row>
    <row r="39" spans="2:21" s="122" customFormat="1">
      <c r="B39" s="87" t="s">
        <v>367</v>
      </c>
      <c r="C39" s="84" t="s">
        <v>368</v>
      </c>
      <c r="D39" s="97" t="s">
        <v>112</v>
      </c>
      <c r="E39" s="97" t="s">
        <v>292</v>
      </c>
      <c r="F39" s="97" t="s">
        <v>366</v>
      </c>
      <c r="G39" s="97" t="s">
        <v>322</v>
      </c>
      <c r="H39" s="84" t="s">
        <v>355</v>
      </c>
      <c r="I39" s="84" t="s">
        <v>152</v>
      </c>
      <c r="J39" s="84"/>
      <c r="K39" s="94">
        <v>1.8100000000000003</v>
      </c>
      <c r="L39" s="97" t="s">
        <v>156</v>
      </c>
      <c r="M39" s="98">
        <v>5.0999999999999997E-2</v>
      </c>
      <c r="N39" s="98">
        <v>8.4000000000000012E-3</v>
      </c>
      <c r="O39" s="94">
        <v>301144.99999999994</v>
      </c>
      <c r="P39" s="96">
        <v>129.46</v>
      </c>
      <c r="Q39" s="84"/>
      <c r="R39" s="94">
        <v>389.86228999999992</v>
      </c>
      <c r="S39" s="95">
        <v>1.4554763590512131E-4</v>
      </c>
      <c r="T39" s="95">
        <f t="shared" si="0"/>
        <v>2.2521553225420415E-2</v>
      </c>
      <c r="U39" s="95">
        <f>R39/'סכום נכסי הקרן'!$C$42</f>
        <v>1.4883758285485424E-3</v>
      </c>
    </row>
    <row r="40" spans="2:21" s="122" customFormat="1">
      <c r="B40" s="87" t="s">
        <v>369</v>
      </c>
      <c r="C40" s="84" t="s">
        <v>370</v>
      </c>
      <c r="D40" s="97" t="s">
        <v>112</v>
      </c>
      <c r="E40" s="97" t="s">
        <v>292</v>
      </c>
      <c r="F40" s="97" t="s">
        <v>371</v>
      </c>
      <c r="G40" s="97" t="s">
        <v>322</v>
      </c>
      <c r="H40" s="84" t="s">
        <v>355</v>
      </c>
      <c r="I40" s="84" t="s">
        <v>329</v>
      </c>
      <c r="J40" s="84"/>
      <c r="K40" s="94">
        <v>5.1400000000000006</v>
      </c>
      <c r="L40" s="97" t="s">
        <v>156</v>
      </c>
      <c r="M40" s="98">
        <v>2.8500000000000001E-2</v>
      </c>
      <c r="N40" s="98">
        <v>1.2800000000000001E-2</v>
      </c>
      <c r="O40" s="94">
        <v>299999.99999999994</v>
      </c>
      <c r="P40" s="96">
        <v>111.01</v>
      </c>
      <c r="Q40" s="84"/>
      <c r="R40" s="94">
        <v>333.02998999999994</v>
      </c>
      <c r="S40" s="95">
        <v>4.3923865300146404E-4</v>
      </c>
      <c r="T40" s="95">
        <f t="shared" si="0"/>
        <v>1.9238466601748602E-2</v>
      </c>
      <c r="U40" s="95">
        <f>R40/'סכום נכסי הקרן'!$C$42</f>
        <v>1.2714073661696361E-3</v>
      </c>
    </row>
    <row r="41" spans="2:21" s="122" customFormat="1">
      <c r="B41" s="87" t="s">
        <v>372</v>
      </c>
      <c r="C41" s="84" t="s">
        <v>373</v>
      </c>
      <c r="D41" s="97" t="s">
        <v>112</v>
      </c>
      <c r="E41" s="97" t="s">
        <v>292</v>
      </c>
      <c r="F41" s="97" t="s">
        <v>374</v>
      </c>
      <c r="G41" s="97" t="s">
        <v>322</v>
      </c>
      <c r="H41" s="84" t="s">
        <v>355</v>
      </c>
      <c r="I41" s="84" t="s">
        <v>329</v>
      </c>
      <c r="J41" s="84"/>
      <c r="K41" s="94">
        <v>7.1800000000000015</v>
      </c>
      <c r="L41" s="97" t="s">
        <v>156</v>
      </c>
      <c r="M41" s="98">
        <v>1.3999999999999999E-2</v>
      </c>
      <c r="N41" s="98">
        <v>1.5700000000000002E-2</v>
      </c>
      <c r="O41" s="94">
        <v>29999.999999999996</v>
      </c>
      <c r="P41" s="96">
        <v>99.41</v>
      </c>
      <c r="Q41" s="84"/>
      <c r="R41" s="94">
        <v>29.822999999999997</v>
      </c>
      <c r="S41" s="95">
        <v>1.1829652996845425E-4</v>
      </c>
      <c r="T41" s="95">
        <f t="shared" si="0"/>
        <v>1.722814180980964E-3</v>
      </c>
      <c r="U41" s="95">
        <f>R41/'סכום נכסי הקרן'!$C$42</f>
        <v>1.1385515725258574E-4</v>
      </c>
    </row>
    <row r="42" spans="2:21" s="122" customFormat="1">
      <c r="B42" s="87" t="s">
        <v>375</v>
      </c>
      <c r="C42" s="84" t="s">
        <v>376</v>
      </c>
      <c r="D42" s="97" t="s">
        <v>112</v>
      </c>
      <c r="E42" s="97" t="s">
        <v>292</v>
      </c>
      <c r="F42" s="97" t="s">
        <v>345</v>
      </c>
      <c r="G42" s="97" t="s">
        <v>322</v>
      </c>
      <c r="H42" s="84" t="s">
        <v>355</v>
      </c>
      <c r="I42" s="84" t="s">
        <v>329</v>
      </c>
      <c r="J42" s="84"/>
      <c r="K42" s="94">
        <v>2.56</v>
      </c>
      <c r="L42" s="97" t="s">
        <v>156</v>
      </c>
      <c r="M42" s="98">
        <v>5.8499999999999996E-2</v>
      </c>
      <c r="N42" s="98">
        <v>6.0000000000000001E-3</v>
      </c>
      <c r="O42" s="94">
        <v>469428.8899999999</v>
      </c>
      <c r="P42" s="96">
        <v>123.86</v>
      </c>
      <c r="Q42" s="84"/>
      <c r="R42" s="94">
        <v>581.43461999999988</v>
      </c>
      <c r="S42" s="95">
        <v>3.98571493566678E-4</v>
      </c>
      <c r="T42" s="95">
        <f t="shared" si="0"/>
        <v>3.3588297912660631E-2</v>
      </c>
      <c r="U42" s="95">
        <f>R42/'סכום נכסי הקרן'!$C$42</f>
        <v>2.2197408071688773E-3</v>
      </c>
    </row>
    <row r="43" spans="2:21" s="122" customFormat="1">
      <c r="B43" s="87" t="s">
        <v>377</v>
      </c>
      <c r="C43" s="84" t="s">
        <v>378</v>
      </c>
      <c r="D43" s="97" t="s">
        <v>112</v>
      </c>
      <c r="E43" s="97" t="s">
        <v>292</v>
      </c>
      <c r="F43" s="97" t="s">
        <v>379</v>
      </c>
      <c r="G43" s="97" t="s">
        <v>322</v>
      </c>
      <c r="H43" s="84" t="s">
        <v>355</v>
      </c>
      <c r="I43" s="84" t="s">
        <v>152</v>
      </c>
      <c r="J43" s="84"/>
      <c r="K43" s="94">
        <v>7.15</v>
      </c>
      <c r="L43" s="97" t="s">
        <v>156</v>
      </c>
      <c r="M43" s="98">
        <v>1.9599999999999999E-2</v>
      </c>
      <c r="N43" s="98">
        <v>1.89E-2</v>
      </c>
      <c r="O43" s="94">
        <v>100998.35</v>
      </c>
      <c r="P43" s="96">
        <v>101.58</v>
      </c>
      <c r="Q43" s="84"/>
      <c r="R43" s="94">
        <v>102.59413999999998</v>
      </c>
      <c r="S43" s="95">
        <v>1.5680718890420415E-4</v>
      </c>
      <c r="T43" s="95">
        <f t="shared" si="0"/>
        <v>5.9266552418450972E-3</v>
      </c>
      <c r="U43" s="95">
        <f>R43/'סכום נכסי הקרן'!$C$42</f>
        <v>3.916732703917713E-4</v>
      </c>
    </row>
    <row r="44" spans="2:21" s="122" customFormat="1">
      <c r="B44" s="87" t="s">
        <v>380</v>
      </c>
      <c r="C44" s="84" t="s">
        <v>381</v>
      </c>
      <c r="D44" s="97" t="s">
        <v>112</v>
      </c>
      <c r="E44" s="97" t="s">
        <v>292</v>
      </c>
      <c r="F44" s="97" t="s">
        <v>305</v>
      </c>
      <c r="G44" s="97" t="s">
        <v>294</v>
      </c>
      <c r="H44" s="84" t="s">
        <v>355</v>
      </c>
      <c r="I44" s="84" t="s">
        <v>152</v>
      </c>
      <c r="J44" s="84"/>
      <c r="K44" s="94">
        <v>5.31</v>
      </c>
      <c r="L44" s="97" t="s">
        <v>156</v>
      </c>
      <c r="M44" s="98">
        <v>1.5900000000000001E-2</v>
      </c>
      <c r="N44" s="98">
        <v>1.6199999999999999E-2</v>
      </c>
      <c r="O44" s="94">
        <f>200000/50000</f>
        <v>4</v>
      </c>
      <c r="P44" s="96">
        <v>4995000</v>
      </c>
      <c r="Q44" s="84"/>
      <c r="R44" s="94">
        <v>199.79999999999998</v>
      </c>
      <c r="S44" s="95">
        <f>1336.00534402138%/50000</f>
        <v>2.6720106880427603E-4</v>
      </c>
      <c r="T44" s="95">
        <f t="shared" si="0"/>
        <v>1.1542040484189942E-2</v>
      </c>
      <c r="U44" s="95">
        <f>R44/'סכום נכסי הקרן'!$C$42</f>
        <v>7.6277572407425914E-4</v>
      </c>
    </row>
    <row r="45" spans="2:21" s="122" customFormat="1">
      <c r="B45" s="87" t="s">
        <v>382</v>
      </c>
      <c r="C45" s="84" t="s">
        <v>383</v>
      </c>
      <c r="D45" s="97" t="s">
        <v>112</v>
      </c>
      <c r="E45" s="97" t="s">
        <v>292</v>
      </c>
      <c r="F45" s="97" t="s">
        <v>384</v>
      </c>
      <c r="G45" s="97" t="s">
        <v>385</v>
      </c>
      <c r="H45" s="84" t="s">
        <v>355</v>
      </c>
      <c r="I45" s="84" t="s">
        <v>329</v>
      </c>
      <c r="J45" s="84"/>
      <c r="K45" s="94">
        <v>7.0500000000000016</v>
      </c>
      <c r="L45" s="97" t="s">
        <v>156</v>
      </c>
      <c r="M45" s="98">
        <v>1.23E-2</v>
      </c>
      <c r="N45" s="98">
        <v>1.7100000000000001E-2</v>
      </c>
      <c r="O45" s="94">
        <v>16.999999999999996</v>
      </c>
      <c r="P45" s="96">
        <v>97.38</v>
      </c>
      <c r="Q45" s="84"/>
      <c r="R45" s="94">
        <v>1.6559999999999995E-2</v>
      </c>
      <c r="S45" s="95">
        <v>4.2492563801334757E-8</v>
      </c>
      <c r="T45" s="95">
        <f t="shared" si="0"/>
        <v>9.5663758968060745E-7</v>
      </c>
      <c r="U45" s="95">
        <f>R45/'סכום נכסי הקרן'!$C$42</f>
        <v>6.3221051004353002E-8</v>
      </c>
    </row>
    <row r="46" spans="2:21" s="122" customFormat="1">
      <c r="B46" s="87" t="s">
        <v>386</v>
      </c>
      <c r="C46" s="84" t="s">
        <v>387</v>
      </c>
      <c r="D46" s="97" t="s">
        <v>112</v>
      </c>
      <c r="E46" s="97" t="s">
        <v>292</v>
      </c>
      <c r="F46" s="97" t="s">
        <v>388</v>
      </c>
      <c r="G46" s="97" t="s">
        <v>322</v>
      </c>
      <c r="H46" s="84" t="s">
        <v>389</v>
      </c>
      <c r="I46" s="84" t="s">
        <v>152</v>
      </c>
      <c r="J46" s="84"/>
      <c r="K46" s="94">
        <v>6.5</v>
      </c>
      <c r="L46" s="97" t="s">
        <v>156</v>
      </c>
      <c r="M46" s="98">
        <v>1.5800000000000002E-2</v>
      </c>
      <c r="N46" s="98">
        <v>1.3400000000000002E-2</v>
      </c>
      <c r="O46" s="94">
        <v>32294.839999999997</v>
      </c>
      <c r="P46" s="96">
        <v>102.81</v>
      </c>
      <c r="Q46" s="84"/>
      <c r="R46" s="94">
        <v>33.202319999999993</v>
      </c>
      <c r="S46" s="95">
        <v>7.9889472694709133E-5</v>
      </c>
      <c r="T46" s="95">
        <f t="shared" si="0"/>
        <v>1.9180306386838305E-3</v>
      </c>
      <c r="U46" s="95">
        <f>R46/'סכום נכסי הקרן'!$C$42</f>
        <v>1.2675637476949577E-4</v>
      </c>
    </row>
    <row r="47" spans="2:21" s="122" customFormat="1">
      <c r="B47" s="87" t="s">
        <v>390</v>
      </c>
      <c r="C47" s="84" t="s">
        <v>391</v>
      </c>
      <c r="D47" s="97" t="s">
        <v>112</v>
      </c>
      <c r="E47" s="97" t="s">
        <v>292</v>
      </c>
      <c r="F47" s="97" t="s">
        <v>388</v>
      </c>
      <c r="G47" s="97" t="s">
        <v>322</v>
      </c>
      <c r="H47" s="84" t="s">
        <v>389</v>
      </c>
      <c r="I47" s="84" t="s">
        <v>152</v>
      </c>
      <c r="J47" s="84"/>
      <c r="K47" s="94">
        <v>7.37</v>
      </c>
      <c r="L47" s="97" t="s">
        <v>156</v>
      </c>
      <c r="M47" s="98">
        <v>2.4E-2</v>
      </c>
      <c r="N47" s="98">
        <v>1.9599999999999999E-2</v>
      </c>
      <c r="O47" s="94">
        <v>52044.999999999993</v>
      </c>
      <c r="P47" s="96">
        <v>105.27</v>
      </c>
      <c r="Q47" s="84"/>
      <c r="R47" s="94">
        <v>54.787769999999988</v>
      </c>
      <c r="S47" s="95">
        <v>1.1297127570138306E-4</v>
      </c>
      <c r="T47" s="95">
        <f t="shared" si="0"/>
        <v>3.1649782751676028E-3</v>
      </c>
      <c r="U47" s="95">
        <f>R47/'סכום נכסי הקרן'!$C$42</f>
        <v>2.0916306772854839E-4</v>
      </c>
    </row>
    <row r="48" spans="2:21" s="122" customFormat="1">
      <c r="B48" s="87" t="s">
        <v>392</v>
      </c>
      <c r="C48" s="84" t="s">
        <v>393</v>
      </c>
      <c r="D48" s="97" t="s">
        <v>112</v>
      </c>
      <c r="E48" s="97" t="s">
        <v>292</v>
      </c>
      <c r="F48" s="97" t="s">
        <v>300</v>
      </c>
      <c r="G48" s="97" t="s">
        <v>294</v>
      </c>
      <c r="H48" s="84" t="s">
        <v>389</v>
      </c>
      <c r="I48" s="84" t="s">
        <v>329</v>
      </c>
      <c r="J48" s="84"/>
      <c r="K48" s="94">
        <v>3.29</v>
      </c>
      <c r="L48" s="97" t="s">
        <v>156</v>
      </c>
      <c r="M48" s="98">
        <v>4.4999999999999998E-2</v>
      </c>
      <c r="N48" s="98">
        <v>8.8000000000000005E-3</v>
      </c>
      <c r="O48" s="94">
        <v>229999.99999999997</v>
      </c>
      <c r="P48" s="96">
        <v>135.58000000000001</v>
      </c>
      <c r="Q48" s="94">
        <v>3.1198200000000003</v>
      </c>
      <c r="R48" s="94">
        <v>314.95381999999995</v>
      </c>
      <c r="S48" s="95">
        <v>1.3513638153402895E-4</v>
      </c>
      <c r="T48" s="95">
        <f t="shared" si="0"/>
        <v>1.8194242948399757E-2</v>
      </c>
      <c r="U48" s="95">
        <f>R48/'סכום נכסי הקרן'!$C$42</f>
        <v>1.2023980385408102E-3</v>
      </c>
    </row>
    <row r="49" spans="2:21" s="122" customFormat="1">
      <c r="B49" s="87" t="s">
        <v>394</v>
      </c>
      <c r="C49" s="84" t="s">
        <v>395</v>
      </c>
      <c r="D49" s="97" t="s">
        <v>112</v>
      </c>
      <c r="E49" s="97" t="s">
        <v>292</v>
      </c>
      <c r="F49" s="97" t="s">
        <v>396</v>
      </c>
      <c r="G49" s="97" t="s">
        <v>336</v>
      </c>
      <c r="H49" s="84" t="s">
        <v>389</v>
      </c>
      <c r="I49" s="84" t="s">
        <v>329</v>
      </c>
      <c r="J49" s="84"/>
      <c r="K49" s="94">
        <v>3.5900000000000003</v>
      </c>
      <c r="L49" s="97" t="s">
        <v>156</v>
      </c>
      <c r="M49" s="98">
        <v>1.9799999999999998E-2</v>
      </c>
      <c r="N49" s="98">
        <v>9.6000000000000009E-3</v>
      </c>
      <c r="O49" s="94">
        <v>49015.119999999995</v>
      </c>
      <c r="P49" s="96">
        <v>103.74</v>
      </c>
      <c r="Q49" s="94">
        <v>7.2415799999999981</v>
      </c>
      <c r="R49" s="94">
        <v>58.334049999999991</v>
      </c>
      <c r="S49" s="95">
        <v>5.8653760220836947E-5</v>
      </c>
      <c r="T49" s="95">
        <f t="shared" si="0"/>
        <v>3.3698396732070078E-3</v>
      </c>
      <c r="U49" s="95">
        <f>R49/'סכום נכסי הקרן'!$C$42</f>
        <v>2.2270168782249268E-4</v>
      </c>
    </row>
    <row r="50" spans="2:21" s="122" customFormat="1">
      <c r="B50" s="87" t="s">
        <v>397</v>
      </c>
      <c r="C50" s="84" t="s">
        <v>398</v>
      </c>
      <c r="D50" s="97" t="s">
        <v>112</v>
      </c>
      <c r="E50" s="97" t="s">
        <v>292</v>
      </c>
      <c r="F50" s="97" t="s">
        <v>399</v>
      </c>
      <c r="G50" s="97" t="s">
        <v>322</v>
      </c>
      <c r="H50" s="84" t="s">
        <v>400</v>
      </c>
      <c r="I50" s="84" t="s">
        <v>152</v>
      </c>
      <c r="J50" s="84"/>
      <c r="K50" s="94">
        <v>7.4799999999999995</v>
      </c>
      <c r="L50" s="97" t="s">
        <v>156</v>
      </c>
      <c r="M50" s="98">
        <v>1.9E-2</v>
      </c>
      <c r="N50" s="98">
        <v>2.2199999999999998E-2</v>
      </c>
      <c r="O50" s="94">
        <v>7999.9999999999991</v>
      </c>
      <c r="P50" s="96">
        <v>98.3</v>
      </c>
      <c r="Q50" s="84"/>
      <c r="R50" s="94">
        <v>7.8639899999999985</v>
      </c>
      <c r="S50" s="95">
        <v>3.0353619669145541E-5</v>
      </c>
      <c r="T50" s="95">
        <f t="shared" si="0"/>
        <v>4.5428674147780204E-4</v>
      </c>
      <c r="U50" s="95">
        <f>R50/'סכום נכסי הקרן'!$C$42</f>
        <v>3.0022325657471135E-5</v>
      </c>
    </row>
    <row r="51" spans="2:21" s="122" customFormat="1">
      <c r="B51" s="87" t="s">
        <v>401</v>
      </c>
      <c r="C51" s="84" t="s">
        <v>402</v>
      </c>
      <c r="D51" s="97" t="s">
        <v>112</v>
      </c>
      <c r="E51" s="97" t="s">
        <v>292</v>
      </c>
      <c r="F51" s="97" t="s">
        <v>403</v>
      </c>
      <c r="G51" s="97" t="s">
        <v>294</v>
      </c>
      <c r="H51" s="84" t="s">
        <v>400</v>
      </c>
      <c r="I51" s="84" t="s">
        <v>329</v>
      </c>
      <c r="J51" s="84"/>
      <c r="K51" s="94">
        <v>3.2600000000000002</v>
      </c>
      <c r="L51" s="97" t="s">
        <v>156</v>
      </c>
      <c r="M51" s="98">
        <v>5.0999999999999997E-2</v>
      </c>
      <c r="N51" s="98">
        <v>8.7999999999999988E-3</v>
      </c>
      <c r="O51" s="94">
        <v>463160.99999999994</v>
      </c>
      <c r="P51" s="96">
        <v>138.36000000000001</v>
      </c>
      <c r="Q51" s="94">
        <v>7.1340299999999992</v>
      </c>
      <c r="R51" s="94">
        <v>647.96362999999985</v>
      </c>
      <c r="S51" s="95">
        <v>4.0371677723982701E-4</v>
      </c>
      <c r="T51" s="95">
        <f t="shared" si="0"/>
        <v>3.7431543792505857E-2</v>
      </c>
      <c r="U51" s="95">
        <f>R51/'סכום נכסי הקרן'!$C$42</f>
        <v>2.4737283635987753E-3</v>
      </c>
    </row>
    <row r="52" spans="2:21" s="122" customFormat="1">
      <c r="B52" s="83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94"/>
      <c r="P52" s="96"/>
      <c r="Q52" s="84"/>
      <c r="R52" s="84"/>
      <c r="S52" s="84"/>
      <c r="T52" s="95"/>
      <c r="U52" s="84"/>
    </row>
    <row r="53" spans="2:21" s="122" customFormat="1">
      <c r="B53" s="102" t="s">
        <v>39</v>
      </c>
      <c r="C53" s="82"/>
      <c r="D53" s="82"/>
      <c r="E53" s="82"/>
      <c r="F53" s="82"/>
      <c r="G53" s="82"/>
      <c r="H53" s="82"/>
      <c r="I53" s="82"/>
      <c r="J53" s="82"/>
      <c r="K53" s="91">
        <v>4.5816603149192137</v>
      </c>
      <c r="L53" s="82"/>
      <c r="M53" s="82"/>
      <c r="N53" s="104">
        <v>2.712928690672374E-2</v>
      </c>
      <c r="O53" s="91"/>
      <c r="P53" s="93"/>
      <c r="Q53" s="91">
        <v>2.5693399999999991</v>
      </c>
      <c r="R53" s="91">
        <v>1732.9561799999999</v>
      </c>
      <c r="S53" s="82"/>
      <c r="T53" s="92">
        <f t="shared" ref="T53:T75" si="1">R53/$R$11</f>
        <v>0.10010936129573149</v>
      </c>
      <c r="U53" s="92">
        <f>R53/'סכום נכסי הקרן'!$C$42</f>
        <v>6.6159004253676787E-3</v>
      </c>
    </row>
    <row r="54" spans="2:21" s="122" customFormat="1">
      <c r="B54" s="87" t="s">
        <v>404</v>
      </c>
      <c r="C54" s="84" t="s">
        <v>405</v>
      </c>
      <c r="D54" s="97" t="s">
        <v>112</v>
      </c>
      <c r="E54" s="97" t="s">
        <v>292</v>
      </c>
      <c r="F54" s="97" t="s">
        <v>300</v>
      </c>
      <c r="G54" s="97" t="s">
        <v>294</v>
      </c>
      <c r="H54" s="84" t="s">
        <v>295</v>
      </c>
      <c r="I54" s="84" t="s">
        <v>152</v>
      </c>
      <c r="J54" s="84"/>
      <c r="K54" s="94">
        <v>3.8</v>
      </c>
      <c r="L54" s="97" t="s">
        <v>156</v>
      </c>
      <c r="M54" s="98">
        <v>2.4700000000000003E-2</v>
      </c>
      <c r="N54" s="98">
        <v>1.6500000000000001E-2</v>
      </c>
      <c r="O54" s="94">
        <v>391113.99999999994</v>
      </c>
      <c r="P54" s="96">
        <v>103.24</v>
      </c>
      <c r="Q54" s="84"/>
      <c r="R54" s="94">
        <v>403.78609999999992</v>
      </c>
      <c r="S54" s="95">
        <v>1.174082846276E-4</v>
      </c>
      <c r="T54" s="95">
        <f t="shared" si="1"/>
        <v>2.3325903469235073E-2</v>
      </c>
      <c r="U54" s="95">
        <f>R54/'סכום נכסי הקרן'!$C$42</f>
        <v>1.5415327066998059E-3</v>
      </c>
    </row>
    <row r="55" spans="2:21" s="122" customFormat="1">
      <c r="B55" s="87" t="s">
        <v>406</v>
      </c>
      <c r="C55" s="84" t="s">
        <v>407</v>
      </c>
      <c r="D55" s="97" t="s">
        <v>112</v>
      </c>
      <c r="E55" s="97" t="s">
        <v>292</v>
      </c>
      <c r="F55" s="97" t="s">
        <v>315</v>
      </c>
      <c r="G55" s="97" t="s">
        <v>316</v>
      </c>
      <c r="H55" s="84" t="s">
        <v>312</v>
      </c>
      <c r="I55" s="84" t="s">
        <v>152</v>
      </c>
      <c r="J55" s="84"/>
      <c r="K55" s="94">
        <v>4.8099999999999996</v>
      </c>
      <c r="L55" s="97" t="s">
        <v>156</v>
      </c>
      <c r="M55" s="98">
        <v>1.6299999999999999E-2</v>
      </c>
      <c r="N55" s="98">
        <v>1.89E-2</v>
      </c>
      <c r="O55" s="94">
        <v>108999.99999999999</v>
      </c>
      <c r="P55" s="96">
        <v>99.02</v>
      </c>
      <c r="Q55" s="84"/>
      <c r="R55" s="94">
        <v>107.93179999999998</v>
      </c>
      <c r="S55" s="95">
        <v>1.9997981855042149E-4</v>
      </c>
      <c r="T55" s="95">
        <f t="shared" si="1"/>
        <v>6.2350010266841432E-3</v>
      </c>
      <c r="U55" s="95">
        <f>R55/'סכום נכסי הקרן'!$C$42</f>
        <v>4.1205083531350409E-4</v>
      </c>
    </row>
    <row r="56" spans="2:21" s="122" customFormat="1">
      <c r="B56" s="87" t="s">
        <v>408</v>
      </c>
      <c r="C56" s="84" t="s">
        <v>409</v>
      </c>
      <c r="D56" s="97" t="s">
        <v>112</v>
      </c>
      <c r="E56" s="97" t="s">
        <v>292</v>
      </c>
      <c r="F56" s="97" t="s">
        <v>332</v>
      </c>
      <c r="G56" s="97" t="s">
        <v>322</v>
      </c>
      <c r="H56" s="84" t="s">
        <v>328</v>
      </c>
      <c r="I56" s="84" t="s">
        <v>152</v>
      </c>
      <c r="J56" s="84"/>
      <c r="K56" s="94">
        <v>4.9599999999999991</v>
      </c>
      <c r="L56" s="97" t="s">
        <v>156</v>
      </c>
      <c r="M56" s="98">
        <v>3.39E-2</v>
      </c>
      <c r="N56" s="98">
        <v>2.6599999999999992E-2</v>
      </c>
      <c r="O56" s="94">
        <v>41999.999999999993</v>
      </c>
      <c r="P56" s="96">
        <v>105.24</v>
      </c>
      <c r="Q56" s="84"/>
      <c r="R56" s="94">
        <v>44.200800000000001</v>
      </c>
      <c r="S56" s="95">
        <v>3.8702083250208318E-5</v>
      </c>
      <c r="T56" s="95">
        <f t="shared" si="1"/>
        <v>2.5533905056735876E-3</v>
      </c>
      <c r="U56" s="95">
        <f>R56/'סכום נכסי הקרן'!$C$42</f>
        <v>1.6874523135466225E-4</v>
      </c>
    </row>
    <row r="57" spans="2:21" s="122" customFormat="1">
      <c r="B57" s="87" t="s">
        <v>410</v>
      </c>
      <c r="C57" s="84" t="s">
        <v>411</v>
      </c>
      <c r="D57" s="97" t="s">
        <v>112</v>
      </c>
      <c r="E57" s="97" t="s">
        <v>292</v>
      </c>
      <c r="F57" s="97" t="s">
        <v>335</v>
      </c>
      <c r="G57" s="97" t="s">
        <v>336</v>
      </c>
      <c r="H57" s="84" t="s">
        <v>328</v>
      </c>
      <c r="I57" s="84" t="s">
        <v>152</v>
      </c>
      <c r="J57" s="84"/>
      <c r="K57" s="94">
        <v>5.6199999999999983</v>
      </c>
      <c r="L57" s="97" t="s">
        <v>156</v>
      </c>
      <c r="M57" s="98">
        <v>3.6499999999999998E-2</v>
      </c>
      <c r="N57" s="98">
        <v>3.0199999999999994E-2</v>
      </c>
      <c r="O57" s="94">
        <v>299999.99999999994</v>
      </c>
      <c r="P57" s="96">
        <v>103.95</v>
      </c>
      <c r="Q57" s="84"/>
      <c r="R57" s="94">
        <v>311.84998999999999</v>
      </c>
      <c r="S57" s="95">
        <v>1.8809154791820271E-4</v>
      </c>
      <c r="T57" s="95">
        <f t="shared" si="1"/>
        <v>1.8014940988860001E-2</v>
      </c>
      <c r="U57" s="95">
        <f>R57/'סכום נכסי הקרן'!$C$42</f>
        <v>1.1905485581821848E-3</v>
      </c>
    </row>
    <row r="58" spans="2:21" s="122" customFormat="1">
      <c r="B58" s="87" t="s">
        <v>412</v>
      </c>
      <c r="C58" s="84" t="s">
        <v>413</v>
      </c>
      <c r="D58" s="97" t="s">
        <v>112</v>
      </c>
      <c r="E58" s="97" t="s">
        <v>292</v>
      </c>
      <c r="F58" s="97" t="s">
        <v>414</v>
      </c>
      <c r="G58" s="97" t="s">
        <v>322</v>
      </c>
      <c r="H58" s="84" t="s">
        <v>328</v>
      </c>
      <c r="I58" s="84" t="s">
        <v>329</v>
      </c>
      <c r="J58" s="84"/>
      <c r="K58" s="94">
        <v>5.1100000000000003</v>
      </c>
      <c r="L58" s="97" t="s">
        <v>156</v>
      </c>
      <c r="M58" s="98">
        <v>3.15E-2</v>
      </c>
      <c r="N58" s="98">
        <v>3.4200000000000001E-2</v>
      </c>
      <c r="O58" s="94">
        <v>12999.999999999998</v>
      </c>
      <c r="P58" s="96">
        <v>99.05</v>
      </c>
      <c r="Q58" s="84"/>
      <c r="R58" s="94">
        <v>12.876359999999996</v>
      </c>
      <c r="S58" s="95">
        <v>5.4293577905019646E-5</v>
      </c>
      <c r="T58" s="95">
        <f t="shared" si="1"/>
        <v>7.4384118322824808E-4</v>
      </c>
      <c r="U58" s="95">
        <f>R58/'סכום נכסי הקרן'!$C$42</f>
        <v>4.9158032144348482E-5</v>
      </c>
    </row>
    <row r="59" spans="2:21" s="122" customFormat="1">
      <c r="B59" s="87" t="s">
        <v>415</v>
      </c>
      <c r="C59" s="84" t="s">
        <v>416</v>
      </c>
      <c r="D59" s="97" t="s">
        <v>112</v>
      </c>
      <c r="E59" s="97" t="s">
        <v>292</v>
      </c>
      <c r="F59" s="97" t="s">
        <v>417</v>
      </c>
      <c r="G59" s="97" t="s">
        <v>354</v>
      </c>
      <c r="H59" s="84" t="s">
        <v>328</v>
      </c>
      <c r="I59" s="84" t="s">
        <v>329</v>
      </c>
      <c r="J59" s="84"/>
      <c r="K59" s="94">
        <v>4.0299999999999994</v>
      </c>
      <c r="L59" s="97" t="s">
        <v>156</v>
      </c>
      <c r="M59" s="98">
        <v>2.4500000000000001E-2</v>
      </c>
      <c r="N59" s="98">
        <v>2.1600000000000001E-2</v>
      </c>
      <c r="O59" s="94">
        <v>7897.9999999999991</v>
      </c>
      <c r="P59" s="96">
        <v>101.81</v>
      </c>
      <c r="Q59" s="84"/>
      <c r="R59" s="94">
        <v>8.0409599999999983</v>
      </c>
      <c r="S59" s="95">
        <v>5.0348641071180402E-6</v>
      </c>
      <c r="T59" s="95">
        <f t="shared" si="1"/>
        <v>4.6450993919795763E-4</v>
      </c>
      <c r="U59" s="95">
        <f>R59/'סכום נכסי הקרן'!$C$42</f>
        <v>3.0697943374635409E-5</v>
      </c>
    </row>
    <row r="60" spans="2:21" s="122" customFormat="1">
      <c r="B60" s="87" t="s">
        <v>418</v>
      </c>
      <c r="C60" s="84" t="s">
        <v>419</v>
      </c>
      <c r="D60" s="97" t="s">
        <v>112</v>
      </c>
      <c r="E60" s="97" t="s">
        <v>292</v>
      </c>
      <c r="F60" s="97" t="s">
        <v>420</v>
      </c>
      <c r="G60" s="97" t="s">
        <v>322</v>
      </c>
      <c r="H60" s="84" t="s">
        <v>328</v>
      </c>
      <c r="I60" s="84" t="s">
        <v>329</v>
      </c>
      <c r="J60" s="84"/>
      <c r="K60" s="94">
        <v>4.6100000000000003</v>
      </c>
      <c r="L60" s="97" t="s">
        <v>156</v>
      </c>
      <c r="M60" s="98">
        <v>3.3799999999999997E-2</v>
      </c>
      <c r="N60" s="98">
        <v>3.4500000000000003E-2</v>
      </c>
      <c r="O60" s="94">
        <v>99868.999999999985</v>
      </c>
      <c r="P60" s="96">
        <v>100.27</v>
      </c>
      <c r="Q60" s="84"/>
      <c r="R60" s="94">
        <v>100.13863999999998</v>
      </c>
      <c r="S60" s="95">
        <v>1.5763919252315204E-4</v>
      </c>
      <c r="T60" s="95">
        <f t="shared" si="1"/>
        <v>5.7848059905491597E-3</v>
      </c>
      <c r="U60" s="95">
        <f>R60/'סכום נכסי הקרן'!$C$42</f>
        <v>3.82298917086144E-4</v>
      </c>
    </row>
    <row r="61" spans="2:21" s="122" customFormat="1">
      <c r="B61" s="87" t="s">
        <v>421</v>
      </c>
      <c r="C61" s="84" t="s">
        <v>422</v>
      </c>
      <c r="D61" s="97" t="s">
        <v>112</v>
      </c>
      <c r="E61" s="97" t="s">
        <v>292</v>
      </c>
      <c r="F61" s="97" t="s">
        <v>414</v>
      </c>
      <c r="G61" s="97" t="s">
        <v>322</v>
      </c>
      <c r="H61" s="84" t="s">
        <v>355</v>
      </c>
      <c r="I61" s="84" t="s">
        <v>152</v>
      </c>
      <c r="J61" s="84"/>
      <c r="K61" s="94">
        <v>4.5499999999999989</v>
      </c>
      <c r="L61" s="97" t="s">
        <v>156</v>
      </c>
      <c r="M61" s="98">
        <v>4.3499999999999997E-2</v>
      </c>
      <c r="N61" s="98">
        <v>3.8399999999999997E-2</v>
      </c>
      <c r="O61" s="94">
        <v>62114.999999999993</v>
      </c>
      <c r="P61" s="96">
        <v>102.97</v>
      </c>
      <c r="Q61" s="84"/>
      <c r="R61" s="94">
        <v>63.959819999999993</v>
      </c>
      <c r="S61" s="95">
        <v>3.310730572676705E-5</v>
      </c>
      <c r="T61" s="95">
        <f t="shared" si="1"/>
        <v>3.6948289879955029E-3</v>
      </c>
      <c r="U61" s="95">
        <f>R61/'סכום נכסי הקרן'!$C$42</f>
        <v>2.4417916923002644E-4</v>
      </c>
    </row>
    <row r="62" spans="2:21" s="122" customFormat="1">
      <c r="B62" s="87" t="s">
        <v>423</v>
      </c>
      <c r="C62" s="84" t="s">
        <v>424</v>
      </c>
      <c r="D62" s="97" t="s">
        <v>112</v>
      </c>
      <c r="E62" s="97" t="s">
        <v>292</v>
      </c>
      <c r="F62" s="97" t="s">
        <v>425</v>
      </c>
      <c r="G62" s="97" t="s">
        <v>322</v>
      </c>
      <c r="H62" s="84" t="s">
        <v>355</v>
      </c>
      <c r="I62" s="84" t="s">
        <v>152</v>
      </c>
      <c r="J62" s="84"/>
      <c r="K62" s="94">
        <v>3.359999999999999</v>
      </c>
      <c r="L62" s="97" t="s">
        <v>156</v>
      </c>
      <c r="M62" s="98">
        <v>3.9E-2</v>
      </c>
      <c r="N62" s="98">
        <v>4.2899999999999994E-2</v>
      </c>
      <c r="O62" s="94">
        <v>38345.999999999993</v>
      </c>
      <c r="P62" s="96">
        <v>99.2</v>
      </c>
      <c r="Q62" s="84"/>
      <c r="R62" s="94">
        <v>38.039230000000003</v>
      </c>
      <c r="S62" s="95">
        <v>4.2694665115321016E-5</v>
      </c>
      <c r="T62" s="95">
        <f t="shared" si="1"/>
        <v>2.1974491123494125E-3</v>
      </c>
      <c r="U62" s="95">
        <f>R62/'סכום נכסי הקרן'!$C$42</f>
        <v>1.4522222826064709E-4</v>
      </c>
    </row>
    <row r="63" spans="2:21" s="122" customFormat="1">
      <c r="B63" s="87" t="s">
        <v>426</v>
      </c>
      <c r="C63" s="84" t="s">
        <v>427</v>
      </c>
      <c r="D63" s="97" t="s">
        <v>112</v>
      </c>
      <c r="E63" s="97" t="s">
        <v>292</v>
      </c>
      <c r="F63" s="97" t="s">
        <v>428</v>
      </c>
      <c r="G63" s="97" t="s">
        <v>322</v>
      </c>
      <c r="H63" s="84" t="s">
        <v>389</v>
      </c>
      <c r="I63" s="84" t="s">
        <v>152</v>
      </c>
      <c r="J63" s="84"/>
      <c r="K63" s="94">
        <v>3.0900000000000003</v>
      </c>
      <c r="L63" s="97" t="s">
        <v>156</v>
      </c>
      <c r="M63" s="98">
        <v>6.7500000000000004E-2</v>
      </c>
      <c r="N63" s="98">
        <v>4.3400000000000008E-2</v>
      </c>
      <c r="O63" s="94">
        <v>11854.549999999997</v>
      </c>
      <c r="P63" s="96">
        <v>107.05</v>
      </c>
      <c r="Q63" s="84"/>
      <c r="R63" s="94">
        <v>12.690299999999997</v>
      </c>
      <c r="S63" s="95">
        <v>1.4822745308898167E-5</v>
      </c>
      <c r="T63" s="95">
        <f t="shared" si="1"/>
        <v>7.3309287465723517E-4</v>
      </c>
      <c r="U63" s="95">
        <f>R63/'סכום נכסי הקרן'!$C$42</f>
        <v>4.8447711567665513E-5</v>
      </c>
    </row>
    <row r="64" spans="2:21" s="122" customFormat="1">
      <c r="B64" s="87" t="s">
        <v>429</v>
      </c>
      <c r="C64" s="84" t="s">
        <v>430</v>
      </c>
      <c r="D64" s="97" t="s">
        <v>112</v>
      </c>
      <c r="E64" s="97" t="s">
        <v>292</v>
      </c>
      <c r="F64" s="97" t="s">
        <v>431</v>
      </c>
      <c r="G64" s="97" t="s">
        <v>432</v>
      </c>
      <c r="H64" s="84" t="s">
        <v>389</v>
      </c>
      <c r="I64" s="84" t="s">
        <v>152</v>
      </c>
      <c r="J64" s="84"/>
      <c r="K64" s="94">
        <v>9.2499999999999964</v>
      </c>
      <c r="L64" s="97" t="s">
        <v>156</v>
      </c>
      <c r="M64" s="98">
        <v>3.4300000000000004E-2</v>
      </c>
      <c r="N64" s="98">
        <v>3.6499999999999998E-2</v>
      </c>
      <c r="O64" s="94">
        <v>137797.99999999997</v>
      </c>
      <c r="P64" s="96">
        <v>98.23</v>
      </c>
      <c r="Q64" s="84"/>
      <c r="R64" s="94">
        <v>135.35898</v>
      </c>
      <c r="S64" s="95">
        <v>5.4276823696234428E-4</v>
      </c>
      <c r="T64" s="95">
        <f t="shared" si="1"/>
        <v>7.8194135488421253E-3</v>
      </c>
      <c r="U64" s="95">
        <f>R64/'סכום נכסי הקרן'!$C$42</f>
        <v>5.1675947937664254E-4</v>
      </c>
    </row>
    <row r="65" spans="2:21" s="122" customFormat="1">
      <c r="B65" s="87" t="s">
        <v>433</v>
      </c>
      <c r="C65" s="84" t="s">
        <v>434</v>
      </c>
      <c r="D65" s="97" t="s">
        <v>112</v>
      </c>
      <c r="E65" s="97" t="s">
        <v>292</v>
      </c>
      <c r="F65" s="97" t="s">
        <v>396</v>
      </c>
      <c r="G65" s="97" t="s">
        <v>336</v>
      </c>
      <c r="H65" s="84" t="s">
        <v>389</v>
      </c>
      <c r="I65" s="84" t="s">
        <v>329</v>
      </c>
      <c r="J65" s="84"/>
      <c r="K65" s="94">
        <v>3.93</v>
      </c>
      <c r="L65" s="97" t="s">
        <v>156</v>
      </c>
      <c r="M65" s="98">
        <v>4.1399999999999999E-2</v>
      </c>
      <c r="N65" s="98">
        <v>2.6200000000000001E-2</v>
      </c>
      <c r="O65" s="94">
        <v>19158.299999999996</v>
      </c>
      <c r="P65" s="96">
        <v>105.99</v>
      </c>
      <c r="Q65" s="94">
        <v>2.5693399999999991</v>
      </c>
      <c r="R65" s="94">
        <v>23.002729999999996</v>
      </c>
      <c r="S65" s="95">
        <v>2.6476041453048454E-5</v>
      </c>
      <c r="T65" s="95">
        <f t="shared" si="1"/>
        <v>1.3288210255600122E-3</v>
      </c>
      <c r="U65" s="95">
        <f>R65/'סכום נכסי הקרן'!$C$42</f>
        <v>8.7817437594768177E-5</v>
      </c>
    </row>
    <row r="66" spans="2:21" s="122" customFormat="1">
      <c r="B66" s="87" t="s">
        <v>435</v>
      </c>
      <c r="C66" s="84" t="s">
        <v>436</v>
      </c>
      <c r="D66" s="97" t="s">
        <v>112</v>
      </c>
      <c r="E66" s="97" t="s">
        <v>292</v>
      </c>
      <c r="F66" s="97" t="s">
        <v>396</v>
      </c>
      <c r="G66" s="97" t="s">
        <v>336</v>
      </c>
      <c r="H66" s="84" t="s">
        <v>389</v>
      </c>
      <c r="I66" s="84" t="s">
        <v>329</v>
      </c>
      <c r="J66" s="84"/>
      <c r="K66" s="94">
        <v>5.12</v>
      </c>
      <c r="L66" s="97" t="s">
        <v>156</v>
      </c>
      <c r="M66" s="98">
        <v>3.5499999999999997E-2</v>
      </c>
      <c r="N66" s="98">
        <v>3.1200000000000002E-2</v>
      </c>
      <c r="O66" s="94">
        <v>16202.999999999998</v>
      </c>
      <c r="P66" s="96">
        <v>104.03</v>
      </c>
      <c r="Q66" s="84"/>
      <c r="R66" s="94">
        <v>16.855979999999995</v>
      </c>
      <c r="S66" s="95">
        <v>5.3304427067055734E-5</v>
      </c>
      <c r="T66" s="95">
        <f t="shared" si="1"/>
        <v>9.7373575355703664E-4</v>
      </c>
      <c r="U66" s="95">
        <f>R66/'סכום נכסי הקרן'!$C$42</f>
        <v>6.4351012760166304E-5</v>
      </c>
    </row>
    <row r="67" spans="2:21" s="122" customFormat="1">
      <c r="B67" s="87" t="s">
        <v>437</v>
      </c>
      <c r="C67" s="84" t="s">
        <v>438</v>
      </c>
      <c r="D67" s="97" t="s">
        <v>112</v>
      </c>
      <c r="E67" s="97" t="s">
        <v>292</v>
      </c>
      <c r="F67" s="97" t="s">
        <v>439</v>
      </c>
      <c r="G67" s="97" t="s">
        <v>322</v>
      </c>
      <c r="H67" s="84" t="s">
        <v>389</v>
      </c>
      <c r="I67" s="84" t="s">
        <v>329</v>
      </c>
      <c r="J67" s="84"/>
      <c r="K67" s="94">
        <v>5.6</v>
      </c>
      <c r="L67" s="97" t="s">
        <v>156</v>
      </c>
      <c r="M67" s="98">
        <v>3.9E-2</v>
      </c>
      <c r="N67" s="98">
        <v>3.9800000000000002E-2</v>
      </c>
      <c r="O67" s="94">
        <v>28999.999999999996</v>
      </c>
      <c r="P67" s="96">
        <v>100</v>
      </c>
      <c r="Q67" s="84"/>
      <c r="R67" s="94">
        <v>28.999999999999996</v>
      </c>
      <c r="S67" s="95">
        <v>6.8901613248117079E-5</v>
      </c>
      <c r="T67" s="95">
        <f t="shared" si="1"/>
        <v>1.6752711413488902E-3</v>
      </c>
      <c r="U67" s="95">
        <f>R67/'סכום נכסי הקרן'!$C$42</f>
        <v>1.1071319318395152E-4</v>
      </c>
    </row>
    <row r="68" spans="2:21" s="122" customFormat="1">
      <c r="B68" s="87" t="s">
        <v>440</v>
      </c>
      <c r="C68" s="84" t="s">
        <v>441</v>
      </c>
      <c r="D68" s="97" t="s">
        <v>112</v>
      </c>
      <c r="E68" s="97" t="s">
        <v>292</v>
      </c>
      <c r="F68" s="97" t="s">
        <v>442</v>
      </c>
      <c r="G68" s="97" t="s">
        <v>336</v>
      </c>
      <c r="H68" s="84" t="s">
        <v>389</v>
      </c>
      <c r="I68" s="84" t="s">
        <v>329</v>
      </c>
      <c r="J68" s="84"/>
      <c r="K68" s="94">
        <v>3.82</v>
      </c>
      <c r="L68" s="97" t="s">
        <v>156</v>
      </c>
      <c r="M68" s="98">
        <v>2.1600000000000001E-2</v>
      </c>
      <c r="N68" s="98">
        <v>2.58E-2</v>
      </c>
      <c r="O68" s="94">
        <v>151218.99999999997</v>
      </c>
      <c r="P68" s="96">
        <v>98.51</v>
      </c>
      <c r="Q68" s="84"/>
      <c r="R68" s="94">
        <v>148.96583999999996</v>
      </c>
      <c r="S68" s="95">
        <v>2.3480008012011802E-4</v>
      </c>
      <c r="T68" s="95">
        <f t="shared" si="1"/>
        <v>8.6054542344412462E-3</v>
      </c>
      <c r="U68" s="95">
        <f>R68/'סכום נכסי הקרן'!$C$42</f>
        <v>5.6870633868033138E-4</v>
      </c>
    </row>
    <row r="69" spans="2:21" s="122" customFormat="1">
      <c r="B69" s="87" t="s">
        <v>443</v>
      </c>
      <c r="C69" s="84" t="s">
        <v>444</v>
      </c>
      <c r="D69" s="97" t="s">
        <v>112</v>
      </c>
      <c r="E69" s="97" t="s">
        <v>292</v>
      </c>
      <c r="F69" s="97" t="s">
        <v>445</v>
      </c>
      <c r="G69" s="97" t="s">
        <v>143</v>
      </c>
      <c r="H69" s="84" t="s">
        <v>389</v>
      </c>
      <c r="I69" s="84" t="s">
        <v>152</v>
      </c>
      <c r="J69" s="84"/>
      <c r="K69" s="94">
        <v>2.9299999999999997</v>
      </c>
      <c r="L69" s="97" t="s">
        <v>156</v>
      </c>
      <c r="M69" s="98">
        <v>2.4E-2</v>
      </c>
      <c r="N69" s="98">
        <v>2.1000000000000001E-2</v>
      </c>
      <c r="O69" s="94">
        <v>80202.499999999985</v>
      </c>
      <c r="P69" s="96">
        <v>101.09</v>
      </c>
      <c r="Q69" s="84"/>
      <c r="R69" s="94">
        <v>81.076709999999991</v>
      </c>
      <c r="S69" s="95">
        <v>2.1478295461048141E-4</v>
      </c>
      <c r="T69" s="95">
        <f t="shared" si="1"/>
        <v>4.683636982707344E-3</v>
      </c>
      <c r="U69" s="95">
        <f>R69/'סכום נכסי הקרן'!$C$42</f>
        <v>3.0952625713617983E-4</v>
      </c>
    </row>
    <row r="70" spans="2:21" s="122" customFormat="1">
      <c r="B70" s="87" t="s">
        <v>446</v>
      </c>
      <c r="C70" s="84" t="s">
        <v>447</v>
      </c>
      <c r="D70" s="97" t="s">
        <v>112</v>
      </c>
      <c r="E70" s="97" t="s">
        <v>292</v>
      </c>
      <c r="F70" s="97" t="s">
        <v>448</v>
      </c>
      <c r="G70" s="97" t="s">
        <v>322</v>
      </c>
      <c r="H70" s="84" t="s">
        <v>389</v>
      </c>
      <c r="I70" s="84" t="s">
        <v>329</v>
      </c>
      <c r="J70" s="84"/>
      <c r="K70" s="94">
        <v>1.91</v>
      </c>
      <c r="L70" s="97" t="s">
        <v>156</v>
      </c>
      <c r="M70" s="98">
        <v>5.0999999999999997E-2</v>
      </c>
      <c r="N70" s="98">
        <v>2.6000000000000002E-2</v>
      </c>
      <c r="O70" s="94">
        <v>119999.99999999999</v>
      </c>
      <c r="P70" s="96">
        <v>106.11</v>
      </c>
      <c r="Q70" s="84"/>
      <c r="R70" s="94">
        <v>127.33199999999998</v>
      </c>
      <c r="S70" s="95">
        <v>1.4167650531286894E-4</v>
      </c>
      <c r="T70" s="95">
        <f t="shared" si="1"/>
        <v>7.3557112058702375E-3</v>
      </c>
      <c r="U70" s="95">
        <f>R70/'סכום נכסי הקרן'!$C$42</f>
        <v>4.8611490739651432E-4</v>
      </c>
    </row>
    <row r="71" spans="2:21" s="122" customFormat="1">
      <c r="B71" s="87" t="s">
        <v>449</v>
      </c>
      <c r="C71" s="84" t="s">
        <v>450</v>
      </c>
      <c r="D71" s="97" t="s">
        <v>112</v>
      </c>
      <c r="E71" s="97" t="s">
        <v>292</v>
      </c>
      <c r="F71" s="97" t="s">
        <v>451</v>
      </c>
      <c r="G71" s="97" t="s">
        <v>322</v>
      </c>
      <c r="H71" s="84" t="s">
        <v>400</v>
      </c>
      <c r="I71" s="84" t="s">
        <v>152</v>
      </c>
      <c r="J71" s="84"/>
      <c r="K71" s="94">
        <v>4.71</v>
      </c>
      <c r="L71" s="97" t="s">
        <v>156</v>
      </c>
      <c r="M71" s="98">
        <v>3.95E-2</v>
      </c>
      <c r="N71" s="98">
        <v>4.2099999999999999E-2</v>
      </c>
      <c r="O71" s="94">
        <v>25362.999999999996</v>
      </c>
      <c r="P71" s="96">
        <v>100.3</v>
      </c>
      <c r="Q71" s="84"/>
      <c r="R71" s="94">
        <v>25.439089999999997</v>
      </c>
      <c r="S71" s="95">
        <v>4.104244542615337E-5</v>
      </c>
      <c r="T71" s="95">
        <f t="shared" si="1"/>
        <v>1.4695645979026599E-3</v>
      </c>
      <c r="U71" s="95">
        <f>R71/'סכום נכסי הקרן'!$C$42</f>
        <v>9.7118720192894119E-5</v>
      </c>
    </row>
    <row r="72" spans="2:21" s="122" customFormat="1">
      <c r="B72" s="87" t="s">
        <v>452</v>
      </c>
      <c r="C72" s="84" t="s">
        <v>453</v>
      </c>
      <c r="D72" s="97" t="s">
        <v>112</v>
      </c>
      <c r="E72" s="97" t="s">
        <v>292</v>
      </c>
      <c r="F72" s="97" t="s">
        <v>451</v>
      </c>
      <c r="G72" s="97" t="s">
        <v>322</v>
      </c>
      <c r="H72" s="84" t="s">
        <v>400</v>
      </c>
      <c r="I72" s="84" t="s">
        <v>152</v>
      </c>
      <c r="J72" s="84"/>
      <c r="K72" s="94">
        <v>5.39</v>
      </c>
      <c r="L72" s="97" t="s">
        <v>156</v>
      </c>
      <c r="M72" s="98">
        <v>0.03</v>
      </c>
      <c r="N72" s="98">
        <v>4.0900000000000006E-2</v>
      </c>
      <c r="O72" s="94">
        <v>14101.999999999998</v>
      </c>
      <c r="P72" s="96">
        <v>95.68</v>
      </c>
      <c r="Q72" s="84"/>
      <c r="R72" s="94">
        <v>13.492799999999997</v>
      </c>
      <c r="S72" s="95">
        <v>2.1905679135081394E-5</v>
      </c>
      <c r="T72" s="95">
        <f t="shared" si="1"/>
        <v>7.7945167089628635E-4</v>
      </c>
      <c r="U72" s="95">
        <f>R72/'סכום נכסי הקרן'!$C$42</f>
        <v>5.1511412861807623E-5</v>
      </c>
    </row>
    <row r="73" spans="2:21" s="122" customFormat="1">
      <c r="B73" s="87" t="s">
        <v>454</v>
      </c>
      <c r="C73" s="84" t="s">
        <v>455</v>
      </c>
      <c r="D73" s="97" t="s">
        <v>112</v>
      </c>
      <c r="E73" s="97" t="s">
        <v>292</v>
      </c>
      <c r="F73" s="97" t="s">
        <v>456</v>
      </c>
      <c r="G73" s="97" t="s">
        <v>322</v>
      </c>
      <c r="H73" s="84" t="s">
        <v>457</v>
      </c>
      <c r="I73" s="84" t="s">
        <v>329</v>
      </c>
      <c r="J73" s="84"/>
      <c r="K73" s="94">
        <v>4.4000000000000004</v>
      </c>
      <c r="L73" s="97" t="s">
        <v>156</v>
      </c>
      <c r="M73" s="98">
        <v>6.9000000000000006E-2</v>
      </c>
      <c r="N73" s="98">
        <v>7.2400000000000006E-2</v>
      </c>
      <c r="O73" s="94">
        <v>6099.9999999999991</v>
      </c>
      <c r="P73" s="96">
        <v>99.9</v>
      </c>
      <c r="Q73" s="84"/>
      <c r="R73" s="94">
        <v>6.0938999999999988</v>
      </c>
      <c r="S73" s="95">
        <v>9.2206160883123394E-6</v>
      </c>
      <c r="T73" s="95">
        <f t="shared" si="1"/>
        <v>3.5203223476779316E-4</v>
      </c>
      <c r="U73" s="95">
        <f>R73/'סכום נכסי הקרן'!$C$42</f>
        <v>2.3264659584264901E-5</v>
      </c>
    </row>
    <row r="74" spans="2:21" s="122" customFormat="1">
      <c r="B74" s="87" t="s">
        <v>458</v>
      </c>
      <c r="C74" s="84" t="s">
        <v>459</v>
      </c>
      <c r="D74" s="97" t="s">
        <v>112</v>
      </c>
      <c r="E74" s="97" t="s">
        <v>292</v>
      </c>
      <c r="F74" s="97" t="s">
        <v>460</v>
      </c>
      <c r="G74" s="97" t="s">
        <v>322</v>
      </c>
      <c r="H74" s="84" t="s">
        <v>457</v>
      </c>
      <c r="I74" s="84" t="s">
        <v>152</v>
      </c>
      <c r="J74" s="84"/>
      <c r="K74" s="94">
        <v>3.9699999999999998</v>
      </c>
      <c r="L74" s="97" t="s">
        <v>156</v>
      </c>
      <c r="M74" s="98">
        <v>4.5999999999999999E-2</v>
      </c>
      <c r="N74" s="98">
        <v>5.8199999999999995E-2</v>
      </c>
      <c r="O74" s="94">
        <v>1884.9999999999998</v>
      </c>
      <c r="P74" s="96">
        <v>96.74</v>
      </c>
      <c r="Q74" s="84"/>
      <c r="R74" s="94">
        <v>1.8235499999999998</v>
      </c>
      <c r="S74" s="95">
        <v>7.6315789473684194E-6</v>
      </c>
      <c r="T74" s="95">
        <f t="shared" si="1"/>
        <v>1.0534278240712997E-4</v>
      </c>
      <c r="U74" s="95">
        <f>R74/'סכום נכסי הקרן'!$C$42</f>
        <v>6.961760118296373E-6</v>
      </c>
    </row>
    <row r="75" spans="2:21" s="122" customFormat="1">
      <c r="B75" s="87" t="s">
        <v>461</v>
      </c>
      <c r="C75" s="84" t="s">
        <v>462</v>
      </c>
      <c r="D75" s="97" t="s">
        <v>112</v>
      </c>
      <c r="E75" s="97" t="s">
        <v>292</v>
      </c>
      <c r="F75" s="97" t="s">
        <v>463</v>
      </c>
      <c r="G75" s="97" t="s">
        <v>464</v>
      </c>
      <c r="H75" s="84" t="s">
        <v>465</v>
      </c>
      <c r="I75" s="84" t="s">
        <v>152</v>
      </c>
      <c r="J75" s="84"/>
      <c r="K75" s="94">
        <v>1.3800000000000001</v>
      </c>
      <c r="L75" s="97" t="s">
        <v>156</v>
      </c>
      <c r="M75" s="98">
        <v>4.2999999999999997E-2</v>
      </c>
      <c r="N75" s="98">
        <v>3.6200000000000003E-2</v>
      </c>
      <c r="O75" s="94">
        <v>20726.999999999996</v>
      </c>
      <c r="P75" s="96">
        <v>101.32</v>
      </c>
      <c r="Q75" s="84"/>
      <c r="R75" s="94">
        <v>21.000599999999995</v>
      </c>
      <c r="S75" s="95">
        <v>4.7855757855655864E-5</v>
      </c>
      <c r="T75" s="95">
        <f t="shared" si="1"/>
        <v>1.2131620390003965E-3</v>
      </c>
      <c r="U75" s="95">
        <f>R75/'סכום נכסי הקרן'!$C$42</f>
        <v>8.0173913268237666E-5</v>
      </c>
    </row>
    <row r="76" spans="2:21" s="122" customForma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94"/>
      <c r="P76" s="96"/>
      <c r="Q76" s="84"/>
      <c r="R76" s="84"/>
      <c r="S76" s="84"/>
      <c r="T76" s="95"/>
      <c r="U76" s="84"/>
    </row>
    <row r="77" spans="2:21" s="122" customFormat="1">
      <c r="B77" s="102" t="s">
        <v>40</v>
      </c>
      <c r="C77" s="82"/>
      <c r="D77" s="82"/>
      <c r="E77" s="82"/>
      <c r="F77" s="82"/>
      <c r="G77" s="82"/>
      <c r="H77" s="82"/>
      <c r="I77" s="82"/>
      <c r="J77" s="82"/>
      <c r="K77" s="91">
        <v>4.6857730613464303</v>
      </c>
      <c r="L77" s="82"/>
      <c r="M77" s="82"/>
      <c r="N77" s="104">
        <v>5.6040754880433565E-2</v>
      </c>
      <c r="O77" s="91"/>
      <c r="P77" s="93"/>
      <c r="Q77" s="82"/>
      <c r="R77" s="91">
        <v>362.30028999999996</v>
      </c>
      <c r="S77" s="82"/>
      <c r="T77" s="92">
        <f t="shared" ref="T77:T79" si="2">R77/$R$11</f>
        <v>2.0929352425494274E-2</v>
      </c>
      <c r="U77" s="92">
        <f>R77/'סכום נכסי הקרן'!$C$42</f>
        <v>1.3831524826679884E-3</v>
      </c>
    </row>
    <row r="78" spans="2:21" s="122" customFormat="1">
      <c r="B78" s="87" t="s">
        <v>466</v>
      </c>
      <c r="C78" s="84" t="s">
        <v>467</v>
      </c>
      <c r="D78" s="97" t="s">
        <v>112</v>
      </c>
      <c r="E78" s="97" t="s">
        <v>292</v>
      </c>
      <c r="F78" s="97" t="s">
        <v>468</v>
      </c>
      <c r="G78" s="97" t="s">
        <v>340</v>
      </c>
      <c r="H78" s="84" t="s">
        <v>328</v>
      </c>
      <c r="I78" s="84" t="s">
        <v>329</v>
      </c>
      <c r="J78" s="84"/>
      <c r="K78" s="94">
        <v>3.8499999999999992</v>
      </c>
      <c r="L78" s="97" t="s">
        <v>156</v>
      </c>
      <c r="M78" s="98">
        <v>3.49E-2</v>
      </c>
      <c r="N78" s="98">
        <v>4.8999999999999995E-2</v>
      </c>
      <c r="O78" s="94">
        <v>184333.06999999995</v>
      </c>
      <c r="P78" s="96">
        <v>96.99</v>
      </c>
      <c r="Q78" s="84"/>
      <c r="R78" s="94">
        <v>178.78464000000002</v>
      </c>
      <c r="S78" s="95">
        <v>8.4444455795342881E-5</v>
      </c>
      <c r="T78" s="95">
        <f t="shared" si="2"/>
        <v>1.0328025789946571E-2</v>
      </c>
      <c r="U78" s="95">
        <f>R78/'סכום נכסי הקרן'!$C$42</f>
        <v>6.8254546160838737E-4</v>
      </c>
    </row>
    <row r="79" spans="2:21" s="122" customFormat="1">
      <c r="B79" s="87" t="s">
        <v>469</v>
      </c>
      <c r="C79" s="84" t="s">
        <v>470</v>
      </c>
      <c r="D79" s="97" t="s">
        <v>112</v>
      </c>
      <c r="E79" s="97" t="s">
        <v>292</v>
      </c>
      <c r="F79" s="97" t="s">
        <v>471</v>
      </c>
      <c r="G79" s="97" t="s">
        <v>340</v>
      </c>
      <c r="H79" s="84" t="s">
        <v>389</v>
      </c>
      <c r="I79" s="84" t="s">
        <v>152</v>
      </c>
      <c r="J79" s="84"/>
      <c r="K79" s="94">
        <v>5.5</v>
      </c>
      <c r="L79" s="97" t="s">
        <v>156</v>
      </c>
      <c r="M79" s="98">
        <v>4.6900000000000004E-2</v>
      </c>
      <c r="N79" s="98">
        <v>6.2899999999999998E-2</v>
      </c>
      <c r="O79" s="94">
        <v>185800.99999999997</v>
      </c>
      <c r="P79" s="96">
        <v>98.77</v>
      </c>
      <c r="Q79" s="84"/>
      <c r="R79" s="94">
        <v>183.51564999999997</v>
      </c>
      <c r="S79" s="95">
        <v>9.5920063602197148E-5</v>
      </c>
      <c r="T79" s="95">
        <f t="shared" si="2"/>
        <v>1.0601326635547706E-2</v>
      </c>
      <c r="U79" s="95">
        <f>R79/'סכום נכסי הקרן'!$C$42</f>
        <v>7.0060702105960112E-4</v>
      </c>
    </row>
    <row r="80" spans="2:21" s="122" customFormat="1">
      <c r="B80" s="124"/>
    </row>
    <row r="81" spans="2:11" s="122" customFormat="1">
      <c r="B81" s="124"/>
    </row>
    <row r="82" spans="2:11" s="122" customFormat="1">
      <c r="B82" s="124"/>
    </row>
    <row r="83" spans="2:11" s="122" customFormat="1">
      <c r="B83" s="125" t="s">
        <v>239</v>
      </c>
      <c r="C83" s="126"/>
      <c r="D83" s="126"/>
      <c r="E83" s="126"/>
      <c r="F83" s="126"/>
      <c r="G83" s="126"/>
      <c r="H83" s="126"/>
      <c r="I83" s="126"/>
      <c r="J83" s="126"/>
      <c r="K83" s="126"/>
    </row>
    <row r="84" spans="2:11" s="122" customFormat="1">
      <c r="B84" s="125" t="s">
        <v>104</v>
      </c>
      <c r="C84" s="126"/>
      <c r="D84" s="126"/>
      <c r="E84" s="126"/>
      <c r="F84" s="126"/>
      <c r="G84" s="126"/>
      <c r="H84" s="126"/>
      <c r="I84" s="126"/>
      <c r="J84" s="126"/>
      <c r="K84" s="126"/>
    </row>
    <row r="85" spans="2:11" s="122" customFormat="1">
      <c r="B85" s="125" t="s">
        <v>222</v>
      </c>
      <c r="C85" s="126"/>
      <c r="D85" s="126"/>
      <c r="E85" s="126"/>
      <c r="F85" s="126"/>
      <c r="G85" s="126"/>
      <c r="H85" s="126"/>
      <c r="I85" s="126"/>
      <c r="J85" s="126"/>
      <c r="K85" s="126"/>
    </row>
    <row r="86" spans="2:11" s="122" customFormat="1">
      <c r="B86" s="125" t="s">
        <v>230</v>
      </c>
      <c r="C86" s="126"/>
      <c r="D86" s="126"/>
      <c r="E86" s="126"/>
      <c r="F86" s="126"/>
      <c r="G86" s="126"/>
      <c r="H86" s="126"/>
      <c r="I86" s="126"/>
      <c r="J86" s="126"/>
      <c r="K86" s="126"/>
    </row>
    <row r="87" spans="2:11" s="122" customFormat="1">
      <c r="B87" s="144" t="s">
        <v>235</v>
      </c>
      <c r="C87" s="144"/>
      <c r="D87" s="144"/>
      <c r="E87" s="144"/>
      <c r="F87" s="144"/>
      <c r="G87" s="144"/>
      <c r="H87" s="144"/>
      <c r="I87" s="144"/>
      <c r="J87" s="144"/>
      <c r="K87" s="144"/>
    </row>
    <row r="88" spans="2:11" s="122" customFormat="1">
      <c r="B88" s="124"/>
    </row>
    <row r="89" spans="2:11" s="122" customFormat="1">
      <c r="B89" s="124"/>
    </row>
    <row r="90" spans="2:11" s="122" customFormat="1">
      <c r="B90" s="124"/>
    </row>
    <row r="91" spans="2:11" s="122" customFormat="1">
      <c r="B91" s="124"/>
    </row>
    <row r="92" spans="2:11" s="122" customFormat="1">
      <c r="B92" s="124"/>
    </row>
    <row r="93" spans="2:11" s="122" customFormat="1">
      <c r="B93" s="124"/>
    </row>
    <row r="94" spans="2:11" s="122" customFormat="1">
      <c r="B94" s="124"/>
    </row>
    <row r="95" spans="2:11" s="122" customFormat="1">
      <c r="B95" s="124"/>
    </row>
    <row r="96" spans="2:11" s="122" customFormat="1">
      <c r="B96" s="124"/>
    </row>
    <row r="97" spans="2:2" s="122" customFormat="1">
      <c r="B97" s="124"/>
    </row>
    <row r="98" spans="2:2" s="122" customFormat="1">
      <c r="B98" s="124"/>
    </row>
    <row r="99" spans="2:2" s="122" customFormat="1">
      <c r="B99" s="124"/>
    </row>
    <row r="100" spans="2:2" s="122" customFormat="1">
      <c r="B100" s="124"/>
    </row>
    <row r="101" spans="2:2" s="122" customFormat="1">
      <c r="B101" s="124"/>
    </row>
    <row r="102" spans="2:2" s="122" customFormat="1">
      <c r="B102" s="124"/>
    </row>
    <row r="103" spans="2:2" s="122" customFormat="1">
      <c r="B103" s="124"/>
    </row>
    <row r="104" spans="2:2" s="122" customFormat="1">
      <c r="B104" s="124"/>
    </row>
    <row r="105" spans="2:2" s="122" customFormat="1">
      <c r="B105" s="124"/>
    </row>
    <row r="106" spans="2:2" s="122" customFormat="1">
      <c r="B106" s="124"/>
    </row>
    <row r="107" spans="2:2" s="122" customFormat="1">
      <c r="B107" s="124"/>
    </row>
    <row r="108" spans="2:2" s="122" customFormat="1">
      <c r="B108" s="124"/>
    </row>
    <row r="109" spans="2:2" s="122" customFormat="1">
      <c r="B109" s="124"/>
    </row>
    <row r="110" spans="2:2" s="122" customFormat="1">
      <c r="B110" s="124"/>
    </row>
    <row r="111" spans="2:2" s="122" customFormat="1">
      <c r="B111" s="124"/>
    </row>
    <row r="112" spans="2:2" s="122" customFormat="1">
      <c r="B112" s="124"/>
    </row>
    <row r="113" spans="2:2" s="122" customFormat="1">
      <c r="B113" s="124"/>
    </row>
    <row r="114" spans="2:2" s="122" customFormat="1">
      <c r="B114" s="124"/>
    </row>
    <row r="115" spans="2:2" s="122" customFormat="1">
      <c r="B115" s="124"/>
    </row>
    <row r="116" spans="2:2" s="122" customFormat="1">
      <c r="B116" s="124"/>
    </row>
    <row r="117" spans="2:2" s="122" customFormat="1">
      <c r="B117" s="124"/>
    </row>
    <row r="118" spans="2:2" s="122" customFormat="1">
      <c r="B118" s="124"/>
    </row>
    <row r="119" spans="2:2" s="122" customFormat="1">
      <c r="B119" s="124"/>
    </row>
    <row r="120" spans="2:2" s="122" customFormat="1">
      <c r="B120" s="124"/>
    </row>
    <row r="121" spans="2:2" s="122" customFormat="1">
      <c r="B121" s="124"/>
    </row>
    <row r="122" spans="2:2" s="122" customFormat="1">
      <c r="B122" s="124"/>
    </row>
    <row r="123" spans="2:2" s="122" customFormat="1">
      <c r="B123" s="124"/>
    </row>
    <row r="124" spans="2:2" s="122" customFormat="1">
      <c r="B124" s="124"/>
    </row>
    <row r="125" spans="2:2" s="122" customFormat="1">
      <c r="B125" s="124"/>
    </row>
    <row r="126" spans="2:2" s="122" customFormat="1">
      <c r="B126" s="124"/>
    </row>
    <row r="127" spans="2:2" s="122" customFormat="1">
      <c r="B127" s="124"/>
    </row>
    <row r="128" spans="2:2" s="122" customFormat="1">
      <c r="B128" s="124"/>
    </row>
    <row r="129" spans="2:2" s="122" customFormat="1">
      <c r="B129" s="124"/>
    </row>
    <row r="130" spans="2:2" s="122" customFormat="1">
      <c r="B130" s="124"/>
    </row>
    <row r="131" spans="2:2" s="122" customFormat="1">
      <c r="B131" s="124"/>
    </row>
    <row r="132" spans="2:2" s="122" customFormat="1">
      <c r="B132" s="124"/>
    </row>
    <row r="133" spans="2:2" s="122" customFormat="1">
      <c r="B133" s="124"/>
    </row>
    <row r="134" spans="2:2" s="122" customFormat="1">
      <c r="B134" s="124"/>
    </row>
    <row r="135" spans="2:2" s="122" customFormat="1">
      <c r="B135" s="124"/>
    </row>
    <row r="136" spans="2:2" s="122" customFormat="1">
      <c r="B136" s="124"/>
    </row>
    <row r="137" spans="2:2" s="122" customFormat="1">
      <c r="B137" s="124"/>
    </row>
    <row r="138" spans="2:2" s="122" customFormat="1">
      <c r="B138" s="124"/>
    </row>
    <row r="139" spans="2:2" s="122" customFormat="1">
      <c r="B139" s="124"/>
    </row>
    <row r="140" spans="2:2" s="122" customFormat="1">
      <c r="B140" s="124"/>
    </row>
    <row r="141" spans="2:2" s="122" customFormat="1">
      <c r="B141" s="124"/>
    </row>
    <row r="142" spans="2:2" s="122" customFormat="1">
      <c r="B142" s="124"/>
    </row>
    <row r="143" spans="2:2" s="122" customFormat="1">
      <c r="B143" s="124"/>
    </row>
    <row r="144" spans="2:2" s="122" customFormat="1">
      <c r="B144" s="124"/>
    </row>
    <row r="145" spans="2:2" s="122" customFormat="1">
      <c r="B145" s="124"/>
    </row>
    <row r="146" spans="2:2" s="122" customFormat="1">
      <c r="B146" s="124"/>
    </row>
    <row r="147" spans="2:2" s="122" customFormat="1">
      <c r="B147" s="124"/>
    </row>
    <row r="148" spans="2:2" s="122" customFormat="1">
      <c r="B148" s="124"/>
    </row>
    <row r="149" spans="2:2" s="122" customFormat="1">
      <c r="B149" s="124"/>
    </row>
    <row r="150" spans="2:2" s="122" customFormat="1">
      <c r="B150" s="124"/>
    </row>
    <row r="151" spans="2:2" s="122" customFormat="1">
      <c r="B151" s="124"/>
    </row>
    <row r="152" spans="2:2" s="122" customFormat="1">
      <c r="B152" s="124"/>
    </row>
    <row r="153" spans="2:2" s="122" customFormat="1">
      <c r="B153" s="124"/>
    </row>
    <row r="154" spans="2:2" s="122" customFormat="1">
      <c r="B154" s="124"/>
    </row>
    <row r="155" spans="2:2" s="122" customFormat="1">
      <c r="B155" s="124"/>
    </row>
    <row r="156" spans="2:2" s="122" customFormat="1">
      <c r="B156" s="124"/>
    </row>
    <row r="157" spans="2:2" s="122" customFormat="1">
      <c r="B157" s="124"/>
    </row>
    <row r="158" spans="2:2" s="122" customFormat="1">
      <c r="B158" s="124"/>
    </row>
    <row r="159" spans="2:2" s="122" customFormat="1">
      <c r="B159" s="124"/>
    </row>
    <row r="160" spans="2:2" s="122" customFormat="1">
      <c r="B160" s="124"/>
    </row>
    <row r="161" spans="2:2" s="122" customFormat="1">
      <c r="B161" s="124"/>
    </row>
    <row r="162" spans="2:2" s="122" customFormat="1">
      <c r="B162" s="124"/>
    </row>
    <row r="163" spans="2:2" s="122" customFormat="1">
      <c r="B163" s="124"/>
    </row>
    <row r="164" spans="2:2" s="122" customFormat="1">
      <c r="B164" s="124"/>
    </row>
    <row r="165" spans="2:2" s="122" customFormat="1">
      <c r="B165" s="124"/>
    </row>
    <row r="166" spans="2:2" s="122" customFormat="1">
      <c r="B166" s="124"/>
    </row>
    <row r="167" spans="2:2" s="122" customFormat="1">
      <c r="B167" s="124"/>
    </row>
    <row r="168" spans="2:2" s="122" customFormat="1">
      <c r="B168" s="124"/>
    </row>
    <row r="169" spans="2:2" s="122" customFormat="1">
      <c r="B169" s="124"/>
    </row>
    <row r="170" spans="2:2" s="122" customFormat="1">
      <c r="B170" s="124"/>
    </row>
    <row r="171" spans="2:2" s="122" customFormat="1">
      <c r="B171" s="124"/>
    </row>
    <row r="172" spans="2:2" s="122" customFormat="1">
      <c r="B172" s="124"/>
    </row>
    <row r="173" spans="2:2" s="122" customFormat="1">
      <c r="B173" s="124"/>
    </row>
    <row r="174" spans="2:2" s="122" customFormat="1">
      <c r="B174" s="124"/>
    </row>
    <row r="175" spans="2:2" s="122" customFormat="1">
      <c r="B175" s="124"/>
    </row>
    <row r="176" spans="2:2" s="122" customFormat="1">
      <c r="B176" s="124"/>
    </row>
    <row r="177" spans="2:2" s="122" customFormat="1">
      <c r="B177" s="124"/>
    </row>
    <row r="178" spans="2:2" s="122" customFormat="1">
      <c r="B178" s="124"/>
    </row>
    <row r="179" spans="2:2" s="122" customFormat="1">
      <c r="B179" s="124"/>
    </row>
    <row r="180" spans="2:2" s="122" customFormat="1">
      <c r="B180" s="124"/>
    </row>
    <row r="181" spans="2:2" s="122" customFormat="1">
      <c r="B181" s="124"/>
    </row>
    <row r="182" spans="2:2" s="122" customFormat="1">
      <c r="B182" s="124"/>
    </row>
    <row r="183" spans="2:2" s="122" customFormat="1">
      <c r="B183" s="124"/>
    </row>
    <row r="184" spans="2:2" s="122" customFormat="1">
      <c r="B184" s="124"/>
    </row>
    <row r="185" spans="2:2" s="122" customFormat="1">
      <c r="B185" s="124"/>
    </row>
    <row r="186" spans="2:2" s="122" customFormat="1">
      <c r="B186" s="124"/>
    </row>
    <row r="187" spans="2:2" s="122" customFormat="1">
      <c r="B187" s="124"/>
    </row>
    <row r="188" spans="2:2" s="122" customFormat="1">
      <c r="B188" s="124"/>
    </row>
    <row r="189" spans="2:2" s="122" customFormat="1">
      <c r="B189" s="124"/>
    </row>
    <row r="190" spans="2:2" s="122" customFormat="1">
      <c r="B190" s="124"/>
    </row>
    <row r="191" spans="2:2" s="122" customFormat="1">
      <c r="B191" s="124"/>
    </row>
    <row r="192" spans="2:2" s="122" customFormat="1">
      <c r="B192" s="124"/>
    </row>
    <row r="193" spans="2:2" s="122" customFormat="1">
      <c r="B193" s="124"/>
    </row>
    <row r="194" spans="2:2" s="122" customFormat="1">
      <c r="B194" s="124"/>
    </row>
    <row r="195" spans="2:2" s="122" customFormat="1">
      <c r="B195" s="124"/>
    </row>
    <row r="196" spans="2:2" s="122" customFormat="1">
      <c r="B196" s="124"/>
    </row>
    <row r="197" spans="2:2" s="122" customFormat="1">
      <c r="B197" s="124"/>
    </row>
    <row r="198" spans="2:2" s="122" customFormat="1">
      <c r="B198" s="124"/>
    </row>
    <row r="199" spans="2:2" s="122" customFormat="1">
      <c r="B199" s="124"/>
    </row>
    <row r="200" spans="2:2" s="122" customFormat="1">
      <c r="B200" s="124"/>
    </row>
    <row r="201" spans="2:2" s="122" customFormat="1">
      <c r="B201" s="124"/>
    </row>
    <row r="202" spans="2:2" s="122" customFormat="1">
      <c r="B202" s="124"/>
    </row>
    <row r="203" spans="2:2" s="122" customFormat="1">
      <c r="B203" s="124"/>
    </row>
    <row r="204" spans="2:2" s="122" customFormat="1">
      <c r="B204" s="124"/>
    </row>
    <row r="205" spans="2:2" s="122" customFormat="1">
      <c r="B205" s="124"/>
    </row>
    <row r="206" spans="2:2" s="122" customFormat="1">
      <c r="B206" s="124"/>
    </row>
    <row r="207" spans="2:2" s="122" customFormat="1">
      <c r="B207" s="124"/>
    </row>
    <row r="208" spans="2:2" s="122" customFormat="1">
      <c r="B208" s="124"/>
    </row>
    <row r="209" spans="2:2" s="122" customFormat="1">
      <c r="B209" s="124"/>
    </row>
    <row r="210" spans="2:2" s="122" customFormat="1">
      <c r="B210" s="124"/>
    </row>
    <row r="211" spans="2:2" s="122" customFormat="1">
      <c r="B211" s="124"/>
    </row>
    <row r="212" spans="2:2" s="122" customFormat="1">
      <c r="B212" s="124"/>
    </row>
    <row r="213" spans="2:2" s="122" customFormat="1">
      <c r="B213" s="124"/>
    </row>
    <row r="214" spans="2:2" s="122" customFormat="1">
      <c r="B214" s="124"/>
    </row>
    <row r="215" spans="2:2" s="122" customFormat="1">
      <c r="B215" s="124"/>
    </row>
    <row r="216" spans="2:2" s="122" customFormat="1">
      <c r="B216" s="124"/>
    </row>
    <row r="217" spans="2:2" s="122" customFormat="1">
      <c r="B217" s="124"/>
    </row>
    <row r="218" spans="2:2" s="122" customFormat="1">
      <c r="B218" s="124"/>
    </row>
    <row r="219" spans="2:2" s="122" customFormat="1">
      <c r="B219" s="124"/>
    </row>
    <row r="220" spans="2:2" s="122" customFormat="1">
      <c r="B220" s="124"/>
    </row>
    <row r="221" spans="2:2" s="122" customFormat="1">
      <c r="B221" s="124"/>
    </row>
    <row r="222" spans="2:2" s="122" customFormat="1">
      <c r="B222" s="124"/>
    </row>
    <row r="223" spans="2:2" s="122" customFormat="1">
      <c r="B223" s="124"/>
    </row>
    <row r="224" spans="2:2" s="122" customFormat="1">
      <c r="B224" s="124"/>
    </row>
    <row r="225" spans="2:2" s="122" customFormat="1">
      <c r="B225" s="124"/>
    </row>
    <row r="226" spans="2:2" s="122" customFormat="1">
      <c r="B226" s="124"/>
    </row>
    <row r="227" spans="2:2" s="122" customFormat="1">
      <c r="B227" s="124"/>
    </row>
    <row r="228" spans="2:2" s="122" customFormat="1">
      <c r="B228" s="124"/>
    </row>
    <row r="229" spans="2:2" s="122" customFormat="1">
      <c r="B229" s="124"/>
    </row>
    <row r="230" spans="2:2" s="122" customFormat="1">
      <c r="B230" s="124"/>
    </row>
    <row r="231" spans="2:2" s="122" customFormat="1">
      <c r="B231" s="124"/>
    </row>
    <row r="232" spans="2:2" s="122" customFormat="1">
      <c r="B232" s="124"/>
    </row>
    <row r="233" spans="2:2" s="122" customFormat="1">
      <c r="B233" s="124"/>
    </row>
    <row r="234" spans="2:2" s="122" customFormat="1">
      <c r="B234" s="124"/>
    </row>
    <row r="235" spans="2:2" s="122" customFormat="1">
      <c r="B235" s="124"/>
    </row>
    <row r="236" spans="2:2" s="122" customFormat="1">
      <c r="B236" s="124"/>
    </row>
    <row r="237" spans="2:2" s="122" customFormat="1">
      <c r="B237" s="124"/>
    </row>
    <row r="238" spans="2:2" s="122" customFormat="1">
      <c r="B238" s="124"/>
    </row>
    <row r="239" spans="2:2" s="122" customFormat="1">
      <c r="B239" s="124"/>
    </row>
    <row r="240" spans="2:2" s="122" customFormat="1">
      <c r="B240" s="124"/>
    </row>
    <row r="241" spans="2:2" s="122" customFormat="1">
      <c r="B241" s="124"/>
    </row>
    <row r="242" spans="2:2" s="122" customFormat="1">
      <c r="B242" s="124"/>
    </row>
    <row r="243" spans="2:2" s="122" customFormat="1">
      <c r="B243" s="124"/>
    </row>
    <row r="244" spans="2:2" s="122" customFormat="1">
      <c r="B244" s="124"/>
    </row>
    <row r="245" spans="2:2" s="122" customFormat="1">
      <c r="B245" s="124"/>
    </row>
    <row r="246" spans="2:2" s="122" customFormat="1">
      <c r="B246" s="124"/>
    </row>
    <row r="247" spans="2:2" s="122" customFormat="1">
      <c r="B247" s="124"/>
    </row>
    <row r="248" spans="2:2" s="122" customFormat="1">
      <c r="B248" s="124"/>
    </row>
    <row r="249" spans="2:2" s="122" customFormat="1">
      <c r="B249" s="124"/>
    </row>
    <row r="250" spans="2:2" s="122" customFormat="1">
      <c r="B250" s="124"/>
    </row>
    <row r="251" spans="2:2" s="122" customFormat="1">
      <c r="B251" s="124"/>
    </row>
    <row r="252" spans="2:2" s="122" customFormat="1">
      <c r="B252" s="124"/>
    </row>
    <row r="253" spans="2:2" s="122" customFormat="1">
      <c r="B253" s="124"/>
    </row>
    <row r="254" spans="2:2" s="122" customFormat="1">
      <c r="B254" s="124"/>
    </row>
    <row r="255" spans="2:2" s="122" customFormat="1">
      <c r="B255" s="124"/>
    </row>
    <row r="256" spans="2:2" s="122" customFormat="1">
      <c r="B256" s="124"/>
    </row>
    <row r="257" spans="2:2" s="122" customFormat="1">
      <c r="B257" s="124"/>
    </row>
    <row r="258" spans="2:2" s="122" customFormat="1">
      <c r="B258" s="124"/>
    </row>
    <row r="259" spans="2:2" s="122" customFormat="1">
      <c r="B259" s="124"/>
    </row>
    <row r="260" spans="2:2" s="122" customFormat="1">
      <c r="B260" s="124"/>
    </row>
    <row r="261" spans="2:2" s="122" customFormat="1">
      <c r="B261" s="124"/>
    </row>
    <row r="262" spans="2:2" s="122" customFormat="1">
      <c r="B262" s="124"/>
    </row>
    <row r="263" spans="2:2" s="122" customFormat="1">
      <c r="B263" s="124"/>
    </row>
    <row r="264" spans="2:2" s="122" customFormat="1">
      <c r="B264" s="124"/>
    </row>
    <row r="265" spans="2:2" s="122" customFormat="1">
      <c r="B265" s="124"/>
    </row>
    <row r="266" spans="2:2" s="122" customFormat="1">
      <c r="B266" s="124"/>
    </row>
    <row r="267" spans="2:2" s="122" customFormat="1">
      <c r="B267" s="124"/>
    </row>
    <row r="268" spans="2:2" s="122" customFormat="1">
      <c r="B268" s="124"/>
    </row>
    <row r="269" spans="2:2" s="122" customFormat="1">
      <c r="B269" s="124"/>
    </row>
    <row r="270" spans="2:2" s="122" customFormat="1">
      <c r="B270" s="124"/>
    </row>
    <row r="271" spans="2:2" s="122" customFormat="1">
      <c r="B271" s="124"/>
    </row>
    <row r="272" spans="2:2" s="122" customFormat="1">
      <c r="B272" s="124"/>
    </row>
    <row r="273" spans="2:2" s="122" customFormat="1">
      <c r="B273" s="124"/>
    </row>
    <row r="274" spans="2:2" s="122" customFormat="1">
      <c r="B274" s="124"/>
    </row>
    <row r="275" spans="2:2" s="122" customFormat="1">
      <c r="B275" s="124"/>
    </row>
    <row r="276" spans="2:2" s="122" customFormat="1">
      <c r="B276" s="124"/>
    </row>
    <row r="277" spans="2:2" s="122" customFormat="1">
      <c r="B277" s="124"/>
    </row>
    <row r="278" spans="2:2" s="122" customFormat="1">
      <c r="B278" s="124"/>
    </row>
    <row r="279" spans="2:2" s="122" customFormat="1">
      <c r="B279" s="124"/>
    </row>
    <row r="280" spans="2:2" s="122" customFormat="1">
      <c r="B280" s="124"/>
    </row>
    <row r="281" spans="2:2" s="122" customFormat="1">
      <c r="B281" s="124"/>
    </row>
    <row r="282" spans="2:2" s="122" customFormat="1">
      <c r="B282" s="124"/>
    </row>
    <row r="283" spans="2:2" s="122" customFormat="1">
      <c r="B283" s="124"/>
    </row>
    <row r="284" spans="2:2" s="122" customFormat="1">
      <c r="B284" s="124"/>
    </row>
    <row r="285" spans="2:2" s="122" customFormat="1">
      <c r="B285" s="124"/>
    </row>
    <row r="286" spans="2:2" s="122" customFormat="1">
      <c r="B286" s="124"/>
    </row>
    <row r="287" spans="2:2" s="122" customFormat="1">
      <c r="B287" s="124"/>
    </row>
    <row r="288" spans="2:2" s="122" customFormat="1">
      <c r="B288" s="124"/>
    </row>
    <row r="289" spans="2:6" s="122" customFormat="1">
      <c r="B289" s="124"/>
    </row>
    <row r="290" spans="2:6" s="122" customFormat="1">
      <c r="B290" s="124"/>
    </row>
    <row r="291" spans="2:6" s="122" customFormat="1">
      <c r="B291" s="124"/>
    </row>
    <row r="292" spans="2:6" s="122" customFormat="1">
      <c r="B292" s="124"/>
    </row>
    <row r="293" spans="2:6" s="122" customFormat="1">
      <c r="B293" s="124"/>
    </row>
    <row r="294" spans="2:6">
      <c r="C294" s="1"/>
      <c r="D294" s="1"/>
      <c r="E294" s="1"/>
      <c r="F294" s="1"/>
    </row>
    <row r="295" spans="2:6">
      <c r="C295" s="1"/>
      <c r="D295" s="1"/>
      <c r="E295" s="1"/>
      <c r="F295" s="1"/>
    </row>
    <row r="296" spans="2:6">
      <c r="C296" s="1"/>
      <c r="D296" s="1"/>
      <c r="E296" s="1"/>
      <c r="F296" s="1"/>
    </row>
    <row r="297" spans="2:6">
      <c r="C297" s="1"/>
      <c r="D297" s="1"/>
      <c r="E297" s="1"/>
      <c r="F297" s="1"/>
    </row>
    <row r="298" spans="2:6">
      <c r="C298" s="1"/>
      <c r="D298" s="1"/>
      <c r="E298" s="1"/>
      <c r="F298" s="1"/>
    </row>
    <row r="299" spans="2:6">
      <c r="C299" s="1"/>
      <c r="D299" s="1"/>
      <c r="E299" s="1"/>
      <c r="F299" s="1"/>
    </row>
    <row r="300" spans="2:6">
      <c r="C300" s="1"/>
      <c r="D300" s="1"/>
      <c r="E300" s="1"/>
      <c r="F300" s="1"/>
    </row>
    <row r="301" spans="2:6">
      <c r="C301" s="1"/>
      <c r="D301" s="1"/>
      <c r="E301" s="1"/>
      <c r="F301" s="1"/>
    </row>
    <row r="302" spans="2:6">
      <c r="C302" s="1"/>
      <c r="D302" s="1"/>
      <c r="E302" s="1"/>
      <c r="F302" s="1"/>
    </row>
    <row r="303" spans="2:6">
      <c r="C303" s="1"/>
      <c r="D303" s="1"/>
      <c r="E303" s="1"/>
      <c r="F303" s="1"/>
    </row>
    <row r="304" spans="2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87:K87"/>
  </mergeCells>
  <phoneticPr fontId="3" type="noConversion"/>
  <conditionalFormatting sqref="B12:B79">
    <cfRule type="cellIs" dxfId="8" priority="2" operator="equal">
      <formula>"NR3"</formula>
    </cfRule>
  </conditionalFormatting>
  <conditionalFormatting sqref="B12:B79">
    <cfRule type="containsText" dxfId="7" priority="1" operator="containsText" text="הפרשה ">
      <formula>NOT(ISERROR(SEARCH("הפרשה ",B12)))</formula>
    </cfRule>
  </conditionalFormatting>
  <dataValidations count="7">
    <dataValidation type="list" allowBlank="1" showInputMessage="1" showErrorMessage="1" sqref="G556:G828">
      <formula1>$AX$7:$AX$24</formula1>
    </dataValidation>
    <dataValidation allowBlank="1" showInputMessage="1" showErrorMessage="1" sqref="H2 B34 Q9 B36 B85 B87"/>
    <dataValidation type="list" allowBlank="1" showInputMessage="1" showErrorMessage="1" sqref="I12:I35 I88:I828 I37:I86">
      <formula1>$AZ$7:$AZ$10</formula1>
    </dataValidation>
    <dataValidation type="list" allowBlank="1" showInputMessage="1" showErrorMessage="1" sqref="E12:E35 E88:E822 E37:E86">
      <formula1>$AV$7:$AV$24</formula1>
    </dataValidation>
    <dataValidation type="list" allowBlank="1" showInputMessage="1" showErrorMessage="1" sqref="L12:L828">
      <formula1>$BA$7:$BA$20</formula1>
    </dataValidation>
    <dataValidation type="list" allowBlank="1" showInputMessage="1" showErrorMessage="1" sqref="G12:G35 G88:G555 G37:G78 G80:G86">
      <formula1>$AX$7:$AX$29</formula1>
    </dataValidation>
    <dataValidation type="list" allowBlank="1" showInputMessage="1" showErrorMessage="1" sqref="G79">
      <formula1>$BI$7:$BI$29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>
      <selection activeCell="A11" sqref="A11:XFD160"/>
    </sheetView>
  </sheetViews>
  <sheetFormatPr defaultColWidth="9.140625" defaultRowHeight="18"/>
  <cols>
    <col min="1" max="1" width="6.28515625" style="1" customWidth="1"/>
    <col min="2" max="2" width="41.570312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3.85546875" style="2" bestFit="1" customWidth="1"/>
    <col min="8" max="8" width="12" style="1" bestFit="1" customWidth="1"/>
    <col min="9" max="9" width="13.140625" style="1" bestFit="1" customWidth="1"/>
    <col min="10" max="10" width="10.7109375" style="1" bestFit="1" customWidth="1"/>
    <col min="11" max="11" width="8.28515625" style="1" bestFit="1" customWidth="1"/>
    <col min="12" max="12" width="10.140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171</v>
      </c>
      <c r="C1" s="78" t="s" vm="1">
        <v>240</v>
      </c>
    </row>
    <row r="2" spans="2:62">
      <c r="B2" s="57" t="s">
        <v>170</v>
      </c>
      <c r="C2" s="78" t="s">
        <v>241</v>
      </c>
    </row>
    <row r="3" spans="2:62">
      <c r="B3" s="57" t="s">
        <v>172</v>
      </c>
      <c r="C3" s="78" t="s">
        <v>242</v>
      </c>
    </row>
    <row r="4" spans="2:62">
      <c r="B4" s="57" t="s">
        <v>173</v>
      </c>
      <c r="C4" s="78">
        <v>12145</v>
      </c>
    </row>
    <row r="6" spans="2:62" ht="26.25" customHeight="1">
      <c r="B6" s="141" t="s">
        <v>201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  <c r="BJ6" s="3"/>
    </row>
    <row r="7" spans="2:62" ht="26.25" customHeight="1">
      <c r="B7" s="141" t="s">
        <v>81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F7" s="3"/>
      <c r="BJ7" s="3"/>
    </row>
    <row r="8" spans="2:62" s="3" customFormat="1" ht="78.75">
      <c r="B8" s="23" t="s">
        <v>107</v>
      </c>
      <c r="C8" s="31" t="s">
        <v>38</v>
      </c>
      <c r="D8" s="31" t="s">
        <v>111</v>
      </c>
      <c r="E8" s="31" t="s">
        <v>217</v>
      </c>
      <c r="F8" s="31" t="s">
        <v>109</v>
      </c>
      <c r="G8" s="31" t="s">
        <v>53</v>
      </c>
      <c r="H8" s="31" t="s">
        <v>93</v>
      </c>
      <c r="I8" s="14" t="s">
        <v>224</v>
      </c>
      <c r="J8" s="14" t="s">
        <v>223</v>
      </c>
      <c r="K8" s="31" t="s">
        <v>238</v>
      </c>
      <c r="L8" s="14" t="s">
        <v>50</v>
      </c>
      <c r="M8" s="14" t="s">
        <v>49</v>
      </c>
      <c r="N8" s="14" t="s">
        <v>174</v>
      </c>
      <c r="O8" s="15" t="s">
        <v>176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231</v>
      </c>
      <c r="J9" s="17"/>
      <c r="K9" s="17" t="s">
        <v>227</v>
      </c>
      <c r="L9" s="17" t="s">
        <v>227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121" customFormat="1" ht="18" customHeight="1">
      <c r="B11" s="79" t="s">
        <v>29</v>
      </c>
      <c r="C11" s="80"/>
      <c r="D11" s="80"/>
      <c r="E11" s="80"/>
      <c r="F11" s="80"/>
      <c r="G11" s="80"/>
      <c r="H11" s="80"/>
      <c r="I11" s="88"/>
      <c r="J11" s="90"/>
      <c r="K11" s="88">
        <v>1.23</v>
      </c>
      <c r="L11" s="88">
        <v>15076.843149999995</v>
      </c>
      <c r="M11" s="80"/>
      <c r="N11" s="89">
        <v>1</v>
      </c>
      <c r="O11" s="89">
        <v>5.7740040073668321E-2</v>
      </c>
      <c r="BF11" s="122"/>
      <c r="BG11" s="123"/>
      <c r="BH11" s="122"/>
      <c r="BJ11" s="122"/>
    </row>
    <row r="12" spans="2:62" s="122" customFormat="1" ht="20.25">
      <c r="B12" s="81" t="s">
        <v>221</v>
      </c>
      <c r="C12" s="82"/>
      <c r="D12" s="82"/>
      <c r="E12" s="82"/>
      <c r="F12" s="82"/>
      <c r="G12" s="82"/>
      <c r="H12" s="82"/>
      <c r="I12" s="91"/>
      <c r="J12" s="93"/>
      <c r="K12" s="91">
        <v>0.68575999999999993</v>
      </c>
      <c r="L12" s="91">
        <v>14552.21133</v>
      </c>
      <c r="M12" s="82"/>
      <c r="N12" s="92">
        <v>0.96520280706110584</v>
      </c>
      <c r="O12" s="92">
        <v>5.5730848758925401E-2</v>
      </c>
      <c r="BG12" s="121"/>
    </row>
    <row r="13" spans="2:62" s="122" customFormat="1">
      <c r="B13" s="102" t="s">
        <v>472</v>
      </c>
      <c r="C13" s="82"/>
      <c r="D13" s="82"/>
      <c r="E13" s="82"/>
      <c r="F13" s="82"/>
      <c r="G13" s="82"/>
      <c r="H13" s="82"/>
      <c r="I13" s="91"/>
      <c r="J13" s="93"/>
      <c r="K13" s="91">
        <v>0.68575999999999993</v>
      </c>
      <c r="L13" s="91">
        <v>11758.098029999999</v>
      </c>
      <c r="M13" s="82"/>
      <c r="N13" s="92">
        <v>0.77987798327662528</v>
      </c>
      <c r="O13" s="92">
        <v>4.5030186006963978E-2</v>
      </c>
    </row>
    <row r="14" spans="2:62" s="122" customFormat="1">
      <c r="B14" s="87" t="s">
        <v>473</v>
      </c>
      <c r="C14" s="84" t="s">
        <v>474</v>
      </c>
      <c r="D14" s="97" t="s">
        <v>112</v>
      </c>
      <c r="E14" s="97" t="s">
        <v>292</v>
      </c>
      <c r="F14" s="97" t="s">
        <v>475</v>
      </c>
      <c r="G14" s="97" t="s">
        <v>182</v>
      </c>
      <c r="H14" s="97" t="s">
        <v>156</v>
      </c>
      <c r="I14" s="94">
        <v>1242.9999999999998</v>
      </c>
      <c r="J14" s="96">
        <v>19280</v>
      </c>
      <c r="K14" s="84"/>
      <c r="L14" s="94">
        <v>239.65039999999996</v>
      </c>
      <c r="M14" s="95">
        <v>2.4556865630422251E-5</v>
      </c>
      <c r="N14" s="95">
        <v>1.5895263857009751E-2</v>
      </c>
      <c r="O14" s="95">
        <v>9.1779317208527471E-4</v>
      </c>
    </row>
    <row r="15" spans="2:62" s="122" customFormat="1">
      <c r="B15" s="87" t="s">
        <v>476</v>
      </c>
      <c r="C15" s="84" t="s">
        <v>477</v>
      </c>
      <c r="D15" s="97" t="s">
        <v>112</v>
      </c>
      <c r="E15" s="97" t="s">
        <v>292</v>
      </c>
      <c r="F15" s="97" t="s">
        <v>327</v>
      </c>
      <c r="G15" s="97" t="s">
        <v>322</v>
      </c>
      <c r="H15" s="97" t="s">
        <v>156</v>
      </c>
      <c r="I15" s="94">
        <v>1434.9999999999998</v>
      </c>
      <c r="J15" s="96">
        <v>4051</v>
      </c>
      <c r="K15" s="84"/>
      <c r="L15" s="94">
        <v>58.131849999999993</v>
      </c>
      <c r="M15" s="95">
        <v>1.0913428072029232E-5</v>
      </c>
      <c r="N15" s="95">
        <v>3.8557043687225739E-3</v>
      </c>
      <c r="O15" s="95">
        <v>2.2262852476225941E-4</v>
      </c>
    </row>
    <row r="16" spans="2:62" s="122" customFormat="1" ht="20.25">
      <c r="B16" s="87" t="s">
        <v>478</v>
      </c>
      <c r="C16" s="84" t="s">
        <v>479</v>
      </c>
      <c r="D16" s="97" t="s">
        <v>112</v>
      </c>
      <c r="E16" s="97" t="s">
        <v>292</v>
      </c>
      <c r="F16" s="97" t="s">
        <v>480</v>
      </c>
      <c r="G16" s="97" t="s">
        <v>481</v>
      </c>
      <c r="H16" s="97" t="s">
        <v>156</v>
      </c>
      <c r="I16" s="94">
        <v>884.99999999999989</v>
      </c>
      <c r="J16" s="96">
        <v>42930</v>
      </c>
      <c r="K16" s="94">
        <v>0.68575999999999993</v>
      </c>
      <c r="L16" s="94">
        <v>380.61625999999995</v>
      </c>
      <c r="M16" s="95">
        <v>2.0700213612170431E-5</v>
      </c>
      <c r="N16" s="95">
        <v>2.5245089851584752E-2</v>
      </c>
      <c r="O16" s="95">
        <v>1.457652499693861E-3</v>
      </c>
      <c r="BF16" s="121"/>
    </row>
    <row r="17" spans="2:15" s="122" customFormat="1">
      <c r="B17" s="87" t="s">
        <v>482</v>
      </c>
      <c r="C17" s="84" t="s">
        <v>483</v>
      </c>
      <c r="D17" s="97" t="s">
        <v>112</v>
      </c>
      <c r="E17" s="97" t="s">
        <v>292</v>
      </c>
      <c r="F17" s="97" t="s">
        <v>332</v>
      </c>
      <c r="G17" s="97" t="s">
        <v>322</v>
      </c>
      <c r="H17" s="97" t="s">
        <v>156</v>
      </c>
      <c r="I17" s="94">
        <v>3998.9999999999995</v>
      </c>
      <c r="J17" s="96">
        <v>1830</v>
      </c>
      <c r="K17" s="84"/>
      <c r="L17" s="94">
        <v>73.181699999999992</v>
      </c>
      <c r="M17" s="95">
        <v>1.1637507614288238E-5</v>
      </c>
      <c r="N17" s="95">
        <v>4.853913997241526E-3</v>
      </c>
      <c r="O17" s="95">
        <v>2.8026518871486527E-4</v>
      </c>
    </row>
    <row r="18" spans="2:15" s="122" customFormat="1">
      <c r="B18" s="87" t="s">
        <v>484</v>
      </c>
      <c r="C18" s="84" t="s">
        <v>485</v>
      </c>
      <c r="D18" s="97" t="s">
        <v>112</v>
      </c>
      <c r="E18" s="97" t="s">
        <v>292</v>
      </c>
      <c r="F18" s="97" t="s">
        <v>335</v>
      </c>
      <c r="G18" s="97" t="s">
        <v>336</v>
      </c>
      <c r="H18" s="97" t="s">
        <v>156</v>
      </c>
      <c r="I18" s="94">
        <v>95502.999999999985</v>
      </c>
      <c r="J18" s="96">
        <v>411.6</v>
      </c>
      <c r="K18" s="84"/>
      <c r="L18" s="94">
        <v>393.09034999999994</v>
      </c>
      <c r="M18" s="95">
        <v>3.4533896946096466E-5</v>
      </c>
      <c r="N18" s="95">
        <v>2.6072457349932705E-2</v>
      </c>
      <c r="O18" s="95">
        <v>1.5054247322041224E-3</v>
      </c>
    </row>
    <row r="19" spans="2:15" s="122" customFormat="1">
      <c r="B19" s="87" t="s">
        <v>486</v>
      </c>
      <c r="C19" s="84" t="s">
        <v>487</v>
      </c>
      <c r="D19" s="97" t="s">
        <v>112</v>
      </c>
      <c r="E19" s="97" t="s">
        <v>292</v>
      </c>
      <c r="F19" s="97" t="s">
        <v>488</v>
      </c>
      <c r="G19" s="97" t="s">
        <v>294</v>
      </c>
      <c r="H19" s="97" t="s">
        <v>156</v>
      </c>
      <c r="I19" s="94">
        <v>3258.9999999999995</v>
      </c>
      <c r="J19" s="96">
        <v>7635</v>
      </c>
      <c r="K19" s="84"/>
      <c r="L19" s="94">
        <v>248.82464999999996</v>
      </c>
      <c r="M19" s="95">
        <v>3.2482793787384116E-5</v>
      </c>
      <c r="N19" s="95">
        <v>1.6503763256302102E-2</v>
      </c>
      <c r="O19" s="95">
        <v>9.5292795178521814E-4</v>
      </c>
    </row>
    <row r="20" spans="2:15" s="122" customFormat="1">
      <c r="B20" s="87" t="s">
        <v>489</v>
      </c>
      <c r="C20" s="84" t="s">
        <v>490</v>
      </c>
      <c r="D20" s="97" t="s">
        <v>112</v>
      </c>
      <c r="E20" s="97" t="s">
        <v>292</v>
      </c>
      <c r="F20" s="97" t="s">
        <v>491</v>
      </c>
      <c r="G20" s="97" t="s">
        <v>354</v>
      </c>
      <c r="H20" s="97" t="s">
        <v>156</v>
      </c>
      <c r="I20" s="94">
        <v>58664.999999999993</v>
      </c>
      <c r="J20" s="96">
        <v>153.69999999999999</v>
      </c>
      <c r="K20" s="84"/>
      <c r="L20" s="94">
        <v>90.168109999999984</v>
      </c>
      <c r="M20" s="95">
        <v>1.8330378500690784E-5</v>
      </c>
      <c r="N20" s="95">
        <v>5.9805696128104914E-3</v>
      </c>
      <c r="O20" s="95">
        <v>3.4531832910704083E-4</v>
      </c>
    </row>
    <row r="21" spans="2:15" s="122" customFormat="1">
      <c r="B21" s="87" t="s">
        <v>492</v>
      </c>
      <c r="C21" s="84" t="s">
        <v>493</v>
      </c>
      <c r="D21" s="97" t="s">
        <v>112</v>
      </c>
      <c r="E21" s="97" t="s">
        <v>292</v>
      </c>
      <c r="F21" s="97" t="s">
        <v>403</v>
      </c>
      <c r="G21" s="97" t="s">
        <v>294</v>
      </c>
      <c r="H21" s="97" t="s">
        <v>156</v>
      </c>
      <c r="I21" s="94">
        <v>40165.999999999993</v>
      </c>
      <c r="J21" s="96">
        <v>1067</v>
      </c>
      <c r="K21" s="84"/>
      <c r="L21" s="94">
        <v>428.57121999999993</v>
      </c>
      <c r="M21" s="95">
        <v>3.4506369100747306E-5</v>
      </c>
      <c r="N21" s="95">
        <v>2.8425792835816567E-2</v>
      </c>
      <c r="O21" s="95">
        <v>1.6413064174658422E-3</v>
      </c>
    </row>
    <row r="22" spans="2:15" s="122" customFormat="1">
      <c r="B22" s="87" t="s">
        <v>494</v>
      </c>
      <c r="C22" s="84" t="s">
        <v>495</v>
      </c>
      <c r="D22" s="97" t="s">
        <v>112</v>
      </c>
      <c r="E22" s="97" t="s">
        <v>292</v>
      </c>
      <c r="F22" s="97" t="s">
        <v>496</v>
      </c>
      <c r="G22" s="97" t="s">
        <v>340</v>
      </c>
      <c r="H22" s="97" t="s">
        <v>156</v>
      </c>
      <c r="I22" s="94">
        <v>55243.999999999993</v>
      </c>
      <c r="J22" s="96">
        <v>916</v>
      </c>
      <c r="K22" s="84"/>
      <c r="L22" s="94">
        <v>506.03503999999992</v>
      </c>
      <c r="M22" s="95">
        <v>4.706364677795636E-5</v>
      </c>
      <c r="N22" s="95">
        <v>3.356372650198991E-2</v>
      </c>
      <c r="O22" s="95">
        <v>1.9379709132465409E-3</v>
      </c>
    </row>
    <row r="23" spans="2:15" s="122" customFormat="1">
      <c r="B23" s="87" t="s">
        <v>497</v>
      </c>
      <c r="C23" s="84" t="s">
        <v>498</v>
      </c>
      <c r="D23" s="97" t="s">
        <v>112</v>
      </c>
      <c r="E23" s="97" t="s">
        <v>292</v>
      </c>
      <c r="F23" s="97" t="s">
        <v>499</v>
      </c>
      <c r="G23" s="97" t="s">
        <v>432</v>
      </c>
      <c r="H23" s="97" t="s">
        <v>156</v>
      </c>
      <c r="I23" s="94">
        <v>6456.9999999999991</v>
      </c>
      <c r="J23" s="96">
        <v>1910</v>
      </c>
      <c r="K23" s="84"/>
      <c r="L23" s="94">
        <v>123.32869999999998</v>
      </c>
      <c r="M23" s="95">
        <v>2.5217285657690064E-5</v>
      </c>
      <c r="N23" s="95">
        <v>8.1800081603953037E-3</v>
      </c>
      <c r="O23" s="95">
        <v>4.7231399898415866E-4</v>
      </c>
    </row>
    <row r="24" spans="2:15" s="122" customFormat="1">
      <c r="B24" s="87" t="s">
        <v>500</v>
      </c>
      <c r="C24" s="84" t="s">
        <v>501</v>
      </c>
      <c r="D24" s="97" t="s">
        <v>112</v>
      </c>
      <c r="E24" s="97" t="s">
        <v>292</v>
      </c>
      <c r="F24" s="97" t="s">
        <v>502</v>
      </c>
      <c r="G24" s="97" t="s">
        <v>432</v>
      </c>
      <c r="H24" s="97" t="s">
        <v>156</v>
      </c>
      <c r="I24" s="94">
        <v>5145.9999999999991</v>
      </c>
      <c r="J24" s="96">
        <v>2741</v>
      </c>
      <c r="K24" s="84"/>
      <c r="L24" s="94">
        <v>141.05185999999995</v>
      </c>
      <c r="M24" s="95">
        <v>2.4004242248368493E-5</v>
      </c>
      <c r="N24" s="95">
        <v>9.3555301064467203E-3</v>
      </c>
      <c r="O24" s="95">
        <v>5.4018868325664401E-4</v>
      </c>
    </row>
    <row r="25" spans="2:15" s="122" customFormat="1">
      <c r="B25" s="87" t="s">
        <v>503</v>
      </c>
      <c r="C25" s="84" t="s">
        <v>504</v>
      </c>
      <c r="D25" s="97" t="s">
        <v>112</v>
      </c>
      <c r="E25" s="97" t="s">
        <v>292</v>
      </c>
      <c r="F25" s="97" t="s">
        <v>505</v>
      </c>
      <c r="G25" s="97" t="s">
        <v>385</v>
      </c>
      <c r="H25" s="97" t="s">
        <v>156</v>
      </c>
      <c r="I25" s="94">
        <v>104.99999999999999</v>
      </c>
      <c r="J25" s="96">
        <v>77850</v>
      </c>
      <c r="K25" s="84"/>
      <c r="L25" s="94">
        <v>81.742499999999978</v>
      </c>
      <c r="M25" s="95">
        <v>1.3639079053011461E-5</v>
      </c>
      <c r="N25" s="95">
        <v>5.4217251706302986E-3</v>
      </c>
      <c r="O25" s="95">
        <v>3.1305062862060971E-4</v>
      </c>
    </row>
    <row r="26" spans="2:15" s="122" customFormat="1">
      <c r="B26" s="87" t="s">
        <v>506</v>
      </c>
      <c r="C26" s="84" t="s">
        <v>507</v>
      </c>
      <c r="D26" s="97" t="s">
        <v>112</v>
      </c>
      <c r="E26" s="97" t="s">
        <v>292</v>
      </c>
      <c r="F26" s="97" t="s">
        <v>508</v>
      </c>
      <c r="G26" s="97" t="s">
        <v>509</v>
      </c>
      <c r="H26" s="97" t="s">
        <v>156</v>
      </c>
      <c r="I26" s="94">
        <v>947.99999999999989</v>
      </c>
      <c r="J26" s="96">
        <v>8106</v>
      </c>
      <c r="K26" s="84"/>
      <c r="L26" s="94">
        <v>76.844879999999989</v>
      </c>
      <c r="M26" s="95">
        <v>9.6088822074497253E-6</v>
      </c>
      <c r="N26" s="95">
        <v>5.0968813056863306E-3</v>
      </c>
      <c r="O26" s="95">
        <v>2.9429413084105968E-4</v>
      </c>
    </row>
    <row r="27" spans="2:15" s="122" customFormat="1">
      <c r="B27" s="87" t="s">
        <v>510</v>
      </c>
      <c r="C27" s="84" t="s">
        <v>511</v>
      </c>
      <c r="D27" s="97" t="s">
        <v>112</v>
      </c>
      <c r="E27" s="97" t="s">
        <v>292</v>
      </c>
      <c r="F27" s="97" t="s">
        <v>512</v>
      </c>
      <c r="G27" s="97" t="s">
        <v>354</v>
      </c>
      <c r="H27" s="97" t="s">
        <v>156</v>
      </c>
      <c r="I27" s="94">
        <v>4609.9999999999991</v>
      </c>
      <c r="J27" s="96">
        <v>8683</v>
      </c>
      <c r="K27" s="84"/>
      <c r="L27" s="94">
        <v>400.28629999999993</v>
      </c>
      <c r="M27" s="95">
        <v>4.5263419394207585E-6</v>
      </c>
      <c r="N27" s="95">
        <v>2.6549742278110789E-2</v>
      </c>
      <c r="O27" s="95">
        <v>1.5329831830836831E-3</v>
      </c>
    </row>
    <row r="28" spans="2:15" s="122" customFormat="1">
      <c r="B28" s="87" t="s">
        <v>513</v>
      </c>
      <c r="C28" s="84" t="s">
        <v>514</v>
      </c>
      <c r="D28" s="97" t="s">
        <v>112</v>
      </c>
      <c r="E28" s="97" t="s">
        <v>292</v>
      </c>
      <c r="F28" s="97" t="s">
        <v>468</v>
      </c>
      <c r="G28" s="97" t="s">
        <v>340</v>
      </c>
      <c r="H28" s="97" t="s">
        <v>156</v>
      </c>
      <c r="I28" s="94">
        <v>1697254.9999999998</v>
      </c>
      <c r="J28" s="96">
        <v>37.6</v>
      </c>
      <c r="K28" s="84"/>
      <c r="L28" s="94">
        <v>638.16787999999985</v>
      </c>
      <c r="M28" s="95">
        <v>1.3103904044996031E-4</v>
      </c>
      <c r="N28" s="95">
        <v>4.232768581929567E-2</v>
      </c>
      <c r="O28" s="95">
        <v>2.4440022754317744E-3</v>
      </c>
    </row>
    <row r="29" spans="2:15" s="122" customFormat="1">
      <c r="B29" s="87" t="s">
        <v>515</v>
      </c>
      <c r="C29" s="84" t="s">
        <v>516</v>
      </c>
      <c r="D29" s="97" t="s">
        <v>112</v>
      </c>
      <c r="E29" s="97" t="s">
        <v>292</v>
      </c>
      <c r="F29" s="97" t="s">
        <v>417</v>
      </c>
      <c r="G29" s="97" t="s">
        <v>354</v>
      </c>
      <c r="H29" s="97" t="s">
        <v>156</v>
      </c>
      <c r="I29" s="94">
        <v>40407.999999999993</v>
      </c>
      <c r="J29" s="96">
        <v>1670</v>
      </c>
      <c r="K29" s="84"/>
      <c r="L29" s="94">
        <v>674.81359999999984</v>
      </c>
      <c r="M29" s="95">
        <v>3.1568572698070987E-5</v>
      </c>
      <c r="N29" s="95">
        <v>4.4758282173944355E-2</v>
      </c>
      <c r="O29" s="95">
        <v>2.5843450063521016E-3</v>
      </c>
    </row>
    <row r="30" spans="2:15" s="122" customFormat="1">
      <c r="B30" s="87" t="s">
        <v>517</v>
      </c>
      <c r="C30" s="84" t="s">
        <v>518</v>
      </c>
      <c r="D30" s="97" t="s">
        <v>112</v>
      </c>
      <c r="E30" s="97" t="s">
        <v>292</v>
      </c>
      <c r="F30" s="97" t="s">
        <v>293</v>
      </c>
      <c r="G30" s="97" t="s">
        <v>294</v>
      </c>
      <c r="H30" s="97" t="s">
        <v>156</v>
      </c>
      <c r="I30" s="94">
        <v>58441.999999999993</v>
      </c>
      <c r="J30" s="96">
        <v>2160</v>
      </c>
      <c r="K30" s="84"/>
      <c r="L30" s="94">
        <v>1262.3471999999997</v>
      </c>
      <c r="M30" s="95">
        <v>3.8512854328408303E-5</v>
      </c>
      <c r="N30" s="95">
        <v>8.372755406691354E-2</v>
      </c>
      <c r="O30" s="95">
        <v>4.8344323270938187E-3</v>
      </c>
    </row>
    <row r="31" spans="2:15" s="122" customFormat="1">
      <c r="B31" s="87" t="s">
        <v>519</v>
      </c>
      <c r="C31" s="84" t="s">
        <v>520</v>
      </c>
      <c r="D31" s="97" t="s">
        <v>112</v>
      </c>
      <c r="E31" s="97" t="s">
        <v>292</v>
      </c>
      <c r="F31" s="97" t="s">
        <v>521</v>
      </c>
      <c r="G31" s="97" t="s">
        <v>522</v>
      </c>
      <c r="H31" s="97" t="s">
        <v>156</v>
      </c>
      <c r="I31" s="94">
        <v>660.99999999999989</v>
      </c>
      <c r="J31" s="96">
        <v>10100</v>
      </c>
      <c r="K31" s="84"/>
      <c r="L31" s="94">
        <v>66.760999999999981</v>
      </c>
      <c r="M31" s="95">
        <v>1.2520137343444298E-5</v>
      </c>
      <c r="N31" s="95">
        <v>4.4280489845117217E-3</v>
      </c>
      <c r="O31" s="95">
        <v>2.5567572581387311E-4</v>
      </c>
    </row>
    <row r="32" spans="2:15" s="122" customFormat="1">
      <c r="B32" s="87" t="s">
        <v>523</v>
      </c>
      <c r="C32" s="84" t="s">
        <v>524</v>
      </c>
      <c r="D32" s="97" t="s">
        <v>112</v>
      </c>
      <c r="E32" s="97" t="s">
        <v>292</v>
      </c>
      <c r="F32" s="97" t="s">
        <v>300</v>
      </c>
      <c r="G32" s="97" t="s">
        <v>294</v>
      </c>
      <c r="H32" s="97" t="s">
        <v>156</v>
      </c>
      <c r="I32" s="94">
        <v>9938.9999999999982</v>
      </c>
      <c r="J32" s="96">
        <v>6717</v>
      </c>
      <c r="K32" s="84"/>
      <c r="L32" s="94">
        <v>667.60262999999986</v>
      </c>
      <c r="M32" s="95">
        <v>4.2647312416060219E-5</v>
      </c>
      <c r="N32" s="95">
        <v>4.4280001015995184E-2</v>
      </c>
      <c r="O32" s="95">
        <v>2.5567290331256361E-3</v>
      </c>
    </row>
    <row r="33" spans="2:15" s="122" customFormat="1">
      <c r="B33" s="87" t="s">
        <v>525</v>
      </c>
      <c r="C33" s="84" t="s">
        <v>526</v>
      </c>
      <c r="D33" s="97" t="s">
        <v>112</v>
      </c>
      <c r="E33" s="97" t="s">
        <v>292</v>
      </c>
      <c r="F33" s="97" t="s">
        <v>345</v>
      </c>
      <c r="G33" s="97" t="s">
        <v>322</v>
      </c>
      <c r="H33" s="97" t="s">
        <v>156</v>
      </c>
      <c r="I33" s="94">
        <v>2521.9999999999995</v>
      </c>
      <c r="J33" s="96">
        <v>15150</v>
      </c>
      <c r="K33" s="84"/>
      <c r="L33" s="94">
        <v>382.08299999999997</v>
      </c>
      <c r="M33" s="95">
        <v>5.6711410965513335E-5</v>
      </c>
      <c r="N33" s="95">
        <v>2.5342374142825787E-2</v>
      </c>
      <c r="O33" s="95">
        <v>1.4632696985686566E-3</v>
      </c>
    </row>
    <row r="34" spans="2:15" s="122" customFormat="1">
      <c r="B34" s="87" t="s">
        <v>527</v>
      </c>
      <c r="C34" s="84" t="s">
        <v>528</v>
      </c>
      <c r="D34" s="97" t="s">
        <v>112</v>
      </c>
      <c r="E34" s="97" t="s">
        <v>292</v>
      </c>
      <c r="F34" s="97" t="s">
        <v>529</v>
      </c>
      <c r="G34" s="97" t="s">
        <v>184</v>
      </c>
      <c r="H34" s="97" t="s">
        <v>156</v>
      </c>
      <c r="I34" s="94">
        <v>1528.9999999999998</v>
      </c>
      <c r="J34" s="96">
        <v>37760</v>
      </c>
      <c r="K34" s="84"/>
      <c r="L34" s="94">
        <v>577.35039999999992</v>
      </c>
      <c r="M34" s="95">
        <v>2.4937737206157938E-5</v>
      </c>
      <c r="N34" s="95">
        <v>3.8293851985851571E-2</v>
      </c>
      <c r="O34" s="95">
        <v>2.2110885482381926E-3</v>
      </c>
    </row>
    <row r="35" spans="2:15" s="122" customFormat="1">
      <c r="B35" s="87" t="s">
        <v>530</v>
      </c>
      <c r="C35" s="84" t="s">
        <v>531</v>
      </c>
      <c r="D35" s="97" t="s">
        <v>112</v>
      </c>
      <c r="E35" s="97" t="s">
        <v>292</v>
      </c>
      <c r="F35" s="97" t="s">
        <v>532</v>
      </c>
      <c r="G35" s="97" t="s">
        <v>542</v>
      </c>
      <c r="H35" s="97" t="s">
        <v>156</v>
      </c>
      <c r="I35" s="94">
        <v>48.999999999999993</v>
      </c>
      <c r="J35" s="96">
        <v>30620</v>
      </c>
      <c r="K35" s="84"/>
      <c r="L35" s="94">
        <v>15.003799999999998</v>
      </c>
      <c r="M35" s="95">
        <v>2.1640887143877667E-6</v>
      </c>
      <c r="N35" s="95">
        <v>9.9515527559229156E-4</v>
      </c>
      <c r="O35" s="95">
        <v>5.7460305492221352E-5</v>
      </c>
    </row>
    <row r="36" spans="2:15" s="122" customFormat="1">
      <c r="B36" s="87" t="s">
        <v>533</v>
      </c>
      <c r="C36" s="84" t="s">
        <v>534</v>
      </c>
      <c r="D36" s="97" t="s">
        <v>112</v>
      </c>
      <c r="E36" s="97" t="s">
        <v>292</v>
      </c>
      <c r="F36" s="97" t="s">
        <v>396</v>
      </c>
      <c r="G36" s="97" t="s">
        <v>336</v>
      </c>
      <c r="H36" s="97" t="s">
        <v>156</v>
      </c>
      <c r="I36" s="94">
        <v>4430.9999999999991</v>
      </c>
      <c r="J36" s="96">
        <v>2077</v>
      </c>
      <c r="K36" s="84"/>
      <c r="L36" s="94">
        <v>92.031869999999984</v>
      </c>
      <c r="M36" s="95">
        <v>3.9154953914195076E-5</v>
      </c>
      <c r="N36" s="95">
        <v>6.1041870028342117E-3</v>
      </c>
      <c r="O36" s="95">
        <v>3.5245600216081267E-4</v>
      </c>
    </row>
    <row r="37" spans="2:15" s="122" customFormat="1">
      <c r="B37" s="87" t="s">
        <v>535</v>
      </c>
      <c r="C37" s="84" t="s">
        <v>536</v>
      </c>
      <c r="D37" s="97" t="s">
        <v>112</v>
      </c>
      <c r="E37" s="97" t="s">
        <v>292</v>
      </c>
      <c r="F37" s="97" t="s">
        <v>305</v>
      </c>
      <c r="G37" s="97" t="s">
        <v>294</v>
      </c>
      <c r="H37" s="97" t="s">
        <v>156</v>
      </c>
      <c r="I37" s="94">
        <v>52284.999999999993</v>
      </c>
      <c r="J37" s="96">
        <v>2475</v>
      </c>
      <c r="K37" s="84"/>
      <c r="L37" s="94">
        <v>1294.0537499999998</v>
      </c>
      <c r="M37" s="95">
        <v>3.9202867068486016E-5</v>
      </c>
      <c r="N37" s="95">
        <v>8.5830550674661638E-2</v>
      </c>
      <c r="O37" s="95">
        <v>4.9558594354999824E-3</v>
      </c>
    </row>
    <row r="38" spans="2:15" s="122" customFormat="1">
      <c r="B38" s="87" t="s">
        <v>537</v>
      </c>
      <c r="C38" s="84" t="s">
        <v>538</v>
      </c>
      <c r="D38" s="97" t="s">
        <v>112</v>
      </c>
      <c r="E38" s="97" t="s">
        <v>292</v>
      </c>
      <c r="F38" s="97" t="s">
        <v>384</v>
      </c>
      <c r="G38" s="97" t="s">
        <v>385</v>
      </c>
      <c r="H38" s="97" t="s">
        <v>156</v>
      </c>
      <c r="I38" s="94">
        <v>850.99999999999989</v>
      </c>
      <c r="J38" s="96">
        <v>47990</v>
      </c>
      <c r="K38" s="84"/>
      <c r="L38" s="94">
        <v>408.39490000000001</v>
      </c>
      <c r="M38" s="95">
        <v>8.3710390771121228E-5</v>
      </c>
      <c r="N38" s="95">
        <v>2.7087560435355471E-2</v>
      </c>
      <c r="O38" s="95">
        <v>1.5640368250353373E-3</v>
      </c>
    </row>
    <row r="39" spans="2:15" s="122" customFormat="1">
      <c r="B39" s="87" t="s">
        <v>539</v>
      </c>
      <c r="C39" s="84" t="s">
        <v>540</v>
      </c>
      <c r="D39" s="97" t="s">
        <v>112</v>
      </c>
      <c r="E39" s="97" t="s">
        <v>292</v>
      </c>
      <c r="F39" s="97" t="s">
        <v>541</v>
      </c>
      <c r="G39" s="97" t="s">
        <v>542</v>
      </c>
      <c r="H39" s="97" t="s">
        <v>156</v>
      </c>
      <c r="I39" s="94">
        <v>2091.9999999999995</v>
      </c>
      <c r="J39" s="96">
        <v>35850</v>
      </c>
      <c r="K39" s="84"/>
      <c r="L39" s="94">
        <v>749.98199999999986</v>
      </c>
      <c r="M39" s="95">
        <v>3.5133011785664367E-5</v>
      </c>
      <c r="N39" s="95">
        <v>4.9743967788110875E-2</v>
      </c>
      <c r="O39" s="95">
        <v>2.8722186935087879E-3</v>
      </c>
    </row>
    <row r="40" spans="2:15" s="122" customFormat="1">
      <c r="B40" s="87" t="s">
        <v>543</v>
      </c>
      <c r="C40" s="84" t="s">
        <v>544</v>
      </c>
      <c r="D40" s="97" t="s">
        <v>112</v>
      </c>
      <c r="E40" s="97" t="s">
        <v>292</v>
      </c>
      <c r="F40" s="97" t="s">
        <v>442</v>
      </c>
      <c r="G40" s="97" t="s">
        <v>336</v>
      </c>
      <c r="H40" s="97" t="s">
        <v>156</v>
      </c>
      <c r="I40" s="94">
        <v>6743.9999999999991</v>
      </c>
      <c r="J40" s="96">
        <v>1372</v>
      </c>
      <c r="K40" s="84"/>
      <c r="L40" s="94">
        <v>92.527679999999975</v>
      </c>
      <c r="M40" s="95">
        <v>3.9728002209310483E-5</v>
      </c>
      <c r="N40" s="95">
        <v>6.1370725343123309E-3</v>
      </c>
      <c r="O40" s="95">
        <v>3.543548140662032E-4</v>
      </c>
    </row>
    <row r="41" spans="2:15" s="122" customFormat="1">
      <c r="B41" s="87" t="s">
        <v>545</v>
      </c>
      <c r="C41" s="84" t="s">
        <v>546</v>
      </c>
      <c r="D41" s="97" t="s">
        <v>112</v>
      </c>
      <c r="E41" s="97" t="s">
        <v>292</v>
      </c>
      <c r="F41" s="97" t="s">
        <v>547</v>
      </c>
      <c r="G41" s="97" t="s">
        <v>354</v>
      </c>
      <c r="H41" s="97" t="s">
        <v>156</v>
      </c>
      <c r="I41" s="94">
        <v>1817.9999999999998</v>
      </c>
      <c r="J41" s="96">
        <v>26790</v>
      </c>
      <c r="K41" s="84"/>
      <c r="L41" s="94">
        <v>487.04219999999998</v>
      </c>
      <c r="M41" s="95">
        <v>1.293351149233557E-5</v>
      </c>
      <c r="N41" s="95">
        <v>3.2303990640109574E-2</v>
      </c>
      <c r="O41" s="95">
        <v>1.865233714099333E-3</v>
      </c>
    </row>
    <row r="42" spans="2:15" s="122" customFormat="1">
      <c r="B42" s="87" t="s">
        <v>548</v>
      </c>
      <c r="C42" s="84" t="s">
        <v>549</v>
      </c>
      <c r="D42" s="97" t="s">
        <v>112</v>
      </c>
      <c r="E42" s="97" t="s">
        <v>292</v>
      </c>
      <c r="F42" s="97" t="s">
        <v>321</v>
      </c>
      <c r="G42" s="97" t="s">
        <v>322</v>
      </c>
      <c r="H42" s="97" t="s">
        <v>156</v>
      </c>
      <c r="I42" s="94">
        <v>1829.9999999999998</v>
      </c>
      <c r="J42" s="96">
        <v>18140</v>
      </c>
      <c r="K42" s="84"/>
      <c r="L42" s="94">
        <v>331.96199999999993</v>
      </c>
      <c r="M42" s="95">
        <v>1.5089950950238123E-5</v>
      </c>
      <c r="N42" s="95">
        <v>2.2018004478609968E-2</v>
      </c>
      <c r="O42" s="95">
        <v>1.2713204609371481E-3</v>
      </c>
    </row>
    <row r="43" spans="2:15" s="122" customFormat="1">
      <c r="B43" s="87" t="s">
        <v>550</v>
      </c>
      <c r="C43" s="84" t="s">
        <v>551</v>
      </c>
      <c r="D43" s="97" t="s">
        <v>112</v>
      </c>
      <c r="E43" s="97" t="s">
        <v>292</v>
      </c>
      <c r="F43" s="97" t="s">
        <v>552</v>
      </c>
      <c r="G43" s="97" t="s">
        <v>143</v>
      </c>
      <c r="H43" s="97" t="s">
        <v>156</v>
      </c>
      <c r="I43" s="94">
        <v>10194.999999999998</v>
      </c>
      <c r="J43" s="96">
        <v>2242</v>
      </c>
      <c r="K43" s="84"/>
      <c r="L43" s="94">
        <v>228.57189999999997</v>
      </c>
      <c r="M43" s="95">
        <v>4.3161402043891996E-5</v>
      </c>
      <c r="N43" s="95">
        <v>1.5160461492232215E-2</v>
      </c>
      <c r="O43" s="95">
        <v>8.7536565409679346E-4</v>
      </c>
    </row>
    <row r="44" spans="2:15" s="122" customFormat="1">
      <c r="B44" s="87" t="s">
        <v>553</v>
      </c>
      <c r="C44" s="84" t="s">
        <v>554</v>
      </c>
      <c r="D44" s="97" t="s">
        <v>112</v>
      </c>
      <c r="E44" s="97" t="s">
        <v>292</v>
      </c>
      <c r="F44" s="97" t="s">
        <v>555</v>
      </c>
      <c r="G44" s="97" t="s">
        <v>542</v>
      </c>
      <c r="H44" s="97" t="s">
        <v>156</v>
      </c>
      <c r="I44" s="94">
        <v>7443.9999999999991</v>
      </c>
      <c r="J44" s="96">
        <v>7360</v>
      </c>
      <c r="K44" s="84"/>
      <c r="L44" s="94">
        <v>547.87839999999994</v>
      </c>
      <c r="M44" s="95">
        <v>6.486462050506761E-5</v>
      </c>
      <c r="N44" s="95">
        <v>3.633906611278901E-2</v>
      </c>
      <c r="O44" s="95">
        <v>2.0982191335921197E-3</v>
      </c>
    </row>
    <row r="45" spans="2:15" s="122" customFormat="1">
      <c r="B45" s="83"/>
      <c r="C45" s="84"/>
      <c r="D45" s="84"/>
      <c r="E45" s="84"/>
      <c r="F45" s="84"/>
      <c r="G45" s="84"/>
      <c r="H45" s="84"/>
      <c r="I45" s="94"/>
      <c r="J45" s="96"/>
      <c r="K45" s="84"/>
      <c r="L45" s="84"/>
      <c r="M45" s="84"/>
      <c r="N45" s="95"/>
      <c r="O45" s="84"/>
    </row>
    <row r="46" spans="2:15" s="122" customFormat="1">
      <c r="B46" s="102" t="s">
        <v>556</v>
      </c>
      <c r="C46" s="82"/>
      <c r="D46" s="82"/>
      <c r="E46" s="82"/>
      <c r="F46" s="82"/>
      <c r="G46" s="82"/>
      <c r="H46" s="82"/>
      <c r="I46" s="91"/>
      <c r="J46" s="93"/>
      <c r="K46" s="82"/>
      <c r="L46" s="91">
        <v>2727.3921499999992</v>
      </c>
      <c r="M46" s="82"/>
      <c r="N46" s="92">
        <v>0.18089941792622549</v>
      </c>
      <c r="O46" s="92">
        <v>1.0445139640363534E-2</v>
      </c>
    </row>
    <row r="47" spans="2:15" s="122" customFormat="1">
      <c r="B47" s="87" t="s">
        <v>557</v>
      </c>
      <c r="C47" s="84" t="s">
        <v>558</v>
      </c>
      <c r="D47" s="97" t="s">
        <v>112</v>
      </c>
      <c r="E47" s="97" t="s">
        <v>292</v>
      </c>
      <c r="F47" s="97" t="s">
        <v>559</v>
      </c>
      <c r="G47" s="97" t="s">
        <v>560</v>
      </c>
      <c r="H47" s="97" t="s">
        <v>156</v>
      </c>
      <c r="I47" s="94">
        <v>15792.999999999998</v>
      </c>
      <c r="J47" s="96">
        <v>378.5</v>
      </c>
      <c r="K47" s="84"/>
      <c r="L47" s="94">
        <v>59.776509999999988</v>
      </c>
      <c r="M47" s="95">
        <v>5.3587818273145396E-5</v>
      </c>
      <c r="N47" s="95">
        <v>3.9647895388498491E-3</v>
      </c>
      <c r="O47" s="95">
        <v>2.2892710685685122E-4</v>
      </c>
    </row>
    <row r="48" spans="2:15" s="122" customFormat="1">
      <c r="B48" s="87" t="s">
        <v>561</v>
      </c>
      <c r="C48" s="84" t="s">
        <v>562</v>
      </c>
      <c r="D48" s="97" t="s">
        <v>112</v>
      </c>
      <c r="E48" s="97" t="s">
        <v>292</v>
      </c>
      <c r="F48" s="97" t="s">
        <v>563</v>
      </c>
      <c r="G48" s="97" t="s">
        <v>340</v>
      </c>
      <c r="H48" s="97" t="s">
        <v>156</v>
      </c>
      <c r="I48" s="94">
        <v>6205.9999999999991</v>
      </c>
      <c r="J48" s="96">
        <v>1848</v>
      </c>
      <c r="K48" s="84"/>
      <c r="L48" s="94">
        <v>114.68687999999997</v>
      </c>
      <c r="M48" s="95">
        <v>4.7055533361846181E-5</v>
      </c>
      <c r="N48" s="95">
        <v>7.6068231830083086E-3</v>
      </c>
      <c r="O48" s="95">
        <v>4.3921827542020895E-4</v>
      </c>
    </row>
    <row r="49" spans="2:15" s="122" customFormat="1">
      <c r="B49" s="87" t="s">
        <v>564</v>
      </c>
      <c r="C49" s="84" t="s">
        <v>565</v>
      </c>
      <c r="D49" s="97" t="s">
        <v>112</v>
      </c>
      <c r="E49" s="97" t="s">
        <v>292</v>
      </c>
      <c r="F49" s="97" t="s">
        <v>566</v>
      </c>
      <c r="G49" s="97" t="s">
        <v>432</v>
      </c>
      <c r="H49" s="97" t="s">
        <v>156</v>
      </c>
      <c r="I49" s="94">
        <v>514.99999999999989</v>
      </c>
      <c r="J49" s="96">
        <v>21940</v>
      </c>
      <c r="K49" s="84"/>
      <c r="L49" s="94">
        <v>112.99099999999999</v>
      </c>
      <c r="M49" s="95">
        <v>3.5093904815653755E-5</v>
      </c>
      <c r="N49" s="95">
        <v>7.4943407499732479E-3</v>
      </c>
      <c r="O49" s="95">
        <v>4.3272353522918078E-4</v>
      </c>
    </row>
    <row r="50" spans="2:15" s="122" customFormat="1">
      <c r="B50" s="87" t="s">
        <v>567</v>
      </c>
      <c r="C50" s="84" t="s">
        <v>568</v>
      </c>
      <c r="D50" s="97" t="s">
        <v>112</v>
      </c>
      <c r="E50" s="97" t="s">
        <v>292</v>
      </c>
      <c r="F50" s="97" t="s">
        <v>569</v>
      </c>
      <c r="G50" s="97" t="s">
        <v>570</v>
      </c>
      <c r="H50" s="97" t="s">
        <v>156</v>
      </c>
      <c r="I50" s="94">
        <v>5886.9999999999991</v>
      </c>
      <c r="J50" s="96">
        <v>1367</v>
      </c>
      <c r="K50" s="84"/>
      <c r="L50" s="94">
        <v>80.475289999999973</v>
      </c>
      <c r="M50" s="95">
        <v>5.410106671092532E-5</v>
      </c>
      <c r="N50" s="95">
        <v>5.33767508220048E-3</v>
      </c>
      <c r="O50" s="95">
        <v>3.0819757314647659E-4</v>
      </c>
    </row>
    <row r="51" spans="2:15" s="122" customFormat="1">
      <c r="B51" s="87" t="s">
        <v>571</v>
      </c>
      <c r="C51" s="84" t="s">
        <v>572</v>
      </c>
      <c r="D51" s="97" t="s">
        <v>112</v>
      </c>
      <c r="E51" s="97" t="s">
        <v>292</v>
      </c>
      <c r="F51" s="97" t="s">
        <v>573</v>
      </c>
      <c r="G51" s="97" t="s">
        <v>143</v>
      </c>
      <c r="H51" s="97" t="s">
        <v>156</v>
      </c>
      <c r="I51" s="94">
        <v>390.99999999999994</v>
      </c>
      <c r="J51" s="96">
        <v>4255</v>
      </c>
      <c r="K51" s="84"/>
      <c r="L51" s="94">
        <v>16.637049999999999</v>
      </c>
      <c r="M51" s="95">
        <v>1.7544728737852852E-5</v>
      </c>
      <c r="N51" s="95">
        <v>1.1034836559933308E-3</v>
      </c>
      <c r="O51" s="95">
        <v>6.371519051769294E-5</v>
      </c>
    </row>
    <row r="52" spans="2:15" s="122" customFormat="1">
      <c r="B52" s="87" t="s">
        <v>574</v>
      </c>
      <c r="C52" s="84" t="s">
        <v>575</v>
      </c>
      <c r="D52" s="97" t="s">
        <v>112</v>
      </c>
      <c r="E52" s="97" t="s">
        <v>292</v>
      </c>
      <c r="F52" s="97" t="s">
        <v>576</v>
      </c>
      <c r="G52" s="97" t="s">
        <v>385</v>
      </c>
      <c r="H52" s="97" t="s">
        <v>156</v>
      </c>
      <c r="I52" s="94">
        <v>224.99999999999997</v>
      </c>
      <c r="J52" s="96">
        <v>90910</v>
      </c>
      <c r="K52" s="84"/>
      <c r="L52" s="94">
        <v>204.54749999999996</v>
      </c>
      <c r="M52" s="95">
        <v>6.2406321177876312E-5</v>
      </c>
      <c r="N52" s="95">
        <v>1.3566997942802106E-2</v>
      </c>
      <c r="O52" s="95">
        <v>7.8335900489676926E-4</v>
      </c>
    </row>
    <row r="53" spans="2:15" s="122" customFormat="1">
      <c r="B53" s="87" t="s">
        <v>577</v>
      </c>
      <c r="C53" s="84" t="s">
        <v>578</v>
      </c>
      <c r="D53" s="97" t="s">
        <v>112</v>
      </c>
      <c r="E53" s="97" t="s">
        <v>292</v>
      </c>
      <c r="F53" s="97" t="s">
        <v>579</v>
      </c>
      <c r="G53" s="97" t="s">
        <v>182</v>
      </c>
      <c r="H53" s="97" t="s">
        <v>156</v>
      </c>
      <c r="I53" s="94">
        <v>10590.999999999998</v>
      </c>
      <c r="J53" s="96">
        <v>381.9</v>
      </c>
      <c r="K53" s="84"/>
      <c r="L53" s="94">
        <v>40.447029999999998</v>
      </c>
      <c r="M53" s="95">
        <v>2.8083411258104203E-5</v>
      </c>
      <c r="N53" s="95">
        <v>2.6827253953358274E-3</v>
      </c>
      <c r="O53" s="95">
        <v>1.5490067183333836E-4</v>
      </c>
    </row>
    <row r="54" spans="2:15" s="122" customFormat="1">
      <c r="B54" s="87" t="s">
        <v>580</v>
      </c>
      <c r="C54" s="84" t="s">
        <v>581</v>
      </c>
      <c r="D54" s="97" t="s">
        <v>112</v>
      </c>
      <c r="E54" s="97" t="s">
        <v>292</v>
      </c>
      <c r="F54" s="97" t="s">
        <v>582</v>
      </c>
      <c r="G54" s="97" t="s">
        <v>583</v>
      </c>
      <c r="H54" s="97" t="s">
        <v>156</v>
      </c>
      <c r="I54" s="94">
        <v>155.99999999999997</v>
      </c>
      <c r="J54" s="96">
        <v>14610</v>
      </c>
      <c r="K54" s="84"/>
      <c r="L54" s="94">
        <v>22.791599999999995</v>
      </c>
      <c r="M54" s="95">
        <v>3.4060860207024524E-5</v>
      </c>
      <c r="N54" s="95">
        <v>1.5116957690178001E-3</v>
      </c>
      <c r="O54" s="95">
        <v>8.7285374282282632E-5</v>
      </c>
    </row>
    <row r="55" spans="2:15" s="122" customFormat="1">
      <c r="B55" s="87" t="s">
        <v>584</v>
      </c>
      <c r="C55" s="84" t="s">
        <v>585</v>
      </c>
      <c r="D55" s="97" t="s">
        <v>112</v>
      </c>
      <c r="E55" s="97" t="s">
        <v>292</v>
      </c>
      <c r="F55" s="97" t="s">
        <v>586</v>
      </c>
      <c r="G55" s="97" t="s">
        <v>587</v>
      </c>
      <c r="H55" s="97" t="s">
        <v>156</v>
      </c>
      <c r="I55" s="94">
        <v>1322.9999999999998</v>
      </c>
      <c r="J55" s="96">
        <v>3472</v>
      </c>
      <c r="K55" s="84"/>
      <c r="L55" s="94">
        <v>45.934559999999991</v>
      </c>
      <c r="M55" s="95">
        <v>5.349620116318451E-5</v>
      </c>
      <c r="N55" s="95">
        <v>3.0466961513756947E-3</v>
      </c>
      <c r="O55" s="95">
        <v>1.7591635787272364E-4</v>
      </c>
    </row>
    <row r="56" spans="2:15" s="122" customFormat="1">
      <c r="B56" s="87" t="s">
        <v>588</v>
      </c>
      <c r="C56" s="84" t="s">
        <v>589</v>
      </c>
      <c r="D56" s="97" t="s">
        <v>112</v>
      </c>
      <c r="E56" s="97" t="s">
        <v>292</v>
      </c>
      <c r="F56" s="97" t="s">
        <v>590</v>
      </c>
      <c r="G56" s="97" t="s">
        <v>336</v>
      </c>
      <c r="H56" s="97" t="s">
        <v>156</v>
      </c>
      <c r="I56" s="94">
        <v>89.999999999999986</v>
      </c>
      <c r="J56" s="96">
        <v>3350</v>
      </c>
      <c r="K56" s="84"/>
      <c r="L56" s="94">
        <v>3.0149999999999997</v>
      </c>
      <c r="M56" s="95">
        <v>3.0111366890444305E-6</v>
      </c>
      <c r="N56" s="95">
        <v>1.9997554992140385E-4</v>
      </c>
      <c r="O56" s="95">
        <v>1.1546596266215718E-5</v>
      </c>
    </row>
    <row r="57" spans="2:15" s="122" customFormat="1">
      <c r="B57" s="87" t="s">
        <v>591</v>
      </c>
      <c r="C57" s="84" t="s">
        <v>592</v>
      </c>
      <c r="D57" s="97" t="s">
        <v>112</v>
      </c>
      <c r="E57" s="97" t="s">
        <v>292</v>
      </c>
      <c r="F57" s="97" t="s">
        <v>363</v>
      </c>
      <c r="G57" s="97" t="s">
        <v>322</v>
      </c>
      <c r="H57" s="97" t="s">
        <v>156</v>
      </c>
      <c r="I57" s="94">
        <v>162.99999999999997</v>
      </c>
      <c r="J57" s="96">
        <v>157700</v>
      </c>
      <c r="K57" s="84"/>
      <c r="L57" s="94">
        <v>257.05099999999999</v>
      </c>
      <c r="M57" s="95">
        <v>7.6283897779576959E-5</v>
      </c>
      <c r="N57" s="95">
        <v>1.7049391403929283E-2</v>
      </c>
      <c r="O57" s="95">
        <v>9.8443254289453286E-4</v>
      </c>
    </row>
    <row r="58" spans="2:15" s="122" customFormat="1">
      <c r="B58" s="87" t="s">
        <v>593</v>
      </c>
      <c r="C58" s="84" t="s">
        <v>594</v>
      </c>
      <c r="D58" s="97" t="s">
        <v>112</v>
      </c>
      <c r="E58" s="97" t="s">
        <v>292</v>
      </c>
      <c r="F58" s="97" t="s">
        <v>595</v>
      </c>
      <c r="G58" s="97" t="s">
        <v>179</v>
      </c>
      <c r="H58" s="97" t="s">
        <v>156</v>
      </c>
      <c r="I58" s="94">
        <v>204.99999999999997</v>
      </c>
      <c r="J58" s="96">
        <v>10580</v>
      </c>
      <c r="K58" s="84"/>
      <c r="L58" s="94">
        <v>21.688999999999997</v>
      </c>
      <c r="M58" s="95">
        <v>8.0545126271380256E-6</v>
      </c>
      <c r="N58" s="95">
        <v>1.4385637486717506E-3</v>
      </c>
      <c r="O58" s="95">
        <v>8.3062728496833399E-5</v>
      </c>
    </row>
    <row r="59" spans="2:15" s="122" customFormat="1">
      <c r="B59" s="87" t="s">
        <v>596</v>
      </c>
      <c r="C59" s="84" t="s">
        <v>597</v>
      </c>
      <c r="D59" s="97" t="s">
        <v>112</v>
      </c>
      <c r="E59" s="97" t="s">
        <v>292</v>
      </c>
      <c r="F59" s="97" t="s">
        <v>598</v>
      </c>
      <c r="G59" s="97" t="s">
        <v>322</v>
      </c>
      <c r="H59" s="97" t="s">
        <v>156</v>
      </c>
      <c r="I59" s="94">
        <v>600.99999999999989</v>
      </c>
      <c r="J59" s="96">
        <v>6095</v>
      </c>
      <c r="K59" s="84"/>
      <c r="L59" s="94">
        <v>36.630949999999991</v>
      </c>
      <c r="M59" s="95">
        <v>3.3509513830480328E-5</v>
      </c>
      <c r="N59" s="95">
        <v>2.4296167065981584E-3</v>
      </c>
      <c r="O59" s="95">
        <v>1.4028616600263169E-4</v>
      </c>
    </row>
    <row r="60" spans="2:15" s="122" customFormat="1">
      <c r="B60" s="87" t="s">
        <v>599</v>
      </c>
      <c r="C60" s="84" t="s">
        <v>600</v>
      </c>
      <c r="D60" s="97" t="s">
        <v>112</v>
      </c>
      <c r="E60" s="97" t="s">
        <v>292</v>
      </c>
      <c r="F60" s="97" t="s">
        <v>601</v>
      </c>
      <c r="G60" s="97" t="s">
        <v>464</v>
      </c>
      <c r="H60" s="97" t="s">
        <v>156</v>
      </c>
      <c r="I60" s="94">
        <v>449.99999999999994</v>
      </c>
      <c r="J60" s="96">
        <v>16160</v>
      </c>
      <c r="K60" s="84"/>
      <c r="L60" s="94">
        <v>72.719999999999985</v>
      </c>
      <c r="M60" s="95">
        <v>9.2704677507208293E-5</v>
      </c>
      <c r="N60" s="95">
        <v>4.8232908757162478E-3</v>
      </c>
      <c r="O60" s="95">
        <v>2.7849700845081492E-4</v>
      </c>
    </row>
    <row r="61" spans="2:15" s="122" customFormat="1">
      <c r="B61" s="87" t="s">
        <v>602</v>
      </c>
      <c r="C61" s="84" t="s">
        <v>603</v>
      </c>
      <c r="D61" s="97" t="s">
        <v>112</v>
      </c>
      <c r="E61" s="97" t="s">
        <v>292</v>
      </c>
      <c r="F61" s="97" t="s">
        <v>604</v>
      </c>
      <c r="G61" s="97" t="s">
        <v>570</v>
      </c>
      <c r="H61" s="97" t="s">
        <v>156</v>
      </c>
      <c r="I61" s="94">
        <v>614.99999999999989</v>
      </c>
      <c r="J61" s="96">
        <v>9422</v>
      </c>
      <c r="K61" s="84"/>
      <c r="L61" s="94">
        <v>57.945299999999989</v>
      </c>
      <c r="M61" s="95">
        <v>4.3944325469252147E-5</v>
      </c>
      <c r="N61" s="95">
        <v>3.8433310888426938E-3</v>
      </c>
      <c r="O61" s="95">
        <v>2.2191409108615243E-4</v>
      </c>
    </row>
    <row r="62" spans="2:15" s="122" customFormat="1">
      <c r="B62" s="87" t="s">
        <v>605</v>
      </c>
      <c r="C62" s="84" t="s">
        <v>606</v>
      </c>
      <c r="D62" s="97" t="s">
        <v>112</v>
      </c>
      <c r="E62" s="97" t="s">
        <v>292</v>
      </c>
      <c r="F62" s="97" t="s">
        <v>607</v>
      </c>
      <c r="G62" s="97" t="s">
        <v>608</v>
      </c>
      <c r="H62" s="97" t="s">
        <v>156</v>
      </c>
      <c r="I62" s="94">
        <v>309.99999999999994</v>
      </c>
      <c r="J62" s="96">
        <v>13560</v>
      </c>
      <c r="K62" s="84"/>
      <c r="L62" s="94">
        <v>42.035999999999994</v>
      </c>
      <c r="M62" s="95">
        <v>4.563980827747118E-5</v>
      </c>
      <c r="N62" s="95">
        <v>2.7881168213917517E-3</v>
      </c>
      <c r="O62" s="95">
        <v>1.6098597699722847E-4</v>
      </c>
    </row>
    <row r="63" spans="2:15" s="122" customFormat="1">
      <c r="B63" s="87" t="s">
        <v>609</v>
      </c>
      <c r="C63" s="84" t="s">
        <v>610</v>
      </c>
      <c r="D63" s="97" t="s">
        <v>112</v>
      </c>
      <c r="E63" s="97" t="s">
        <v>292</v>
      </c>
      <c r="F63" s="97" t="s">
        <v>611</v>
      </c>
      <c r="G63" s="97" t="s">
        <v>608</v>
      </c>
      <c r="H63" s="97" t="s">
        <v>156</v>
      </c>
      <c r="I63" s="94">
        <v>1593.9999999999998</v>
      </c>
      <c r="J63" s="96">
        <v>8044</v>
      </c>
      <c r="K63" s="84"/>
      <c r="L63" s="94">
        <v>128.22135999999998</v>
      </c>
      <c r="M63" s="95">
        <v>7.08990303957131E-5</v>
      </c>
      <c r="N63" s="95">
        <v>8.5045230440034137E-3</v>
      </c>
      <c r="O63" s="95">
        <v>4.9105150136819278E-4</v>
      </c>
    </row>
    <row r="64" spans="2:15" s="122" customFormat="1">
      <c r="B64" s="87" t="s">
        <v>612</v>
      </c>
      <c r="C64" s="84" t="s">
        <v>613</v>
      </c>
      <c r="D64" s="97" t="s">
        <v>112</v>
      </c>
      <c r="E64" s="97" t="s">
        <v>292</v>
      </c>
      <c r="F64" s="97" t="s">
        <v>388</v>
      </c>
      <c r="G64" s="97" t="s">
        <v>322</v>
      </c>
      <c r="H64" s="97" t="s">
        <v>156</v>
      </c>
      <c r="I64" s="94">
        <v>142.99999999999997</v>
      </c>
      <c r="J64" s="96">
        <v>40000</v>
      </c>
      <c r="K64" s="84"/>
      <c r="L64" s="94">
        <v>57.199999999999996</v>
      </c>
      <c r="M64" s="95">
        <v>2.6462389357604211E-5</v>
      </c>
      <c r="N64" s="95">
        <v>3.7938976635171809E-3</v>
      </c>
      <c r="O64" s="95">
        <v>2.1905980312687863E-4</v>
      </c>
    </row>
    <row r="65" spans="2:15" s="122" customFormat="1">
      <c r="B65" s="87" t="s">
        <v>614</v>
      </c>
      <c r="C65" s="84" t="s">
        <v>615</v>
      </c>
      <c r="D65" s="97" t="s">
        <v>112</v>
      </c>
      <c r="E65" s="97" t="s">
        <v>292</v>
      </c>
      <c r="F65" s="97" t="s">
        <v>616</v>
      </c>
      <c r="G65" s="97" t="s">
        <v>432</v>
      </c>
      <c r="H65" s="97" t="s">
        <v>156</v>
      </c>
      <c r="I65" s="94">
        <v>1959.9999999999998</v>
      </c>
      <c r="J65" s="96">
        <v>5103</v>
      </c>
      <c r="K65" s="84"/>
      <c r="L65" s="94">
        <v>100.01879999999998</v>
      </c>
      <c r="M65" s="95">
        <v>3.5266230441389079E-5</v>
      </c>
      <c r="N65" s="95">
        <v>6.6339351683180449E-3</v>
      </c>
      <c r="O65" s="95">
        <v>3.8304368246480153E-4</v>
      </c>
    </row>
    <row r="66" spans="2:15" s="122" customFormat="1">
      <c r="B66" s="87" t="s">
        <v>617</v>
      </c>
      <c r="C66" s="84" t="s">
        <v>618</v>
      </c>
      <c r="D66" s="97" t="s">
        <v>112</v>
      </c>
      <c r="E66" s="97" t="s">
        <v>292</v>
      </c>
      <c r="F66" s="97" t="s">
        <v>619</v>
      </c>
      <c r="G66" s="97" t="s">
        <v>608</v>
      </c>
      <c r="H66" s="97" t="s">
        <v>156</v>
      </c>
      <c r="I66" s="94">
        <v>4468.9999999999991</v>
      </c>
      <c r="J66" s="96">
        <v>3895</v>
      </c>
      <c r="K66" s="84"/>
      <c r="L66" s="94">
        <v>174.06754999999995</v>
      </c>
      <c r="M66" s="95">
        <v>7.2455559441793533E-5</v>
      </c>
      <c r="N66" s="95">
        <v>1.1545357888796503E-2</v>
      </c>
      <c r="O66" s="95">
        <v>6.6662942716395272E-4</v>
      </c>
    </row>
    <row r="67" spans="2:15" s="122" customFormat="1">
      <c r="B67" s="87" t="s">
        <v>620</v>
      </c>
      <c r="C67" s="84" t="s">
        <v>621</v>
      </c>
      <c r="D67" s="97" t="s">
        <v>112</v>
      </c>
      <c r="E67" s="97" t="s">
        <v>292</v>
      </c>
      <c r="F67" s="97" t="s">
        <v>622</v>
      </c>
      <c r="G67" s="97" t="s">
        <v>587</v>
      </c>
      <c r="H67" s="97" t="s">
        <v>156</v>
      </c>
      <c r="I67" s="94">
        <v>9035.9999999999982</v>
      </c>
      <c r="J67" s="96">
        <v>1972</v>
      </c>
      <c r="K67" s="84"/>
      <c r="L67" s="94">
        <v>178.18992</v>
      </c>
      <c r="M67" s="95">
        <v>8.3927903924284312E-5</v>
      </c>
      <c r="N67" s="95">
        <v>1.1818781838292193E-2</v>
      </c>
      <c r="O67" s="95">
        <v>6.824169369649346E-4</v>
      </c>
    </row>
    <row r="68" spans="2:15" s="122" customFormat="1">
      <c r="B68" s="87" t="s">
        <v>623</v>
      </c>
      <c r="C68" s="84" t="s">
        <v>624</v>
      </c>
      <c r="D68" s="97" t="s">
        <v>112</v>
      </c>
      <c r="E68" s="97" t="s">
        <v>292</v>
      </c>
      <c r="F68" s="97" t="s">
        <v>431</v>
      </c>
      <c r="G68" s="97" t="s">
        <v>432</v>
      </c>
      <c r="H68" s="97" t="s">
        <v>156</v>
      </c>
      <c r="I68" s="94">
        <v>697.99999999999989</v>
      </c>
      <c r="J68" s="96">
        <v>3942</v>
      </c>
      <c r="K68" s="84"/>
      <c r="L68" s="94">
        <v>27.515159999999995</v>
      </c>
      <c r="M68" s="95">
        <v>1.1031748027415188E-5</v>
      </c>
      <c r="N68" s="95">
        <v>1.8249947768409333E-3</v>
      </c>
      <c r="O68" s="95">
        <v>1.0537527154903086E-4</v>
      </c>
    </row>
    <row r="69" spans="2:15" s="122" customFormat="1">
      <c r="B69" s="87" t="s">
        <v>625</v>
      </c>
      <c r="C69" s="84" t="s">
        <v>626</v>
      </c>
      <c r="D69" s="97" t="s">
        <v>112</v>
      </c>
      <c r="E69" s="97" t="s">
        <v>292</v>
      </c>
      <c r="F69" s="97" t="s">
        <v>627</v>
      </c>
      <c r="G69" s="97" t="s">
        <v>509</v>
      </c>
      <c r="H69" s="97" t="s">
        <v>156</v>
      </c>
      <c r="I69" s="94">
        <v>951.99999999999989</v>
      </c>
      <c r="J69" s="96">
        <v>9998</v>
      </c>
      <c r="K69" s="84"/>
      <c r="L69" s="94">
        <v>95.180960000000013</v>
      </c>
      <c r="M69" s="95">
        <v>3.4086964367843453E-5</v>
      </c>
      <c r="N69" s="95">
        <v>6.3130563243937472E-3</v>
      </c>
      <c r="O69" s="95">
        <v>3.6451612515782015E-4</v>
      </c>
    </row>
    <row r="70" spans="2:15" s="122" customFormat="1">
      <c r="B70" s="87" t="s">
        <v>628</v>
      </c>
      <c r="C70" s="84" t="s">
        <v>629</v>
      </c>
      <c r="D70" s="97" t="s">
        <v>112</v>
      </c>
      <c r="E70" s="97" t="s">
        <v>292</v>
      </c>
      <c r="F70" s="97" t="s">
        <v>630</v>
      </c>
      <c r="G70" s="97" t="s">
        <v>340</v>
      </c>
      <c r="H70" s="97" t="s">
        <v>156</v>
      </c>
      <c r="I70" s="94">
        <v>5957.9999999999991</v>
      </c>
      <c r="J70" s="96">
        <v>2143</v>
      </c>
      <c r="K70" s="84"/>
      <c r="L70" s="94">
        <v>127.67993999999999</v>
      </c>
      <c r="M70" s="95">
        <v>6.0771395868881266E-5</v>
      </c>
      <c r="N70" s="95">
        <v>8.4686123434268151E-3</v>
      </c>
      <c r="O70" s="95">
        <v>4.8897801607782651E-4</v>
      </c>
    </row>
    <row r="71" spans="2:15" s="122" customFormat="1">
      <c r="B71" s="87" t="s">
        <v>631</v>
      </c>
      <c r="C71" s="84" t="s">
        <v>632</v>
      </c>
      <c r="D71" s="97" t="s">
        <v>112</v>
      </c>
      <c r="E71" s="97" t="s">
        <v>292</v>
      </c>
      <c r="F71" s="97" t="s">
        <v>633</v>
      </c>
      <c r="G71" s="97" t="s">
        <v>184</v>
      </c>
      <c r="H71" s="97" t="s">
        <v>156</v>
      </c>
      <c r="I71" s="94">
        <v>2284.9999999999995</v>
      </c>
      <c r="J71" s="96">
        <v>3548</v>
      </c>
      <c r="K71" s="84"/>
      <c r="L71" s="94">
        <v>81.071799999999982</v>
      </c>
      <c r="M71" s="95">
        <v>4.5921863216193651E-5</v>
      </c>
      <c r="N71" s="95">
        <v>5.3772397307190935E-3</v>
      </c>
      <c r="O71" s="95">
        <v>3.104820375374419E-4</v>
      </c>
    </row>
    <row r="72" spans="2:15" s="122" customFormat="1">
      <c r="B72" s="87" t="s">
        <v>634</v>
      </c>
      <c r="C72" s="84" t="s">
        <v>635</v>
      </c>
      <c r="D72" s="97" t="s">
        <v>112</v>
      </c>
      <c r="E72" s="97" t="s">
        <v>292</v>
      </c>
      <c r="F72" s="97" t="s">
        <v>636</v>
      </c>
      <c r="G72" s="97" t="s">
        <v>143</v>
      </c>
      <c r="H72" s="97" t="s">
        <v>156</v>
      </c>
      <c r="I72" s="94">
        <v>775.99999999999989</v>
      </c>
      <c r="J72" s="96">
        <v>9851</v>
      </c>
      <c r="K72" s="84"/>
      <c r="L72" s="94">
        <v>76.443759999999983</v>
      </c>
      <c r="M72" s="95">
        <v>7.1232707709435161E-5</v>
      </c>
      <c r="N72" s="95">
        <v>5.0702762666865048E-3</v>
      </c>
      <c r="O72" s="95">
        <v>2.927579548230482E-4</v>
      </c>
    </row>
    <row r="73" spans="2:15" s="122" customFormat="1">
      <c r="B73" s="87" t="s">
        <v>637</v>
      </c>
      <c r="C73" s="84" t="s">
        <v>638</v>
      </c>
      <c r="D73" s="97" t="s">
        <v>112</v>
      </c>
      <c r="E73" s="97" t="s">
        <v>292</v>
      </c>
      <c r="F73" s="97" t="s">
        <v>639</v>
      </c>
      <c r="G73" s="97" t="s">
        <v>354</v>
      </c>
      <c r="H73" s="97" t="s">
        <v>156</v>
      </c>
      <c r="I73" s="94">
        <v>140.99999999999997</v>
      </c>
      <c r="J73" s="96">
        <v>15550</v>
      </c>
      <c r="K73" s="84"/>
      <c r="L73" s="94">
        <v>21.925499999999996</v>
      </c>
      <c r="M73" s="95">
        <v>1.4767560173880163E-5</v>
      </c>
      <c r="N73" s="95">
        <v>1.4542500563189851E-3</v>
      </c>
      <c r="O73" s="95">
        <v>8.3968456528992608E-5</v>
      </c>
    </row>
    <row r="74" spans="2:15" s="122" customFormat="1">
      <c r="B74" s="87" t="s">
        <v>640</v>
      </c>
      <c r="C74" s="84" t="s">
        <v>641</v>
      </c>
      <c r="D74" s="97" t="s">
        <v>112</v>
      </c>
      <c r="E74" s="97" t="s">
        <v>292</v>
      </c>
      <c r="F74" s="97" t="s">
        <v>642</v>
      </c>
      <c r="G74" s="97" t="s">
        <v>570</v>
      </c>
      <c r="H74" s="97" t="s">
        <v>156</v>
      </c>
      <c r="I74" s="94">
        <v>48.999999999999993</v>
      </c>
      <c r="J74" s="96">
        <v>31850</v>
      </c>
      <c r="K74" s="84"/>
      <c r="L74" s="94">
        <v>15.606499999999999</v>
      </c>
      <c r="M74" s="95">
        <v>2.0797053439514313E-5</v>
      </c>
      <c r="N74" s="95">
        <v>1.0351304875119037E-3</v>
      </c>
      <c r="O74" s="95">
        <v>5.9768475830413131E-5</v>
      </c>
    </row>
    <row r="75" spans="2:15" s="122" customFormat="1">
      <c r="B75" s="87" t="s">
        <v>643</v>
      </c>
      <c r="C75" s="84" t="s">
        <v>644</v>
      </c>
      <c r="D75" s="97" t="s">
        <v>112</v>
      </c>
      <c r="E75" s="97" t="s">
        <v>292</v>
      </c>
      <c r="F75" s="97" t="s">
        <v>645</v>
      </c>
      <c r="G75" s="97" t="s">
        <v>542</v>
      </c>
      <c r="H75" s="97" t="s">
        <v>156</v>
      </c>
      <c r="I75" s="94">
        <v>848.99999999999989</v>
      </c>
      <c r="J75" s="96">
        <v>9550</v>
      </c>
      <c r="K75" s="84"/>
      <c r="L75" s="94">
        <v>81.079499999999982</v>
      </c>
      <c r="M75" s="95">
        <v>6.7501308285073999E-5</v>
      </c>
      <c r="N75" s="95">
        <v>5.3777504477122593E-3</v>
      </c>
      <c r="O75" s="95">
        <v>3.1051152635709362E-4</v>
      </c>
    </row>
    <row r="76" spans="2:15" s="122" customFormat="1">
      <c r="B76" s="87" t="s">
        <v>646</v>
      </c>
      <c r="C76" s="84" t="s">
        <v>647</v>
      </c>
      <c r="D76" s="97" t="s">
        <v>112</v>
      </c>
      <c r="E76" s="97" t="s">
        <v>292</v>
      </c>
      <c r="F76" s="97" t="s">
        <v>348</v>
      </c>
      <c r="G76" s="97" t="s">
        <v>322</v>
      </c>
      <c r="H76" s="97" t="s">
        <v>156</v>
      </c>
      <c r="I76" s="94">
        <v>9138.9999999999982</v>
      </c>
      <c r="J76" s="96">
        <v>1450</v>
      </c>
      <c r="K76" s="84"/>
      <c r="L76" s="94">
        <v>132.51549999999997</v>
      </c>
      <c r="M76" s="95">
        <v>5.3027099772336239E-5</v>
      </c>
      <c r="N76" s="95">
        <v>8.7893399620596318E-3</v>
      </c>
      <c r="O76" s="95">
        <v>5.0749684163041745E-4</v>
      </c>
    </row>
    <row r="77" spans="2:15" s="122" customFormat="1">
      <c r="B77" s="87" t="s">
        <v>648</v>
      </c>
      <c r="C77" s="84" t="s">
        <v>649</v>
      </c>
      <c r="D77" s="97" t="s">
        <v>112</v>
      </c>
      <c r="E77" s="97" t="s">
        <v>292</v>
      </c>
      <c r="F77" s="97" t="s">
        <v>650</v>
      </c>
      <c r="G77" s="97" t="s">
        <v>143</v>
      </c>
      <c r="H77" s="97" t="s">
        <v>156</v>
      </c>
      <c r="I77" s="94">
        <v>383.99999999999994</v>
      </c>
      <c r="J77" s="96">
        <v>17740</v>
      </c>
      <c r="K77" s="84"/>
      <c r="L77" s="94">
        <v>68.121600000000001</v>
      </c>
      <c r="M77" s="95">
        <v>2.8265837849487941E-5</v>
      </c>
      <c r="N77" s="95">
        <v>4.5182933404729377E-3</v>
      </c>
      <c r="O77" s="95">
        <v>2.6088643854349611E-4</v>
      </c>
    </row>
    <row r="78" spans="2:15" s="122" customFormat="1">
      <c r="B78" s="87" t="s">
        <v>651</v>
      </c>
      <c r="C78" s="84" t="s">
        <v>652</v>
      </c>
      <c r="D78" s="97" t="s">
        <v>112</v>
      </c>
      <c r="E78" s="97" t="s">
        <v>292</v>
      </c>
      <c r="F78" s="97" t="s">
        <v>653</v>
      </c>
      <c r="G78" s="97" t="s">
        <v>340</v>
      </c>
      <c r="H78" s="97" t="s">
        <v>156</v>
      </c>
      <c r="I78" s="94">
        <v>58258.999999999993</v>
      </c>
      <c r="J78" s="96">
        <v>227.5</v>
      </c>
      <c r="K78" s="84"/>
      <c r="L78" s="94">
        <v>132.53923</v>
      </c>
      <c r="M78" s="95">
        <v>5.577770503041944E-5</v>
      </c>
      <c r="N78" s="95">
        <v>8.7909138989749353E-3</v>
      </c>
      <c r="O78" s="95">
        <v>5.0758772081098056E-4</v>
      </c>
    </row>
    <row r="79" spans="2:15" s="122" customFormat="1">
      <c r="B79" s="87" t="s">
        <v>654</v>
      </c>
      <c r="C79" s="84" t="s">
        <v>655</v>
      </c>
      <c r="D79" s="97" t="s">
        <v>112</v>
      </c>
      <c r="E79" s="97" t="s">
        <v>292</v>
      </c>
      <c r="F79" s="97" t="s">
        <v>656</v>
      </c>
      <c r="G79" s="97" t="s">
        <v>322</v>
      </c>
      <c r="H79" s="97" t="s">
        <v>156</v>
      </c>
      <c r="I79" s="94">
        <v>3815.9999999999995</v>
      </c>
      <c r="J79" s="96">
        <v>1065</v>
      </c>
      <c r="K79" s="84"/>
      <c r="L79" s="94">
        <v>40.640399999999993</v>
      </c>
      <c r="M79" s="95">
        <v>1.0881697650684819E-5</v>
      </c>
      <c r="N79" s="95">
        <v>2.6955510245525111E-3</v>
      </c>
      <c r="O79" s="95">
        <v>1.5564122417827968E-4</v>
      </c>
    </row>
    <row r="80" spans="2:15" s="122" customFormat="1">
      <c r="B80" s="83"/>
      <c r="C80" s="84"/>
      <c r="D80" s="84"/>
      <c r="E80" s="84"/>
      <c r="F80" s="84"/>
      <c r="G80" s="84"/>
      <c r="H80" s="84"/>
      <c r="I80" s="94"/>
      <c r="J80" s="96"/>
      <c r="K80" s="84"/>
      <c r="L80" s="84"/>
      <c r="M80" s="84"/>
      <c r="N80" s="95"/>
      <c r="O80" s="84"/>
    </row>
    <row r="81" spans="2:15" s="122" customFormat="1">
      <c r="B81" s="102" t="s">
        <v>28</v>
      </c>
      <c r="C81" s="82"/>
      <c r="D81" s="82"/>
      <c r="E81" s="82"/>
      <c r="F81" s="82"/>
      <c r="G81" s="82"/>
      <c r="H81" s="82"/>
      <c r="I81" s="91"/>
      <c r="J81" s="93"/>
      <c r="K81" s="82"/>
      <c r="L81" s="91">
        <v>66.72114999999998</v>
      </c>
      <c r="M81" s="82"/>
      <c r="N81" s="92">
        <v>4.4254058582548833E-3</v>
      </c>
      <c r="O81" s="92">
        <v>2.5552311159788345E-4</v>
      </c>
    </row>
    <row r="82" spans="2:15" s="122" customFormat="1">
      <c r="B82" s="87" t="s">
        <v>657</v>
      </c>
      <c r="C82" s="84" t="s">
        <v>658</v>
      </c>
      <c r="D82" s="97" t="s">
        <v>112</v>
      </c>
      <c r="E82" s="97" t="s">
        <v>292</v>
      </c>
      <c r="F82" s="97" t="s">
        <v>659</v>
      </c>
      <c r="G82" s="97" t="s">
        <v>143</v>
      </c>
      <c r="H82" s="97" t="s">
        <v>156</v>
      </c>
      <c r="I82" s="94">
        <v>3334.9999999999995</v>
      </c>
      <c r="J82" s="96">
        <v>529</v>
      </c>
      <c r="K82" s="84"/>
      <c r="L82" s="94">
        <v>17.642150000000001</v>
      </c>
      <c r="M82" s="95">
        <v>6.0655277054572461E-5</v>
      </c>
      <c r="N82" s="95">
        <v>1.1701488053220217E-3</v>
      </c>
      <c r="O82" s="95">
        <v>6.7564438911448641E-5</v>
      </c>
    </row>
    <row r="83" spans="2:15" s="122" customFormat="1">
      <c r="B83" s="87" t="s">
        <v>660</v>
      </c>
      <c r="C83" s="84" t="s">
        <v>661</v>
      </c>
      <c r="D83" s="97" t="s">
        <v>112</v>
      </c>
      <c r="E83" s="97" t="s">
        <v>292</v>
      </c>
      <c r="F83" s="97" t="s">
        <v>662</v>
      </c>
      <c r="G83" s="97" t="s">
        <v>464</v>
      </c>
      <c r="H83" s="97" t="s">
        <v>156</v>
      </c>
      <c r="I83" s="94">
        <v>31.999999999999996</v>
      </c>
      <c r="J83" s="96">
        <v>2035</v>
      </c>
      <c r="K83" s="84"/>
      <c r="L83" s="94">
        <v>0.65119999999999989</v>
      </c>
      <c r="M83" s="95">
        <v>2.4105918997483038E-6</v>
      </c>
      <c r="N83" s="95">
        <v>4.3192065707734056E-5</v>
      </c>
      <c r="O83" s="95">
        <v>2.4939116048290798E-6</v>
      </c>
    </row>
    <row r="84" spans="2:15" s="122" customFormat="1">
      <c r="B84" s="87" t="s">
        <v>663</v>
      </c>
      <c r="C84" s="84" t="s">
        <v>664</v>
      </c>
      <c r="D84" s="97" t="s">
        <v>112</v>
      </c>
      <c r="E84" s="97" t="s">
        <v>292</v>
      </c>
      <c r="F84" s="97" t="s">
        <v>665</v>
      </c>
      <c r="G84" s="97" t="s">
        <v>666</v>
      </c>
      <c r="H84" s="97" t="s">
        <v>156</v>
      </c>
      <c r="I84" s="94">
        <v>116.99999999999999</v>
      </c>
      <c r="J84" s="96">
        <v>1567</v>
      </c>
      <c r="K84" s="84"/>
      <c r="L84" s="94">
        <v>1.8333899999999996</v>
      </c>
      <c r="M84" s="95">
        <v>3.5213399824258044E-6</v>
      </c>
      <c r="N84" s="95">
        <v>1.2160304261041545E-4</v>
      </c>
      <c r="O84" s="95">
        <v>7.0213645534053839E-6</v>
      </c>
    </row>
    <row r="85" spans="2:15" s="122" customFormat="1">
      <c r="B85" s="87" t="s">
        <v>667</v>
      </c>
      <c r="C85" s="84" t="s">
        <v>668</v>
      </c>
      <c r="D85" s="97" t="s">
        <v>112</v>
      </c>
      <c r="E85" s="97" t="s">
        <v>292</v>
      </c>
      <c r="F85" s="97" t="s">
        <v>669</v>
      </c>
      <c r="G85" s="97" t="s">
        <v>481</v>
      </c>
      <c r="H85" s="97" t="s">
        <v>156</v>
      </c>
      <c r="I85" s="94">
        <v>497.99999999999994</v>
      </c>
      <c r="J85" s="96">
        <v>741.8</v>
      </c>
      <c r="K85" s="84"/>
      <c r="L85" s="94">
        <v>3.6941599999999992</v>
      </c>
      <c r="M85" s="95">
        <v>9.1615554201803894E-6</v>
      </c>
      <c r="N85" s="95">
        <v>2.4502211525626971E-4</v>
      </c>
      <c r="O85" s="95">
        <v>1.4147586753831991E-5</v>
      </c>
    </row>
    <row r="86" spans="2:15" s="122" customFormat="1">
      <c r="B86" s="87" t="s">
        <v>670</v>
      </c>
      <c r="C86" s="84" t="s">
        <v>671</v>
      </c>
      <c r="D86" s="97" t="s">
        <v>112</v>
      </c>
      <c r="E86" s="97" t="s">
        <v>292</v>
      </c>
      <c r="F86" s="97" t="s">
        <v>672</v>
      </c>
      <c r="G86" s="97" t="s">
        <v>385</v>
      </c>
      <c r="H86" s="97" t="s">
        <v>156</v>
      </c>
      <c r="I86" s="94">
        <v>442.99999999999994</v>
      </c>
      <c r="J86" s="96">
        <v>2437</v>
      </c>
      <c r="K86" s="84"/>
      <c r="L86" s="94">
        <v>10.795909999999997</v>
      </c>
      <c r="M86" s="95">
        <v>1.5824947361509739E-5</v>
      </c>
      <c r="N86" s="95">
        <v>7.1605905112835254E-4</v>
      </c>
      <c r="O86" s="95">
        <v>4.1345278307263985E-5</v>
      </c>
    </row>
    <row r="87" spans="2:15" s="122" customFormat="1">
      <c r="B87" s="87" t="s">
        <v>673</v>
      </c>
      <c r="C87" s="84" t="s">
        <v>674</v>
      </c>
      <c r="D87" s="97" t="s">
        <v>112</v>
      </c>
      <c r="E87" s="97" t="s">
        <v>292</v>
      </c>
      <c r="F87" s="97" t="s">
        <v>675</v>
      </c>
      <c r="G87" s="97" t="s">
        <v>182</v>
      </c>
      <c r="H87" s="97" t="s">
        <v>156</v>
      </c>
      <c r="I87" s="94">
        <v>495.99999999999994</v>
      </c>
      <c r="J87" s="96">
        <v>1315</v>
      </c>
      <c r="K87" s="84"/>
      <c r="L87" s="94">
        <v>6.5223999999999984</v>
      </c>
      <c r="M87" s="95">
        <v>3.8589191603116381E-5</v>
      </c>
      <c r="N87" s="95">
        <v>4.3261045665252547E-4</v>
      </c>
      <c r="O87" s="95">
        <v>2.4978945103404771E-5</v>
      </c>
    </row>
    <row r="88" spans="2:15" s="122" customFormat="1">
      <c r="B88" s="87" t="s">
        <v>676</v>
      </c>
      <c r="C88" s="84" t="s">
        <v>677</v>
      </c>
      <c r="D88" s="97" t="s">
        <v>112</v>
      </c>
      <c r="E88" s="97" t="s">
        <v>292</v>
      </c>
      <c r="F88" s="97" t="s">
        <v>678</v>
      </c>
      <c r="G88" s="97" t="s">
        <v>340</v>
      </c>
      <c r="H88" s="97" t="s">
        <v>156</v>
      </c>
      <c r="I88" s="94">
        <v>499.99999999999994</v>
      </c>
      <c r="J88" s="96">
        <v>1066</v>
      </c>
      <c r="K88" s="84"/>
      <c r="L88" s="94">
        <v>5.3299999999999992</v>
      </c>
      <c r="M88" s="95">
        <v>2.4998750062496871E-5</v>
      </c>
      <c r="N88" s="95">
        <v>3.5352228228228272E-4</v>
      </c>
      <c r="O88" s="95">
        <v>2.0412390745913687E-5</v>
      </c>
    </row>
    <row r="89" spans="2:15" s="122" customFormat="1">
      <c r="B89" s="87" t="s">
        <v>679</v>
      </c>
      <c r="C89" s="84" t="s">
        <v>680</v>
      </c>
      <c r="D89" s="97" t="s">
        <v>112</v>
      </c>
      <c r="E89" s="97" t="s">
        <v>292</v>
      </c>
      <c r="F89" s="97" t="s">
        <v>681</v>
      </c>
      <c r="G89" s="97" t="s">
        <v>143</v>
      </c>
      <c r="H89" s="97" t="s">
        <v>156</v>
      </c>
      <c r="I89" s="94">
        <v>2723.9999999999995</v>
      </c>
      <c r="J89" s="96">
        <v>143.9</v>
      </c>
      <c r="K89" s="84"/>
      <c r="L89" s="94">
        <v>3.9198399999999993</v>
      </c>
      <c r="M89" s="95">
        <v>7.7828571428571417E-6</v>
      </c>
      <c r="N89" s="95">
        <v>2.5999076603778294E-4</v>
      </c>
      <c r="O89" s="95">
        <v>1.5011877249805312E-5</v>
      </c>
    </row>
    <row r="90" spans="2:15" s="122" customFormat="1">
      <c r="B90" s="87" t="s">
        <v>682</v>
      </c>
      <c r="C90" s="84" t="s">
        <v>683</v>
      </c>
      <c r="D90" s="97" t="s">
        <v>112</v>
      </c>
      <c r="E90" s="97" t="s">
        <v>292</v>
      </c>
      <c r="F90" s="97" t="s">
        <v>684</v>
      </c>
      <c r="G90" s="97" t="s">
        <v>354</v>
      </c>
      <c r="H90" s="97" t="s">
        <v>156</v>
      </c>
      <c r="I90" s="94">
        <v>332.99999999999994</v>
      </c>
      <c r="J90" s="96">
        <v>2272</v>
      </c>
      <c r="K90" s="84"/>
      <c r="L90" s="94">
        <v>7.5657599999999983</v>
      </c>
      <c r="M90" s="95">
        <v>1.29443613642766E-5</v>
      </c>
      <c r="N90" s="95">
        <v>5.0181327249531021E-4</v>
      </c>
      <c r="O90" s="95">
        <v>2.8974718463377849E-5</v>
      </c>
    </row>
    <row r="91" spans="2:15" s="122" customFormat="1">
      <c r="B91" s="87" t="s">
        <v>685</v>
      </c>
      <c r="C91" s="84" t="s">
        <v>686</v>
      </c>
      <c r="D91" s="97" t="s">
        <v>112</v>
      </c>
      <c r="E91" s="97" t="s">
        <v>292</v>
      </c>
      <c r="F91" s="97" t="s">
        <v>687</v>
      </c>
      <c r="G91" s="97" t="s">
        <v>179</v>
      </c>
      <c r="H91" s="97" t="s">
        <v>156</v>
      </c>
      <c r="I91" s="94">
        <v>70.999999999999986</v>
      </c>
      <c r="J91" s="96">
        <v>10670</v>
      </c>
      <c r="K91" s="84"/>
      <c r="L91" s="94">
        <v>7.5756999999999985</v>
      </c>
      <c r="M91" s="95">
        <v>1.3319463582053989E-5</v>
      </c>
      <c r="N91" s="95">
        <v>5.0247256170466966E-4</v>
      </c>
      <c r="O91" s="95">
        <v>2.9012785848746404E-5</v>
      </c>
    </row>
    <row r="92" spans="2:15" s="122" customFormat="1">
      <c r="B92" s="87" t="s">
        <v>688</v>
      </c>
      <c r="C92" s="84" t="s">
        <v>689</v>
      </c>
      <c r="D92" s="97" t="s">
        <v>112</v>
      </c>
      <c r="E92" s="97" t="s">
        <v>292</v>
      </c>
      <c r="F92" s="97" t="s">
        <v>690</v>
      </c>
      <c r="G92" s="97" t="s">
        <v>354</v>
      </c>
      <c r="H92" s="97" t="s">
        <v>156</v>
      </c>
      <c r="I92" s="94">
        <v>241.99999999999997</v>
      </c>
      <c r="J92" s="96">
        <v>492</v>
      </c>
      <c r="K92" s="84"/>
      <c r="L92" s="94">
        <v>1.1906400000000001</v>
      </c>
      <c r="M92" s="95">
        <v>3.1014984197545147E-6</v>
      </c>
      <c r="N92" s="95">
        <v>7.8971439057519183E-5</v>
      </c>
      <c r="O92" s="95">
        <v>4.5598140558564128E-6</v>
      </c>
    </row>
    <row r="93" spans="2:15" s="122" customFormat="1">
      <c r="B93" s="83"/>
      <c r="C93" s="84"/>
      <c r="D93" s="84"/>
      <c r="E93" s="84"/>
      <c r="F93" s="84"/>
      <c r="G93" s="84"/>
      <c r="H93" s="84"/>
      <c r="I93" s="94"/>
      <c r="J93" s="96"/>
      <c r="K93" s="84"/>
      <c r="L93" s="84"/>
      <c r="M93" s="84"/>
      <c r="N93" s="95"/>
      <c r="O93" s="84"/>
    </row>
    <row r="94" spans="2:15" s="122" customFormat="1">
      <c r="B94" s="81" t="s">
        <v>220</v>
      </c>
      <c r="C94" s="82"/>
      <c r="D94" s="82"/>
      <c r="E94" s="82"/>
      <c r="F94" s="82"/>
      <c r="G94" s="82"/>
      <c r="H94" s="82"/>
      <c r="I94" s="91"/>
      <c r="J94" s="93"/>
      <c r="K94" s="91">
        <v>0.55015999999999987</v>
      </c>
      <c r="L94" s="91">
        <v>524.63181999999983</v>
      </c>
      <c r="M94" s="82"/>
      <c r="N94" s="92">
        <v>3.4797192938894508E-2</v>
      </c>
      <c r="O94" s="92">
        <v>2.009191314742937E-3</v>
      </c>
    </row>
    <row r="95" spans="2:15" s="122" customFormat="1">
      <c r="B95" s="102" t="s">
        <v>52</v>
      </c>
      <c r="C95" s="82"/>
      <c r="D95" s="82"/>
      <c r="E95" s="82"/>
      <c r="F95" s="82"/>
      <c r="G95" s="82"/>
      <c r="H95" s="82"/>
      <c r="I95" s="91"/>
      <c r="J95" s="93"/>
      <c r="K95" s="91">
        <v>0.55015999999999987</v>
      </c>
      <c r="L95" s="91">
        <v>366.20669999999996</v>
      </c>
      <c r="M95" s="82"/>
      <c r="N95" s="92">
        <v>2.428934866248841E-2</v>
      </c>
      <c r="O95" s="92">
        <v>1.402467965135383E-3</v>
      </c>
    </row>
    <row r="96" spans="2:15" s="122" customFormat="1">
      <c r="B96" s="87" t="s">
        <v>691</v>
      </c>
      <c r="C96" s="84" t="s">
        <v>692</v>
      </c>
      <c r="D96" s="97" t="s">
        <v>693</v>
      </c>
      <c r="E96" s="97" t="s">
        <v>694</v>
      </c>
      <c r="F96" s="97" t="s">
        <v>695</v>
      </c>
      <c r="G96" s="97" t="s">
        <v>696</v>
      </c>
      <c r="H96" s="97" t="s">
        <v>155</v>
      </c>
      <c r="I96" s="94">
        <v>331.99999999999994</v>
      </c>
      <c r="J96" s="96">
        <v>6619</v>
      </c>
      <c r="K96" s="94">
        <v>0.30295</v>
      </c>
      <c r="L96" s="94">
        <v>80.511989999999997</v>
      </c>
      <c r="M96" s="95">
        <v>2.329252464307012E-6</v>
      </c>
      <c r="N96" s="95">
        <v>5.3401092787782982E-3</v>
      </c>
      <c r="O96" s="95">
        <v>3.0833812375442691E-4</v>
      </c>
    </row>
    <row r="97" spans="2:15" s="122" customFormat="1">
      <c r="B97" s="87" t="s">
        <v>697</v>
      </c>
      <c r="C97" s="84" t="s">
        <v>698</v>
      </c>
      <c r="D97" s="97" t="s">
        <v>699</v>
      </c>
      <c r="E97" s="97" t="s">
        <v>694</v>
      </c>
      <c r="F97" s="97" t="s">
        <v>700</v>
      </c>
      <c r="G97" s="97" t="s">
        <v>696</v>
      </c>
      <c r="H97" s="97" t="s">
        <v>155</v>
      </c>
      <c r="I97" s="94">
        <v>112.99999999999999</v>
      </c>
      <c r="J97" s="96">
        <v>9768</v>
      </c>
      <c r="K97" s="84"/>
      <c r="L97" s="94">
        <v>40.288119999999992</v>
      </c>
      <c r="M97" s="95">
        <v>7.1053681068623214E-7</v>
      </c>
      <c r="N97" s="95">
        <v>2.6721853904807654E-3</v>
      </c>
      <c r="O97" s="95">
        <v>1.5429209153063045E-4</v>
      </c>
    </row>
    <row r="98" spans="2:15" s="122" customFormat="1">
      <c r="B98" s="87" t="s">
        <v>701</v>
      </c>
      <c r="C98" s="84" t="s">
        <v>702</v>
      </c>
      <c r="D98" s="97" t="s">
        <v>699</v>
      </c>
      <c r="E98" s="97" t="s">
        <v>694</v>
      </c>
      <c r="F98" s="97" t="s">
        <v>703</v>
      </c>
      <c r="G98" s="97" t="s">
        <v>464</v>
      </c>
      <c r="H98" s="97" t="s">
        <v>155</v>
      </c>
      <c r="I98" s="94">
        <v>280.99999999999994</v>
      </c>
      <c r="J98" s="96">
        <v>3035</v>
      </c>
      <c r="K98" s="94">
        <v>0.24615999999999999</v>
      </c>
      <c r="L98" s="94">
        <v>31.374639999999996</v>
      </c>
      <c r="M98" s="95">
        <v>1.3401298743230016E-5</v>
      </c>
      <c r="N98" s="95">
        <v>2.0809820522673544E-3</v>
      </c>
      <c r="O98" s="95">
        <v>1.2015598709050158E-4</v>
      </c>
    </row>
    <row r="99" spans="2:15" s="122" customFormat="1">
      <c r="B99" s="87" t="s">
        <v>704</v>
      </c>
      <c r="C99" s="84" t="s">
        <v>705</v>
      </c>
      <c r="D99" s="97" t="s">
        <v>699</v>
      </c>
      <c r="E99" s="97" t="s">
        <v>694</v>
      </c>
      <c r="F99" s="97" t="s">
        <v>706</v>
      </c>
      <c r="G99" s="97" t="s">
        <v>27</v>
      </c>
      <c r="H99" s="97" t="s">
        <v>155</v>
      </c>
      <c r="I99" s="94">
        <v>689.99999999999989</v>
      </c>
      <c r="J99" s="96">
        <v>1780</v>
      </c>
      <c r="K99" s="84"/>
      <c r="L99" s="94">
        <v>44.829300000000003</v>
      </c>
      <c r="M99" s="95">
        <v>2.0083970206216091E-5</v>
      </c>
      <c r="N99" s="95">
        <v>2.9733877015229158E-3</v>
      </c>
      <c r="O99" s="95">
        <v>1.716835250404857E-4</v>
      </c>
    </row>
    <row r="100" spans="2:15" s="122" customFormat="1">
      <c r="B100" s="87" t="s">
        <v>707</v>
      </c>
      <c r="C100" s="84" t="s">
        <v>708</v>
      </c>
      <c r="D100" s="97" t="s">
        <v>699</v>
      </c>
      <c r="E100" s="97" t="s">
        <v>694</v>
      </c>
      <c r="F100" s="97" t="s">
        <v>709</v>
      </c>
      <c r="G100" s="97" t="s">
        <v>710</v>
      </c>
      <c r="H100" s="97" t="s">
        <v>155</v>
      </c>
      <c r="I100" s="94">
        <v>1360.9999999999998</v>
      </c>
      <c r="J100" s="96">
        <v>690</v>
      </c>
      <c r="K100" s="84"/>
      <c r="L100" s="94">
        <v>34.276789999999991</v>
      </c>
      <c r="M100" s="95">
        <v>5.0318442537355334E-5</v>
      </c>
      <c r="N100" s="95">
        <v>2.2734726135291792E-3</v>
      </c>
      <c r="O100" s="95">
        <v>1.3127039981156226E-4</v>
      </c>
    </row>
    <row r="101" spans="2:15" s="122" customFormat="1">
      <c r="B101" s="87" t="s">
        <v>711</v>
      </c>
      <c r="C101" s="84" t="s">
        <v>712</v>
      </c>
      <c r="D101" s="97" t="s">
        <v>699</v>
      </c>
      <c r="E101" s="97" t="s">
        <v>694</v>
      </c>
      <c r="F101" s="97" t="s">
        <v>713</v>
      </c>
      <c r="G101" s="97" t="s">
        <v>509</v>
      </c>
      <c r="H101" s="97" t="s">
        <v>155</v>
      </c>
      <c r="I101" s="94">
        <v>107.99999999999999</v>
      </c>
      <c r="J101" s="96">
        <v>8430</v>
      </c>
      <c r="K101" s="84"/>
      <c r="L101" s="94">
        <v>33.231059999999992</v>
      </c>
      <c r="M101" s="95">
        <v>2.040424666784482E-6</v>
      </c>
      <c r="N101" s="95">
        <v>2.2041126029755109E-3</v>
      </c>
      <c r="O101" s="95">
        <v>1.272655500226834E-4</v>
      </c>
    </row>
    <row r="102" spans="2:15" s="122" customFormat="1">
      <c r="B102" s="87" t="s">
        <v>714</v>
      </c>
      <c r="C102" s="84" t="s">
        <v>715</v>
      </c>
      <c r="D102" s="97" t="s">
        <v>699</v>
      </c>
      <c r="E102" s="97" t="s">
        <v>694</v>
      </c>
      <c r="F102" s="97" t="s">
        <v>532</v>
      </c>
      <c r="G102" s="97" t="s">
        <v>542</v>
      </c>
      <c r="H102" s="97" t="s">
        <v>155</v>
      </c>
      <c r="I102" s="94">
        <v>12.999999999999998</v>
      </c>
      <c r="J102" s="96">
        <v>8530</v>
      </c>
      <c r="K102" s="84"/>
      <c r="L102" s="94">
        <v>4.0474799999999993</v>
      </c>
      <c r="M102" s="95">
        <v>5.7326993967348128E-7</v>
      </c>
      <c r="N102" s="95">
        <v>2.6845672928553353E-4</v>
      </c>
      <c r="O102" s="95">
        <v>1.5500702306992636E-5</v>
      </c>
    </row>
    <row r="103" spans="2:15" s="122" customFormat="1">
      <c r="B103" s="87" t="s">
        <v>716</v>
      </c>
      <c r="C103" s="84" t="s">
        <v>717</v>
      </c>
      <c r="D103" s="97" t="s">
        <v>699</v>
      </c>
      <c r="E103" s="97" t="s">
        <v>694</v>
      </c>
      <c r="F103" s="97" t="s">
        <v>718</v>
      </c>
      <c r="G103" s="97" t="s">
        <v>719</v>
      </c>
      <c r="H103" s="97" t="s">
        <v>155</v>
      </c>
      <c r="I103" s="94">
        <v>312.99999999999994</v>
      </c>
      <c r="J103" s="96">
        <v>4785</v>
      </c>
      <c r="K103" s="84"/>
      <c r="L103" s="94">
        <v>54.666230000000006</v>
      </c>
      <c r="M103" s="95">
        <v>6.9538931115090292E-6</v>
      </c>
      <c r="N103" s="95">
        <v>3.6258405991309939E-3</v>
      </c>
      <c r="O103" s="95">
        <v>2.0935618149455713E-4</v>
      </c>
    </row>
    <row r="104" spans="2:15" s="122" customFormat="1">
      <c r="B104" s="87" t="s">
        <v>720</v>
      </c>
      <c r="C104" s="84" t="s">
        <v>721</v>
      </c>
      <c r="D104" s="97" t="s">
        <v>699</v>
      </c>
      <c r="E104" s="97" t="s">
        <v>694</v>
      </c>
      <c r="F104" s="97" t="s">
        <v>512</v>
      </c>
      <c r="G104" s="97" t="s">
        <v>354</v>
      </c>
      <c r="H104" s="97" t="s">
        <v>155</v>
      </c>
      <c r="I104" s="94">
        <v>211.99999999999997</v>
      </c>
      <c r="J104" s="96">
        <v>2432</v>
      </c>
      <c r="K104" s="84"/>
      <c r="L104" s="94">
        <v>18.818819999999995</v>
      </c>
      <c r="M104" s="95">
        <v>2.0820508689752098E-7</v>
      </c>
      <c r="N104" s="95">
        <v>1.2481936578347969E-3</v>
      </c>
      <c r="O104" s="95">
        <v>7.2070751823079818E-5</v>
      </c>
    </row>
    <row r="105" spans="2:15" s="122" customFormat="1">
      <c r="B105" s="87" t="s">
        <v>722</v>
      </c>
      <c r="C105" s="84" t="s">
        <v>723</v>
      </c>
      <c r="D105" s="97" t="s">
        <v>699</v>
      </c>
      <c r="E105" s="97" t="s">
        <v>694</v>
      </c>
      <c r="F105" s="97" t="s">
        <v>724</v>
      </c>
      <c r="G105" s="97" t="s">
        <v>696</v>
      </c>
      <c r="H105" s="97" t="s">
        <v>155</v>
      </c>
      <c r="I105" s="94">
        <v>65.999999999999986</v>
      </c>
      <c r="J105" s="96">
        <v>10030</v>
      </c>
      <c r="K105" s="84"/>
      <c r="L105" s="94">
        <v>24.162269999999996</v>
      </c>
      <c r="M105" s="95">
        <v>1.4075979149635973E-6</v>
      </c>
      <c r="N105" s="95">
        <v>1.6026080366830641E-3</v>
      </c>
      <c r="O105" s="95">
        <v>9.2534652260463027E-5</v>
      </c>
    </row>
    <row r="106" spans="2:15" s="122" customFormat="1">
      <c r="B106" s="83"/>
      <c r="C106" s="84"/>
      <c r="D106" s="84"/>
      <c r="E106" s="84"/>
      <c r="F106" s="84"/>
      <c r="G106" s="84"/>
      <c r="H106" s="84"/>
      <c r="I106" s="94"/>
      <c r="J106" s="96"/>
      <c r="K106" s="84"/>
      <c r="L106" s="84"/>
      <c r="M106" s="84"/>
      <c r="N106" s="95"/>
      <c r="O106" s="84"/>
    </row>
    <row r="107" spans="2:15" s="122" customFormat="1">
      <c r="B107" s="102" t="s">
        <v>51</v>
      </c>
      <c r="C107" s="82"/>
      <c r="D107" s="82"/>
      <c r="E107" s="82"/>
      <c r="F107" s="82"/>
      <c r="G107" s="82"/>
      <c r="H107" s="82"/>
      <c r="I107" s="91"/>
      <c r="J107" s="93"/>
      <c r="K107" s="82"/>
      <c r="L107" s="91">
        <v>158.42511999999999</v>
      </c>
      <c r="M107" s="82"/>
      <c r="N107" s="92">
        <v>1.0507844276406102E-2</v>
      </c>
      <c r="O107" s="92">
        <v>6.0672334960755459E-4</v>
      </c>
    </row>
    <row r="108" spans="2:15" s="122" customFormat="1">
      <c r="B108" s="87" t="s">
        <v>725</v>
      </c>
      <c r="C108" s="84" t="s">
        <v>726</v>
      </c>
      <c r="D108" s="97" t="s">
        <v>699</v>
      </c>
      <c r="E108" s="97" t="s">
        <v>694</v>
      </c>
      <c r="F108" s="97"/>
      <c r="G108" s="97" t="s">
        <v>727</v>
      </c>
      <c r="H108" s="97" t="s">
        <v>155</v>
      </c>
      <c r="I108" s="94">
        <v>1200.9999999999998</v>
      </c>
      <c r="J108" s="96">
        <v>3614</v>
      </c>
      <c r="K108" s="84"/>
      <c r="L108" s="94">
        <v>158.42511999999999</v>
      </c>
      <c r="M108" s="95">
        <v>2.3299119329954882E-6</v>
      </c>
      <c r="N108" s="95">
        <v>1.0507844276406102E-2</v>
      </c>
      <c r="O108" s="95">
        <v>6.0672334960755459E-4</v>
      </c>
    </row>
    <row r="109" spans="2:15" s="122" customFormat="1">
      <c r="B109" s="124"/>
      <c r="C109" s="124"/>
      <c r="D109" s="124"/>
    </row>
    <row r="110" spans="2:15" s="122" customFormat="1">
      <c r="B110" s="124"/>
      <c r="C110" s="124"/>
      <c r="D110" s="124"/>
    </row>
    <row r="111" spans="2:15" s="122" customFormat="1">
      <c r="B111" s="124"/>
      <c r="C111" s="124"/>
      <c r="D111" s="124"/>
    </row>
    <row r="112" spans="2:15" s="122" customFormat="1">
      <c r="B112" s="125" t="s">
        <v>239</v>
      </c>
      <c r="C112" s="124"/>
      <c r="D112" s="124"/>
    </row>
    <row r="113" spans="2:4" s="122" customFormat="1">
      <c r="B113" s="125" t="s">
        <v>104</v>
      </c>
      <c r="C113" s="124"/>
      <c r="D113" s="124"/>
    </row>
    <row r="114" spans="2:4" s="122" customFormat="1">
      <c r="B114" s="125" t="s">
        <v>222</v>
      </c>
      <c r="C114" s="124"/>
      <c r="D114" s="124"/>
    </row>
    <row r="115" spans="2:4" s="122" customFormat="1">
      <c r="B115" s="125" t="s">
        <v>230</v>
      </c>
      <c r="C115" s="124"/>
      <c r="D115" s="124"/>
    </row>
    <row r="116" spans="2:4" s="122" customFormat="1">
      <c r="B116" s="125" t="s">
        <v>236</v>
      </c>
      <c r="C116" s="124"/>
      <c r="D116" s="124"/>
    </row>
    <row r="117" spans="2:4" s="122" customFormat="1">
      <c r="B117" s="124"/>
      <c r="C117" s="124"/>
      <c r="D117" s="124"/>
    </row>
    <row r="118" spans="2:4" s="122" customFormat="1">
      <c r="B118" s="124"/>
      <c r="C118" s="124"/>
      <c r="D118" s="124"/>
    </row>
    <row r="119" spans="2:4" s="122" customFormat="1">
      <c r="B119" s="124"/>
      <c r="C119" s="124"/>
      <c r="D119" s="124"/>
    </row>
    <row r="120" spans="2:4" s="122" customFormat="1">
      <c r="B120" s="124"/>
      <c r="C120" s="124"/>
      <c r="D120" s="124"/>
    </row>
    <row r="121" spans="2:4" s="122" customFormat="1">
      <c r="B121" s="124"/>
      <c r="C121" s="124"/>
      <c r="D121" s="124"/>
    </row>
    <row r="122" spans="2:4" s="122" customFormat="1">
      <c r="B122" s="124"/>
      <c r="C122" s="124"/>
      <c r="D122" s="124"/>
    </row>
    <row r="123" spans="2:4" s="122" customFormat="1">
      <c r="B123" s="124"/>
      <c r="C123" s="124"/>
      <c r="D123" s="124"/>
    </row>
    <row r="124" spans="2:4" s="122" customFormat="1">
      <c r="B124" s="124"/>
      <c r="C124" s="124"/>
      <c r="D124" s="124"/>
    </row>
    <row r="125" spans="2:4" s="122" customFormat="1">
      <c r="B125" s="124"/>
      <c r="C125" s="124"/>
      <c r="D125" s="124"/>
    </row>
    <row r="126" spans="2:4" s="122" customFormat="1">
      <c r="B126" s="124"/>
      <c r="C126" s="124"/>
      <c r="D126" s="124"/>
    </row>
    <row r="127" spans="2:4" s="122" customFormat="1">
      <c r="B127" s="124"/>
      <c r="C127" s="124"/>
      <c r="D127" s="124"/>
    </row>
    <row r="128" spans="2:4" s="122" customFormat="1">
      <c r="B128" s="124"/>
      <c r="C128" s="124"/>
      <c r="D128" s="124"/>
    </row>
    <row r="129" spans="2:4" s="122" customFormat="1">
      <c r="B129" s="124"/>
      <c r="C129" s="124"/>
      <c r="D129" s="124"/>
    </row>
    <row r="130" spans="2:4" s="122" customFormat="1">
      <c r="B130" s="124"/>
      <c r="C130" s="124"/>
      <c r="D130" s="124"/>
    </row>
    <row r="131" spans="2:4" s="122" customFormat="1">
      <c r="B131" s="124"/>
      <c r="C131" s="124"/>
      <c r="D131" s="124"/>
    </row>
    <row r="132" spans="2:4" s="122" customFormat="1">
      <c r="B132" s="124"/>
      <c r="C132" s="124"/>
      <c r="D132" s="124"/>
    </row>
    <row r="133" spans="2:4" s="122" customFormat="1">
      <c r="B133" s="124"/>
      <c r="C133" s="124"/>
      <c r="D133" s="124"/>
    </row>
    <row r="134" spans="2:4" s="122" customFormat="1">
      <c r="B134" s="124"/>
      <c r="C134" s="124"/>
      <c r="D134" s="124"/>
    </row>
    <row r="135" spans="2:4" s="122" customFormat="1">
      <c r="B135" s="124"/>
      <c r="C135" s="124"/>
      <c r="D135" s="124"/>
    </row>
    <row r="136" spans="2:4" s="122" customFormat="1">
      <c r="B136" s="124"/>
      <c r="C136" s="124"/>
      <c r="D136" s="124"/>
    </row>
    <row r="137" spans="2:4" s="122" customFormat="1">
      <c r="B137" s="124"/>
      <c r="C137" s="124"/>
      <c r="D137" s="124"/>
    </row>
    <row r="138" spans="2:4" s="122" customFormat="1">
      <c r="B138" s="124"/>
      <c r="C138" s="124"/>
      <c r="D138" s="124"/>
    </row>
    <row r="139" spans="2:4" s="122" customFormat="1">
      <c r="B139" s="124"/>
      <c r="C139" s="124"/>
      <c r="D139" s="124"/>
    </row>
    <row r="140" spans="2:4" s="122" customFormat="1">
      <c r="B140" s="124"/>
      <c r="C140" s="124"/>
      <c r="D140" s="124"/>
    </row>
    <row r="141" spans="2:4" s="122" customFormat="1">
      <c r="B141" s="124"/>
      <c r="C141" s="124"/>
      <c r="D141" s="124"/>
    </row>
    <row r="142" spans="2:4" s="122" customFormat="1">
      <c r="B142" s="124"/>
      <c r="C142" s="124"/>
      <c r="D142" s="124"/>
    </row>
    <row r="143" spans="2:4" s="122" customFormat="1">
      <c r="B143" s="124"/>
      <c r="C143" s="124"/>
      <c r="D143" s="124"/>
    </row>
    <row r="144" spans="2:4" s="122" customFormat="1">
      <c r="B144" s="124"/>
      <c r="C144" s="124"/>
      <c r="D144" s="124"/>
    </row>
    <row r="145" spans="2:4" s="122" customFormat="1">
      <c r="B145" s="124"/>
      <c r="C145" s="124"/>
      <c r="D145" s="124"/>
    </row>
    <row r="146" spans="2:4" s="122" customFormat="1">
      <c r="B146" s="124"/>
      <c r="C146" s="124"/>
      <c r="D146" s="124"/>
    </row>
    <row r="147" spans="2:4" s="122" customFormat="1">
      <c r="B147" s="124"/>
      <c r="C147" s="124"/>
      <c r="D147" s="124"/>
    </row>
    <row r="148" spans="2:4" s="122" customFormat="1">
      <c r="B148" s="124"/>
      <c r="C148" s="124"/>
      <c r="D148" s="124"/>
    </row>
    <row r="149" spans="2:4" s="122" customFormat="1">
      <c r="B149" s="124"/>
      <c r="C149" s="124"/>
      <c r="D149" s="124"/>
    </row>
    <row r="150" spans="2:4" s="122" customFormat="1">
      <c r="B150" s="124"/>
      <c r="C150" s="124"/>
      <c r="D150" s="124"/>
    </row>
    <row r="151" spans="2:4" s="122" customFormat="1">
      <c r="B151" s="124"/>
      <c r="C151" s="124"/>
      <c r="D151" s="124"/>
    </row>
    <row r="152" spans="2:4" s="122" customFormat="1">
      <c r="B152" s="124"/>
      <c r="C152" s="124"/>
      <c r="D152" s="124"/>
    </row>
    <row r="153" spans="2:4" s="122" customFormat="1">
      <c r="B153" s="124"/>
      <c r="C153" s="124"/>
      <c r="D153" s="124"/>
    </row>
    <row r="154" spans="2:4" s="122" customFormat="1">
      <c r="B154" s="124"/>
      <c r="C154" s="124"/>
      <c r="D154" s="124"/>
    </row>
    <row r="155" spans="2:4" s="122" customFormat="1">
      <c r="B155" s="124"/>
      <c r="C155" s="124"/>
      <c r="D155" s="124"/>
    </row>
    <row r="156" spans="2:4" s="122" customFormat="1">
      <c r="B156" s="124"/>
      <c r="C156" s="124"/>
      <c r="D156" s="124"/>
    </row>
    <row r="157" spans="2:4" s="122" customFormat="1">
      <c r="B157" s="124"/>
      <c r="C157" s="124"/>
      <c r="D157" s="124"/>
    </row>
    <row r="158" spans="2:4" s="122" customFormat="1">
      <c r="B158" s="124"/>
      <c r="C158" s="124"/>
      <c r="D158" s="124"/>
    </row>
    <row r="159" spans="2:4" s="122" customFormat="1">
      <c r="B159" s="124"/>
      <c r="C159" s="124"/>
      <c r="D159" s="124"/>
    </row>
    <row r="160" spans="2:4" s="122" customFormat="1">
      <c r="B160" s="124"/>
      <c r="C160" s="124"/>
      <c r="D160" s="124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14 B1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J255"/>
  <sheetViews>
    <sheetView rightToLeft="1" topLeftCell="A10" workbookViewId="0">
      <selection activeCell="A15" sqref="A15:XFD29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3.140625" style="1" bestFit="1" customWidth="1"/>
    <col min="9" max="9" width="11.85546875" style="1" bestFit="1" customWidth="1"/>
    <col min="10" max="10" width="8.28515625" style="1" bestFit="1" customWidth="1"/>
    <col min="11" max="11" width="10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171</v>
      </c>
      <c r="C1" s="78" t="s" vm="1">
        <v>240</v>
      </c>
    </row>
    <row r="2" spans="2:62">
      <c r="B2" s="57" t="s">
        <v>170</v>
      </c>
      <c r="C2" s="78" t="s">
        <v>241</v>
      </c>
    </row>
    <row r="3" spans="2:62">
      <c r="B3" s="57" t="s">
        <v>172</v>
      </c>
      <c r="C3" s="78" t="s">
        <v>242</v>
      </c>
    </row>
    <row r="4" spans="2:62">
      <c r="B4" s="57" t="s">
        <v>173</v>
      </c>
      <c r="C4" s="78">
        <v>12145</v>
      </c>
    </row>
    <row r="6" spans="2:62" ht="26.25" customHeight="1">
      <c r="B6" s="141" t="s">
        <v>201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J6" s="3"/>
    </row>
    <row r="7" spans="2:62" ht="26.25" customHeight="1">
      <c r="B7" s="141" t="s">
        <v>82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G7" s="3"/>
      <c r="BJ7" s="3"/>
    </row>
    <row r="8" spans="2:62" s="3" customFormat="1" ht="74.25" customHeight="1">
      <c r="B8" s="23" t="s">
        <v>107</v>
      </c>
      <c r="C8" s="31" t="s">
        <v>38</v>
      </c>
      <c r="D8" s="31" t="s">
        <v>111</v>
      </c>
      <c r="E8" s="31" t="s">
        <v>109</v>
      </c>
      <c r="F8" s="31" t="s">
        <v>53</v>
      </c>
      <c r="G8" s="31" t="s">
        <v>93</v>
      </c>
      <c r="H8" s="31" t="s">
        <v>224</v>
      </c>
      <c r="I8" s="31" t="s">
        <v>223</v>
      </c>
      <c r="J8" s="31" t="s">
        <v>238</v>
      </c>
      <c r="K8" s="31" t="s">
        <v>50</v>
      </c>
      <c r="L8" s="31" t="s">
        <v>49</v>
      </c>
      <c r="M8" s="31" t="s">
        <v>174</v>
      </c>
      <c r="N8" s="15" t="s">
        <v>176</v>
      </c>
      <c r="BG8" s="1"/>
      <c r="BH8" s="1"/>
      <c r="BJ8" s="4"/>
    </row>
    <row r="9" spans="2:62" s="3" customFormat="1" ht="26.25" customHeight="1">
      <c r="B9" s="16"/>
      <c r="C9" s="17"/>
      <c r="D9" s="17"/>
      <c r="E9" s="17"/>
      <c r="F9" s="17"/>
      <c r="G9" s="17"/>
      <c r="H9" s="33" t="s">
        <v>231</v>
      </c>
      <c r="I9" s="33"/>
      <c r="J9" s="17" t="s">
        <v>227</v>
      </c>
      <c r="K9" s="33" t="s">
        <v>227</v>
      </c>
      <c r="L9" s="33" t="s">
        <v>20</v>
      </c>
      <c r="M9" s="18" t="s">
        <v>20</v>
      </c>
      <c r="N9" s="18" t="s">
        <v>20</v>
      </c>
      <c r="BG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BG10" s="1"/>
      <c r="BH10" s="3"/>
      <c r="BJ10" s="1"/>
    </row>
    <row r="11" spans="2:62" s="4" customFormat="1" ht="18" customHeight="1">
      <c r="B11" s="105" t="s">
        <v>30</v>
      </c>
      <c r="C11" s="82"/>
      <c r="D11" s="82"/>
      <c r="E11" s="82"/>
      <c r="F11" s="82"/>
      <c r="G11" s="82"/>
      <c r="H11" s="91"/>
      <c r="I11" s="93"/>
      <c r="J11" s="82"/>
      <c r="K11" s="91">
        <v>50961.182489999985</v>
      </c>
      <c r="L11" s="82"/>
      <c r="M11" s="92">
        <f>K11/$K$11</f>
        <v>1</v>
      </c>
      <c r="N11" s="92">
        <f>K11/'סכום נכסי הקרן'!$C$42</f>
        <v>0.19455431868613712</v>
      </c>
      <c r="BG11" s="100"/>
      <c r="BH11" s="3"/>
      <c r="BJ11" s="100"/>
    </row>
    <row r="12" spans="2:62" s="100" customFormat="1" ht="20.25">
      <c r="B12" s="81" t="s">
        <v>221</v>
      </c>
      <c r="C12" s="82"/>
      <c r="D12" s="82"/>
      <c r="E12" s="82"/>
      <c r="F12" s="82"/>
      <c r="G12" s="82"/>
      <c r="H12" s="91"/>
      <c r="I12" s="93"/>
      <c r="J12" s="82"/>
      <c r="K12" s="91">
        <v>16595.098899999994</v>
      </c>
      <c r="L12" s="82"/>
      <c r="M12" s="92">
        <f t="shared" ref="M12:M14" si="0">K12/$K$11</f>
        <v>0.32564195117050942</v>
      </c>
      <c r="N12" s="92">
        <f>K12/'סכום נכסי הקרן'!$C$42</f>
        <v>6.3355047945602788E-2</v>
      </c>
      <c r="BH12" s="4"/>
    </row>
    <row r="13" spans="2:62">
      <c r="B13" s="102" t="s">
        <v>55</v>
      </c>
      <c r="C13" s="82"/>
      <c r="D13" s="82"/>
      <c r="E13" s="82"/>
      <c r="F13" s="82"/>
      <c r="G13" s="82"/>
      <c r="H13" s="91"/>
      <c r="I13" s="93"/>
      <c r="J13" s="82"/>
      <c r="K13" s="91">
        <v>2358.4385999999995</v>
      </c>
      <c r="L13" s="82"/>
      <c r="M13" s="92">
        <f t="shared" si="0"/>
        <v>4.627911843416882E-2</v>
      </c>
      <c r="N13" s="92">
        <f>K13/'סכום נכסי הקרן'!$C$42</f>
        <v>9.0038023563547634E-3</v>
      </c>
    </row>
    <row r="14" spans="2:62">
      <c r="B14" s="87" t="s">
        <v>728</v>
      </c>
      <c r="C14" s="84" t="s">
        <v>729</v>
      </c>
      <c r="D14" s="97" t="s">
        <v>112</v>
      </c>
      <c r="E14" s="97" t="s">
        <v>730</v>
      </c>
      <c r="F14" s="97" t="s">
        <v>731</v>
      </c>
      <c r="G14" s="97" t="s">
        <v>156</v>
      </c>
      <c r="H14" s="94">
        <v>17366.999999999996</v>
      </c>
      <c r="I14" s="96">
        <v>13580</v>
      </c>
      <c r="J14" s="84"/>
      <c r="K14" s="94">
        <v>2358.4385999999995</v>
      </c>
      <c r="L14" s="95">
        <v>1.691742649618306E-4</v>
      </c>
      <c r="M14" s="95">
        <f t="shared" si="0"/>
        <v>4.627911843416882E-2</v>
      </c>
      <c r="N14" s="95">
        <f>K14/'סכום נכסי הקרן'!$C$42</f>
        <v>9.0038023563547634E-3</v>
      </c>
    </row>
    <row r="15" spans="2:62" s="122" customFormat="1">
      <c r="B15" s="83"/>
      <c r="C15" s="84"/>
      <c r="D15" s="84"/>
      <c r="E15" s="84"/>
      <c r="F15" s="84"/>
      <c r="G15" s="84"/>
      <c r="H15" s="94"/>
      <c r="I15" s="96"/>
      <c r="J15" s="84"/>
      <c r="K15" s="84"/>
      <c r="L15" s="84"/>
      <c r="M15" s="95"/>
      <c r="N15" s="84"/>
    </row>
    <row r="16" spans="2:62" s="122" customFormat="1" ht="20.25">
      <c r="B16" s="102" t="s">
        <v>56</v>
      </c>
      <c r="C16" s="82"/>
      <c r="D16" s="82"/>
      <c r="E16" s="82"/>
      <c r="F16" s="82"/>
      <c r="G16" s="82"/>
      <c r="H16" s="91"/>
      <c r="I16" s="93"/>
      <c r="J16" s="82"/>
      <c r="K16" s="91">
        <v>14236.660299999998</v>
      </c>
      <c r="L16" s="82"/>
      <c r="M16" s="92">
        <f t="shared" ref="M16:M22" si="1">K16/$K$11</f>
        <v>0.27936283273634066</v>
      </c>
      <c r="N16" s="92">
        <f>K16/'סכום נכסי הקרן'!$C$42</f>
        <v>5.4351245589248046E-2</v>
      </c>
      <c r="BG16" s="121"/>
    </row>
    <row r="17" spans="2:14" s="122" customFormat="1">
      <c r="B17" s="87" t="s">
        <v>732</v>
      </c>
      <c r="C17" s="84" t="s">
        <v>733</v>
      </c>
      <c r="D17" s="97" t="s">
        <v>112</v>
      </c>
      <c r="E17" s="97" t="s">
        <v>734</v>
      </c>
      <c r="F17" s="97" t="s">
        <v>735</v>
      </c>
      <c r="G17" s="97" t="s">
        <v>156</v>
      </c>
      <c r="H17" s="94">
        <v>887999.99999999988</v>
      </c>
      <c r="I17" s="96">
        <v>326.08</v>
      </c>
      <c r="J17" s="84"/>
      <c r="K17" s="94">
        <v>2895.5903999999996</v>
      </c>
      <c r="L17" s="95">
        <v>2.8742244153834818E-3</v>
      </c>
      <c r="M17" s="95">
        <f t="shared" si="1"/>
        <v>5.6819529267559593E-2</v>
      </c>
      <c r="N17" s="95">
        <f>K17/'סכום נכסי הקרן'!$C$42</f>
        <v>1.1054484804717084E-2</v>
      </c>
    </row>
    <row r="18" spans="2:14" s="122" customFormat="1">
      <c r="B18" s="87" t="s">
        <v>736</v>
      </c>
      <c r="C18" s="84" t="s">
        <v>737</v>
      </c>
      <c r="D18" s="97" t="s">
        <v>112</v>
      </c>
      <c r="E18" s="97" t="s">
        <v>738</v>
      </c>
      <c r="F18" s="97" t="s">
        <v>735</v>
      </c>
      <c r="G18" s="97" t="s">
        <v>156</v>
      </c>
      <c r="H18" s="94">
        <v>1261999.9999999998</v>
      </c>
      <c r="I18" s="96">
        <v>326.95999999999998</v>
      </c>
      <c r="J18" s="84"/>
      <c r="K18" s="94">
        <v>4126.2351999999992</v>
      </c>
      <c r="L18" s="95">
        <v>2.8359550561797746E-3</v>
      </c>
      <c r="M18" s="95">
        <f t="shared" si="1"/>
        <v>8.0968199684331943E-2</v>
      </c>
      <c r="N18" s="95">
        <f>K18/'סכום נכסי הקרן'!$C$42</f>
        <v>1.5752712924828306E-2</v>
      </c>
    </row>
    <row r="19" spans="2:14" s="122" customFormat="1">
      <c r="B19" s="87" t="s">
        <v>739</v>
      </c>
      <c r="C19" s="84" t="s">
        <v>740</v>
      </c>
      <c r="D19" s="97" t="s">
        <v>112</v>
      </c>
      <c r="E19" s="97" t="s">
        <v>730</v>
      </c>
      <c r="F19" s="97" t="s">
        <v>735</v>
      </c>
      <c r="G19" s="97" t="s">
        <v>156</v>
      </c>
      <c r="H19" s="94">
        <v>80999.999999999985</v>
      </c>
      <c r="I19" s="96">
        <v>3605.59</v>
      </c>
      <c r="J19" s="84"/>
      <c r="K19" s="94">
        <v>2920.5278999999996</v>
      </c>
      <c r="L19" s="95">
        <v>3.5275854130772028E-3</v>
      </c>
      <c r="M19" s="95">
        <f t="shared" si="1"/>
        <v>5.7308872308312102E-2</v>
      </c>
      <c r="N19" s="95">
        <f>K19/'סכום נכסי הקרן'!$C$42</f>
        <v>1.1149688606614493E-2</v>
      </c>
    </row>
    <row r="20" spans="2:14" s="122" customFormat="1">
      <c r="B20" s="87" t="s">
        <v>741</v>
      </c>
      <c r="C20" s="84" t="s">
        <v>742</v>
      </c>
      <c r="D20" s="97" t="s">
        <v>112</v>
      </c>
      <c r="E20" s="97" t="s">
        <v>730</v>
      </c>
      <c r="F20" s="97" t="s">
        <v>735</v>
      </c>
      <c r="G20" s="97" t="s">
        <v>156</v>
      </c>
      <c r="H20" s="94">
        <v>9999.9999999999982</v>
      </c>
      <c r="I20" s="96">
        <v>3252.12</v>
      </c>
      <c r="J20" s="84"/>
      <c r="K20" s="94">
        <v>325.21199999999993</v>
      </c>
      <c r="L20" s="95">
        <v>7.142857142857142E-5</v>
      </c>
      <c r="M20" s="95">
        <f t="shared" si="1"/>
        <v>6.3815630664342546E-3</v>
      </c>
      <c r="N20" s="95">
        <f>K20/'סכום נכסי הקרן'!$C$42</f>
        <v>1.2415606545427324E-3</v>
      </c>
    </row>
    <row r="21" spans="2:14" s="122" customFormat="1">
      <c r="B21" s="87" t="s">
        <v>743</v>
      </c>
      <c r="C21" s="84" t="s">
        <v>744</v>
      </c>
      <c r="D21" s="97" t="s">
        <v>112</v>
      </c>
      <c r="E21" s="97" t="s">
        <v>745</v>
      </c>
      <c r="F21" s="97" t="s">
        <v>735</v>
      </c>
      <c r="G21" s="97" t="s">
        <v>156</v>
      </c>
      <c r="H21" s="94">
        <v>95999.999999999985</v>
      </c>
      <c r="I21" s="96">
        <v>3148.22</v>
      </c>
      <c r="J21" s="84"/>
      <c r="K21" s="94">
        <v>3022.2912000000001</v>
      </c>
      <c r="L21" s="95">
        <v>6.4106844741235387E-4</v>
      </c>
      <c r="M21" s="95">
        <f t="shared" si="1"/>
        <v>5.9305751011430291E-2</v>
      </c>
      <c r="N21" s="95">
        <f>K21/'סכום נכסי הקרן'!$C$42</f>
        <v>1.1538189982198509E-2</v>
      </c>
    </row>
    <row r="22" spans="2:14" s="122" customFormat="1">
      <c r="B22" s="87" t="s">
        <v>746</v>
      </c>
      <c r="C22" s="84" t="s">
        <v>747</v>
      </c>
      <c r="D22" s="97" t="s">
        <v>112</v>
      </c>
      <c r="E22" s="97" t="s">
        <v>745</v>
      </c>
      <c r="F22" s="97" t="s">
        <v>735</v>
      </c>
      <c r="G22" s="97" t="s">
        <v>156</v>
      </c>
      <c r="H22" s="94">
        <v>28999.999999999996</v>
      </c>
      <c r="I22" s="96">
        <v>3264.84</v>
      </c>
      <c r="J22" s="84"/>
      <c r="K22" s="94">
        <v>946.80359999999985</v>
      </c>
      <c r="L22" s="95">
        <v>1.9365609348914856E-4</v>
      </c>
      <c r="M22" s="95">
        <f t="shared" si="1"/>
        <v>1.8578917398272485E-2</v>
      </c>
      <c r="N22" s="95">
        <f>K22/'סכום נכסי הקרן'!$C$42</f>
        <v>3.6146086163469228E-3</v>
      </c>
    </row>
    <row r="23" spans="2:14" s="122" customFormat="1">
      <c r="B23" s="83"/>
      <c r="C23" s="84"/>
      <c r="D23" s="84"/>
      <c r="E23" s="84"/>
      <c r="F23" s="84"/>
      <c r="G23" s="84"/>
      <c r="H23" s="94"/>
      <c r="I23" s="96"/>
      <c r="J23" s="84"/>
      <c r="K23" s="84"/>
      <c r="L23" s="84"/>
      <c r="M23" s="95"/>
      <c r="N23" s="84"/>
    </row>
    <row r="24" spans="2:14" s="126" customFormat="1">
      <c r="B24" s="117" t="s">
        <v>220</v>
      </c>
      <c r="C24" s="114"/>
      <c r="D24" s="114"/>
      <c r="E24" s="114"/>
      <c r="F24" s="114"/>
      <c r="G24" s="114"/>
      <c r="H24" s="115"/>
      <c r="I24" s="118"/>
      <c r="J24" s="114"/>
      <c r="K24" s="115">
        <v>34366.083589999987</v>
      </c>
      <c r="L24" s="114"/>
      <c r="M24" s="116">
        <f t="shared" ref="M24:M35" si="2">K24/$K$11</f>
        <v>0.67435804882949058</v>
      </c>
      <c r="N24" s="116">
        <f>K24/'סכום נכסי הקרן'!$C$42</f>
        <v>0.13119927074053434</v>
      </c>
    </row>
    <row r="25" spans="2:14" s="122" customFormat="1">
      <c r="B25" s="102" t="s">
        <v>57</v>
      </c>
      <c r="C25" s="82"/>
      <c r="D25" s="82"/>
      <c r="E25" s="82"/>
      <c r="F25" s="82"/>
      <c r="G25" s="82"/>
      <c r="H25" s="91"/>
      <c r="I25" s="93"/>
      <c r="J25" s="82"/>
      <c r="K25" s="91">
        <v>34366.083589999987</v>
      </c>
      <c r="L25" s="82"/>
      <c r="M25" s="92">
        <f t="shared" si="2"/>
        <v>0.67435804882949058</v>
      </c>
      <c r="N25" s="92">
        <f>K25/'סכום נכסי הקרן'!$C$42</f>
        <v>0.13119927074053434</v>
      </c>
    </row>
    <row r="26" spans="2:14" s="122" customFormat="1">
      <c r="B26" s="87" t="s">
        <v>748</v>
      </c>
      <c r="C26" s="84" t="s">
        <v>749</v>
      </c>
      <c r="D26" s="97" t="s">
        <v>27</v>
      </c>
      <c r="E26" s="97"/>
      <c r="F26" s="97" t="s">
        <v>731</v>
      </c>
      <c r="G26" s="97" t="s">
        <v>165</v>
      </c>
      <c r="H26" s="94">
        <v>2244.9999999999995</v>
      </c>
      <c r="I26" s="96">
        <v>23110</v>
      </c>
      <c r="J26" s="84"/>
      <c r="K26" s="94">
        <v>1710.2884799999997</v>
      </c>
      <c r="L26" s="95">
        <v>2.0153070153268087E-5</v>
      </c>
      <c r="M26" s="95">
        <f t="shared" si="2"/>
        <v>3.3560612145049941E-2</v>
      </c>
      <c r="N26" s="95">
        <f>K26/'סכום נכסי הקרן'!$C$42</f>
        <v>6.5293620305698899E-3</v>
      </c>
    </row>
    <row r="27" spans="2:14" s="122" customFormat="1">
      <c r="B27" s="87" t="s">
        <v>750</v>
      </c>
      <c r="C27" s="84" t="s">
        <v>751</v>
      </c>
      <c r="D27" s="97" t="s">
        <v>27</v>
      </c>
      <c r="E27" s="97"/>
      <c r="F27" s="97" t="s">
        <v>731</v>
      </c>
      <c r="G27" s="97" t="s">
        <v>164</v>
      </c>
      <c r="H27" s="94">
        <v>4906.9999999999991</v>
      </c>
      <c r="I27" s="96">
        <v>3416</v>
      </c>
      <c r="J27" s="84"/>
      <c r="K27" s="94">
        <v>462.80742999999995</v>
      </c>
      <c r="L27" s="95">
        <v>8.8365256265095758E-5</v>
      </c>
      <c r="M27" s="95">
        <f t="shared" si="2"/>
        <v>9.081567722468287E-3</v>
      </c>
      <c r="N27" s="95">
        <f>K27/'סכום נכסי הקרן'!$C$42</f>
        <v>1.766858220846832E-3</v>
      </c>
    </row>
    <row r="28" spans="2:14" s="122" customFormat="1">
      <c r="B28" s="87" t="s">
        <v>752</v>
      </c>
      <c r="C28" s="84" t="s">
        <v>753</v>
      </c>
      <c r="D28" s="97" t="s">
        <v>693</v>
      </c>
      <c r="E28" s="97"/>
      <c r="F28" s="97" t="s">
        <v>731</v>
      </c>
      <c r="G28" s="97" t="s">
        <v>155</v>
      </c>
      <c r="H28" s="94">
        <v>3597.9999999999995</v>
      </c>
      <c r="I28" s="96">
        <v>2561</v>
      </c>
      <c r="J28" s="84"/>
      <c r="K28" s="94">
        <v>336.32845000000003</v>
      </c>
      <c r="L28" s="95">
        <v>2.4813793103448274E-4</v>
      </c>
      <c r="M28" s="95">
        <f t="shared" si="2"/>
        <v>6.5996987033414521E-3</v>
      </c>
      <c r="N28" s="95">
        <f>K28/'סכום נכסי הקרן'!$C$42</f>
        <v>1.2839998847623789E-3</v>
      </c>
    </row>
    <row r="29" spans="2:14" s="122" customFormat="1">
      <c r="B29" s="87" t="s">
        <v>754</v>
      </c>
      <c r="C29" s="84" t="s">
        <v>755</v>
      </c>
      <c r="D29" s="97" t="s">
        <v>693</v>
      </c>
      <c r="E29" s="97"/>
      <c r="F29" s="97" t="s">
        <v>731</v>
      </c>
      <c r="G29" s="97" t="s">
        <v>155</v>
      </c>
      <c r="H29" s="94">
        <v>12444.999999999998</v>
      </c>
      <c r="I29" s="96">
        <v>3225</v>
      </c>
      <c r="J29" s="84"/>
      <c r="K29" s="94">
        <v>1464.9320599999996</v>
      </c>
      <c r="L29" s="95">
        <v>3.9258675078864349E-4</v>
      </c>
      <c r="M29" s="95">
        <f t="shared" si="2"/>
        <v>2.8746037443056986E-2</v>
      </c>
      <c r="N29" s="95">
        <f>K29/'סכום נכסי הקרן'!$C$42</f>
        <v>5.5926657296601397E-3</v>
      </c>
    </row>
    <row r="30" spans="2:14">
      <c r="B30" s="87" t="s">
        <v>756</v>
      </c>
      <c r="C30" s="84" t="s">
        <v>757</v>
      </c>
      <c r="D30" s="97" t="s">
        <v>115</v>
      </c>
      <c r="E30" s="97"/>
      <c r="F30" s="97" t="s">
        <v>731</v>
      </c>
      <c r="G30" s="97" t="s">
        <v>155</v>
      </c>
      <c r="H30" s="94">
        <v>10871.999999999998</v>
      </c>
      <c r="I30" s="96">
        <v>48654</v>
      </c>
      <c r="J30" s="84"/>
      <c r="K30" s="94">
        <v>19307.269519999994</v>
      </c>
      <c r="L30" s="95">
        <v>1.847544916651457E-3</v>
      </c>
      <c r="M30" s="95">
        <f t="shared" si="2"/>
        <v>0.37886227470857103</v>
      </c>
      <c r="N30" s="95">
        <f>K30/'סכום נכסי הקרן'!$C$42</f>
        <v>7.3709291731806167E-2</v>
      </c>
    </row>
    <row r="31" spans="2:14">
      <c r="B31" s="87" t="s">
        <v>758</v>
      </c>
      <c r="C31" s="84" t="s">
        <v>759</v>
      </c>
      <c r="D31" s="97" t="s">
        <v>27</v>
      </c>
      <c r="E31" s="97"/>
      <c r="F31" s="97" t="s">
        <v>731</v>
      </c>
      <c r="G31" s="97" t="s">
        <v>157</v>
      </c>
      <c r="H31" s="94">
        <v>10508.999999999995</v>
      </c>
      <c r="I31" s="96">
        <v>7828</v>
      </c>
      <c r="J31" s="84"/>
      <c r="K31" s="94">
        <v>3500.4346999999993</v>
      </c>
      <c r="L31" s="95">
        <v>2.2233571614145861E-3</v>
      </c>
      <c r="M31" s="95">
        <f t="shared" si="2"/>
        <v>6.8688255039742907E-2</v>
      </c>
      <c r="N31" s="95">
        <f>K31/'סכום נכסי הקרן'!$C$42</f>
        <v>1.3363596660996806E-2</v>
      </c>
    </row>
    <row r="32" spans="2:14">
      <c r="B32" s="87" t="s">
        <v>760</v>
      </c>
      <c r="C32" s="84" t="s">
        <v>761</v>
      </c>
      <c r="D32" s="97" t="s">
        <v>127</v>
      </c>
      <c r="E32" s="97"/>
      <c r="F32" s="97" t="s">
        <v>731</v>
      </c>
      <c r="G32" s="97" t="s">
        <v>159</v>
      </c>
      <c r="H32" s="94">
        <v>1344.9999999999998</v>
      </c>
      <c r="I32" s="96">
        <v>7976</v>
      </c>
      <c r="J32" s="84"/>
      <c r="K32" s="94">
        <v>289.53042999999991</v>
      </c>
      <c r="L32" s="95">
        <v>3.8219197926513315E-5</v>
      </c>
      <c r="M32" s="95">
        <f t="shared" si="2"/>
        <v>5.6813915190608837E-3</v>
      </c>
      <c r="N32" s="95">
        <f>K32/'סכום נכסי הקרן'!$C$42</f>
        <v>1.1053392561800879E-3</v>
      </c>
    </row>
    <row r="33" spans="2:14">
      <c r="B33" s="87" t="s">
        <v>762</v>
      </c>
      <c r="C33" s="84" t="s">
        <v>763</v>
      </c>
      <c r="D33" s="97" t="s">
        <v>693</v>
      </c>
      <c r="E33" s="97"/>
      <c r="F33" s="97" t="s">
        <v>731</v>
      </c>
      <c r="G33" s="97" t="s">
        <v>155</v>
      </c>
      <c r="H33" s="94">
        <v>21025.999999999996</v>
      </c>
      <c r="I33" s="96">
        <v>4220</v>
      </c>
      <c r="J33" s="84"/>
      <c r="K33" s="94">
        <v>3238.6347799999994</v>
      </c>
      <c r="L33" s="95">
        <v>1.4639853528216708E-5</v>
      </c>
      <c r="M33" s="95">
        <f t="shared" si="2"/>
        <v>6.355101317822659E-2</v>
      </c>
      <c r="N33" s="95">
        <f>K33/'סכום נכסי הקרן'!$C$42</f>
        <v>1.2364124070703598E-2</v>
      </c>
    </row>
    <row r="34" spans="2:14">
      <c r="B34" s="87" t="s">
        <v>764</v>
      </c>
      <c r="C34" s="84" t="s">
        <v>765</v>
      </c>
      <c r="D34" s="97" t="s">
        <v>115</v>
      </c>
      <c r="E34" s="97"/>
      <c r="F34" s="97" t="s">
        <v>731</v>
      </c>
      <c r="G34" s="97" t="s">
        <v>155</v>
      </c>
      <c r="H34" s="94">
        <v>2599.9999999999995</v>
      </c>
      <c r="I34" s="96">
        <v>5200</v>
      </c>
      <c r="J34" s="84"/>
      <c r="K34" s="94">
        <v>493.47999999999996</v>
      </c>
      <c r="L34" s="95">
        <v>5.7282429748646384E-6</v>
      </c>
      <c r="M34" s="95">
        <f t="shared" si="2"/>
        <v>9.6834487719517619E-3</v>
      </c>
      <c r="N34" s="95">
        <f>K34/'סכום נכסי הקרן'!$C$42</f>
        <v>1.8839567783591863E-3</v>
      </c>
    </row>
    <row r="35" spans="2:14">
      <c r="B35" s="87" t="s">
        <v>766</v>
      </c>
      <c r="C35" s="84" t="s">
        <v>767</v>
      </c>
      <c r="D35" s="97" t="s">
        <v>693</v>
      </c>
      <c r="E35" s="97"/>
      <c r="F35" s="97" t="s">
        <v>731</v>
      </c>
      <c r="G35" s="97" t="s">
        <v>155</v>
      </c>
      <c r="H35" s="94">
        <v>34769.999999999993</v>
      </c>
      <c r="I35" s="96">
        <v>2807</v>
      </c>
      <c r="J35" s="84"/>
      <c r="K35" s="94">
        <v>3562.3777400000004</v>
      </c>
      <c r="L35" s="95">
        <v>6.5603772347098618E-4</v>
      </c>
      <c r="M35" s="95">
        <f t="shared" si="2"/>
        <v>6.9903749598020787E-2</v>
      </c>
      <c r="N35" s="95">
        <f>K35/'סכום נכסי הקרן'!$C$42</f>
        <v>1.3600076376649266E-2</v>
      </c>
    </row>
    <row r="36" spans="2:14">
      <c r="B36" s="83"/>
      <c r="C36" s="84"/>
      <c r="D36" s="84"/>
      <c r="E36" s="84"/>
      <c r="F36" s="84"/>
      <c r="G36" s="84"/>
      <c r="H36" s="94"/>
      <c r="I36" s="96"/>
      <c r="J36" s="84"/>
      <c r="K36" s="84"/>
      <c r="L36" s="84"/>
      <c r="M36" s="95"/>
      <c r="N36" s="84"/>
    </row>
    <row r="37" spans="2:14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</row>
    <row r="38" spans="2:14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</row>
    <row r="39" spans="2:14">
      <c r="B39" s="99" t="s">
        <v>239</v>
      </c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</row>
    <row r="40" spans="2:14">
      <c r="B40" s="99" t="s">
        <v>104</v>
      </c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</row>
    <row r="41" spans="2:14">
      <c r="B41" s="99" t="s">
        <v>222</v>
      </c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</row>
    <row r="42" spans="2:14">
      <c r="B42" s="99" t="s">
        <v>230</v>
      </c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</row>
    <row r="43" spans="2:14">
      <c r="B43" s="99" t="s">
        <v>237</v>
      </c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</row>
    <row r="44" spans="2:14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</row>
    <row r="45" spans="2:14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</row>
    <row r="46" spans="2:14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</row>
    <row r="47" spans="2:14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</row>
    <row r="48" spans="2:14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</row>
    <row r="49" spans="2:14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</row>
    <row r="50" spans="2:14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</row>
    <row r="51" spans="2:14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</row>
    <row r="52" spans="2:14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</row>
    <row r="53" spans="2:14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</row>
    <row r="54" spans="2:14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</row>
    <row r="55" spans="2:14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</row>
    <row r="56" spans="2:14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</row>
    <row r="57" spans="2:14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</row>
    <row r="58" spans="2:14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</row>
    <row r="59" spans="2:14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</row>
    <row r="60" spans="2:14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</row>
    <row r="61" spans="2:14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</row>
    <row r="62" spans="2:14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</row>
    <row r="63" spans="2:14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</row>
    <row r="64" spans="2:14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</row>
    <row r="65" spans="2:14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</row>
    <row r="66" spans="2:14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</row>
    <row r="67" spans="2:14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</row>
    <row r="68" spans="2:14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</row>
    <row r="69" spans="2:14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</row>
    <row r="70" spans="2:14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</row>
    <row r="71" spans="2:14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</row>
    <row r="72" spans="2:14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</row>
    <row r="73" spans="2:14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</row>
    <row r="74" spans="2:14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</row>
    <row r="75" spans="2:14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</row>
    <row r="76" spans="2:14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</row>
    <row r="77" spans="2:14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</row>
    <row r="78" spans="2:14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</row>
    <row r="79" spans="2:14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</row>
    <row r="80" spans="2:14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</row>
    <row r="81" spans="2:14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</row>
    <row r="82" spans="2:14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</row>
    <row r="83" spans="2:14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</row>
    <row r="84" spans="2:14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</row>
    <row r="85" spans="2:14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</row>
    <row r="86" spans="2:14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</row>
    <row r="87" spans="2:14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</row>
    <row r="88" spans="2:14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</row>
    <row r="89" spans="2:14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</row>
    <row r="90" spans="2:14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</row>
    <row r="91" spans="2:14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</row>
    <row r="92" spans="2:14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</row>
    <row r="93" spans="2:14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</row>
    <row r="94" spans="2:14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</row>
    <row r="95" spans="2:14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</row>
    <row r="96" spans="2:14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</row>
    <row r="97" spans="2:14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</row>
    <row r="98" spans="2:14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</row>
    <row r="99" spans="2:14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</row>
    <row r="100" spans="2:14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</row>
    <row r="101" spans="2:14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</row>
    <row r="102" spans="2:14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</row>
    <row r="103" spans="2:14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</row>
    <row r="104" spans="2:14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</row>
    <row r="105" spans="2:14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</row>
    <row r="106" spans="2:14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</row>
    <row r="107" spans="2:14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</row>
    <row r="108" spans="2:14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</row>
    <row r="109" spans="2:14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</row>
    <row r="110" spans="2:14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</row>
    <row r="111" spans="2:14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</row>
    <row r="112" spans="2:14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</row>
    <row r="113" spans="2:14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</row>
    <row r="114" spans="2:14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</row>
    <row r="115" spans="2:14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</row>
    <row r="116" spans="2:14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</row>
    <row r="117" spans="2:14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</row>
    <row r="118" spans="2:14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</row>
    <row r="119" spans="2:14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</row>
    <row r="120" spans="2:14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</row>
    <row r="121" spans="2:14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</row>
    <row r="122" spans="2:14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</row>
    <row r="123" spans="2:14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</row>
    <row r="124" spans="2:14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</row>
    <row r="125" spans="2:14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</row>
    <row r="126" spans="2:14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</row>
    <row r="127" spans="2:14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</row>
    <row r="128" spans="2:14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</row>
    <row r="129" spans="2:14"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</row>
    <row r="130" spans="2:14"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</row>
    <row r="131" spans="2:14">
      <c r="B131" s="101"/>
      <c r="C131" s="101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</row>
    <row r="132" spans="2:14">
      <c r="B132" s="101"/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</row>
    <row r="133" spans="2:14">
      <c r="B133" s="101"/>
      <c r="C133" s="101"/>
      <c r="D133" s="101"/>
      <c r="E133" s="101"/>
      <c r="F133" s="101"/>
      <c r="G133" s="101"/>
      <c r="H133" s="101"/>
      <c r="I133" s="101"/>
      <c r="J133" s="101"/>
      <c r="K133" s="101"/>
      <c r="L133" s="101"/>
      <c r="M133" s="101"/>
      <c r="N133" s="101"/>
    </row>
    <row r="134" spans="2:14">
      <c r="B134" s="101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</row>
    <row r="135" spans="2:14">
      <c r="B135" s="101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</row>
    <row r="136" spans="2:14">
      <c r="D136" s="1"/>
      <c r="E136" s="1"/>
      <c r="F136" s="1"/>
      <c r="G136" s="1"/>
    </row>
    <row r="137" spans="2:14">
      <c r="D137" s="1"/>
      <c r="E137" s="1"/>
      <c r="F137" s="1"/>
      <c r="G137" s="1"/>
    </row>
    <row r="138" spans="2:14">
      <c r="D138" s="1"/>
      <c r="E138" s="1"/>
      <c r="F138" s="1"/>
      <c r="G138" s="1"/>
    </row>
    <row r="139" spans="2:14">
      <c r="D139" s="1"/>
      <c r="E139" s="1"/>
      <c r="F139" s="1"/>
      <c r="G139" s="1"/>
    </row>
    <row r="140" spans="2:14">
      <c r="D140" s="1"/>
      <c r="E140" s="1"/>
      <c r="F140" s="1"/>
      <c r="G140" s="1"/>
    </row>
    <row r="141" spans="2:14">
      <c r="D141" s="1"/>
      <c r="E141" s="1"/>
      <c r="F141" s="1"/>
      <c r="G141" s="1"/>
    </row>
    <row r="142" spans="2:14">
      <c r="D142" s="1"/>
      <c r="E142" s="1"/>
      <c r="F142" s="1"/>
      <c r="G142" s="1"/>
    </row>
    <row r="143" spans="2:14">
      <c r="D143" s="1"/>
      <c r="E143" s="1"/>
      <c r="F143" s="1"/>
      <c r="G143" s="1"/>
    </row>
    <row r="144" spans="2:14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45:B1048576 AF49:AF1048576 AG1:XFD1048576 AF1:AF43 B1:B38 B40:B43 D1:I1048576 K1:AE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171</v>
      </c>
      <c r="C1" s="78" t="s" vm="1">
        <v>240</v>
      </c>
    </row>
    <row r="2" spans="2:65">
      <c r="B2" s="57" t="s">
        <v>170</v>
      </c>
      <c r="C2" s="78" t="s">
        <v>241</v>
      </c>
    </row>
    <row r="3" spans="2:65">
      <c r="B3" s="57" t="s">
        <v>172</v>
      </c>
      <c r="C3" s="78" t="s">
        <v>242</v>
      </c>
    </row>
    <row r="4" spans="2:65">
      <c r="B4" s="57" t="s">
        <v>173</v>
      </c>
      <c r="C4" s="78">
        <v>12145</v>
      </c>
    </row>
    <row r="6" spans="2:65" ht="26.25" customHeight="1">
      <c r="B6" s="141" t="s">
        <v>201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5" ht="26.25" customHeight="1">
      <c r="B7" s="141" t="s">
        <v>83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2:65" s="3" customFormat="1" ht="78.75">
      <c r="B8" s="23" t="s">
        <v>107</v>
      </c>
      <c r="C8" s="31" t="s">
        <v>38</v>
      </c>
      <c r="D8" s="31" t="s">
        <v>111</v>
      </c>
      <c r="E8" s="31" t="s">
        <v>109</v>
      </c>
      <c r="F8" s="31" t="s">
        <v>53</v>
      </c>
      <c r="G8" s="31" t="s">
        <v>15</v>
      </c>
      <c r="H8" s="31" t="s">
        <v>54</v>
      </c>
      <c r="I8" s="31" t="s">
        <v>93</v>
      </c>
      <c r="J8" s="31" t="s">
        <v>224</v>
      </c>
      <c r="K8" s="31" t="s">
        <v>223</v>
      </c>
      <c r="L8" s="31" t="s">
        <v>50</v>
      </c>
      <c r="M8" s="31" t="s">
        <v>49</v>
      </c>
      <c r="N8" s="31" t="s">
        <v>174</v>
      </c>
      <c r="O8" s="21" t="s">
        <v>176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231</v>
      </c>
      <c r="K9" s="33"/>
      <c r="L9" s="33" t="s">
        <v>227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5"/>
      <c r="BG11" s="1"/>
      <c r="BH11" s="3"/>
      <c r="BI11" s="1"/>
      <c r="BM11" s="1"/>
    </row>
    <row r="12" spans="2:65" s="4" customFormat="1" ht="18" customHeight="1">
      <c r="B12" s="99" t="s">
        <v>239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5"/>
      <c r="BG12" s="1"/>
      <c r="BH12" s="3"/>
      <c r="BI12" s="1"/>
      <c r="BM12" s="1"/>
    </row>
    <row r="13" spans="2:65">
      <c r="B13" s="99" t="s">
        <v>104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BH13" s="3"/>
    </row>
    <row r="14" spans="2:65" ht="20.25">
      <c r="B14" s="99" t="s">
        <v>222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BH14" s="4"/>
    </row>
    <row r="15" spans="2:65">
      <c r="B15" s="99" t="s">
        <v>230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5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5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5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5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59" ht="20.2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BG37" s="4"/>
    </row>
    <row r="38" spans="2:5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BG38" s="3"/>
    </row>
    <row r="39" spans="2:5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5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5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5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5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5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5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5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5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5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2018-09-03T06:31:18+00:00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8A104316-27C2-40DC-9A0C-8DECE92D33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2018-09-03T04:21:14Z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b76e59bb9f5947a781773f53cc6e9460">
    <vt:lpwstr/>
  </property>
  <property fmtid="{D5CDD505-2E9C-101B-9397-08002B2CF9AE}" pid="21" name="n612d9597dc7466f957352ce79be86f3">
    <vt:lpwstr/>
  </property>
  <property fmtid="{D5CDD505-2E9C-101B-9397-08002B2CF9AE}" pid="22" name="ia53b9f18d984e01914f4b79710425b7">
    <vt:lpwstr/>
  </property>
  <property fmtid="{D5CDD505-2E9C-101B-9397-08002B2CF9AE}" pid="24" name="aa1c885e8039426686f6c49672b09953">
    <vt:lpwstr/>
  </property>
  <property fmtid="{D5CDD505-2E9C-101B-9397-08002B2CF9AE}" pid="25" name="e09eddfac2354f9ab04a226e27f86f1f">
    <vt:lpwstr/>
  </property>
  <property fmtid="{D5CDD505-2E9C-101B-9397-08002B2CF9AE}" pid="26" name="kb4cc1381c4248d7a2dfa3f1be0c86c0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