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סל'!$B$6:$N$42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0" i="58" l="1"/>
  <c r="J12" i="58"/>
  <c r="J11" i="58"/>
  <c r="C31" i="88" l="1"/>
  <c r="C23" i="88" s="1"/>
  <c r="C17" i="88"/>
  <c r="C13" i="88"/>
  <c r="C11" i="88"/>
  <c r="C12" i="88" l="1"/>
  <c r="C10" i="88" l="1"/>
  <c r="C42" i="88" s="1"/>
  <c r="K16" i="76" l="1"/>
  <c r="K12" i="76"/>
  <c r="N40" i="63"/>
  <c r="N36" i="63"/>
  <c r="N32" i="63"/>
  <c r="N27" i="63"/>
  <c r="N23" i="63"/>
  <c r="N19" i="63"/>
  <c r="N14" i="63"/>
  <c r="N20" i="63"/>
  <c r="K15" i="76"/>
  <c r="K11" i="76"/>
  <c r="N39" i="63"/>
  <c r="N35" i="63"/>
  <c r="N30" i="63"/>
  <c r="N26" i="63"/>
  <c r="N22" i="63"/>
  <c r="N17" i="63"/>
  <c r="N13" i="63"/>
  <c r="N37" i="63"/>
  <c r="N28" i="63"/>
  <c r="N15" i="63"/>
  <c r="K14" i="76"/>
  <c r="N42" i="63"/>
  <c r="N38" i="63"/>
  <c r="N34" i="63"/>
  <c r="N29" i="63"/>
  <c r="N25" i="63"/>
  <c r="N21" i="63"/>
  <c r="N16" i="63"/>
  <c r="N12" i="63"/>
  <c r="K13" i="76"/>
  <c r="N41" i="63"/>
  <c r="N33" i="63"/>
  <c r="N24" i="63"/>
  <c r="N11" i="63"/>
  <c r="R39" i="59"/>
  <c r="R35" i="59"/>
  <c r="R31" i="59"/>
  <c r="R27" i="59"/>
  <c r="R22" i="59"/>
  <c r="R18" i="59"/>
  <c r="R14" i="59"/>
  <c r="L20" i="58"/>
  <c r="L16" i="58"/>
  <c r="L11" i="58"/>
  <c r="L12" i="58"/>
  <c r="R38" i="59"/>
  <c r="R34" i="59"/>
  <c r="R30" i="59"/>
  <c r="R26" i="59"/>
  <c r="R21" i="59"/>
  <c r="R17" i="59"/>
  <c r="R13" i="59"/>
  <c r="L19" i="58"/>
  <c r="L15" i="58"/>
  <c r="L10" i="58"/>
  <c r="R37" i="59"/>
  <c r="R33" i="59"/>
  <c r="R29" i="59"/>
  <c r="R25" i="59"/>
  <c r="R20" i="59"/>
  <c r="R16" i="59"/>
  <c r="R12" i="59"/>
  <c r="L18" i="58"/>
  <c r="L13" i="58"/>
  <c r="R36" i="59"/>
  <c r="R32" i="59"/>
  <c r="R28" i="59"/>
  <c r="R23" i="59"/>
  <c r="R19" i="59"/>
  <c r="R15" i="59"/>
  <c r="R11" i="59"/>
  <c r="L17" i="58"/>
  <c r="D10" i="88"/>
  <c r="D38" i="88"/>
  <c r="D13" i="88"/>
  <c r="D31" i="88"/>
  <c r="D12" i="88"/>
  <c r="D23" i="88"/>
  <c r="D42" i="88"/>
  <c r="D17" i="88"/>
  <c r="D11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6">
    <s v="Migdal Hashkaot Neches Boded"/>
    <s v="{[Time].[Hie Time].[Yom].&amp;[20180630]}"/>
    <s v="{[Medida].[Medida].&amp;[2]}"/>
    <s v="{[Keren].[Keren].[All]}"/>
    <s v="{[Cheshbon KM].[Hie Peilut].[Peilut 7].&amp;[Kod_Peilut_L7_1041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0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4" si="35">
        <n x="1" s="1"/>
        <n x="2" s="1"/>
        <n x="33"/>
        <n x="34"/>
      </t>
    </mdx>
    <mdx n="0" f="v">
      <t c="4" si="35">
        <n x="1" s="1"/>
        <n x="2" s="1"/>
        <n x="36"/>
        <n x="34"/>
      </t>
    </mdx>
    <mdx n="0" f="v">
      <t c="4" si="35">
        <n x="1" s="1"/>
        <n x="2" s="1"/>
        <n x="37"/>
        <n x="34"/>
      </t>
    </mdx>
    <mdx n="0" f="v">
      <t c="4" si="35">
        <n x="1" s="1"/>
        <n x="2" s="1"/>
        <n x="38"/>
        <n x="34"/>
      </t>
    </mdx>
    <mdx n="0" f="v">
      <t c="4" si="35">
        <n x="1" s="1"/>
        <n x="2" s="1"/>
        <n x="39"/>
        <n x="34"/>
      </t>
    </mdx>
    <mdx n="0" f="v">
      <t c="4" si="35">
        <n x="1" s="1"/>
        <n x="2" s="1"/>
        <n x="40"/>
        <n x="34"/>
      </t>
    </mdx>
    <mdx n="0" f="v">
      <t c="4" si="35">
        <n x="1" s="1"/>
        <n x="2" s="1"/>
        <n x="41"/>
        <n x="34"/>
      </t>
    </mdx>
    <mdx n="0" f="v">
      <t c="4" si="35">
        <n x="1" s="1"/>
        <n x="2" s="1"/>
        <n x="42"/>
        <n x="34"/>
      </t>
    </mdx>
    <mdx n="0" f="v">
      <t c="4" si="35">
        <n x="1" s="1"/>
        <n x="2" s="1"/>
        <n x="43"/>
        <n x="34"/>
      </t>
    </mdx>
    <mdx n="0" f="v">
      <t c="4" si="35">
        <n x="1" s="1"/>
        <n x="2" s="1"/>
        <n x="44"/>
        <n x="34"/>
      </t>
    </mdx>
    <mdx n="0" f="v">
      <t c="4" si="35">
        <n x="1" s="1"/>
        <n x="2" s="1"/>
        <n x="45"/>
        <n x="34"/>
      </t>
    </mdx>
  </mdxMetadata>
  <valueMetadata count="6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</valueMetadata>
</metadata>
</file>

<file path=xl/sharedStrings.xml><?xml version="1.0" encoding="utf-8"?>
<sst xmlns="http://schemas.openxmlformats.org/spreadsheetml/2006/main" count="2076" uniqueCount="358">
  <si>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</si>
  <si>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</si>
  <si>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</si>
  <si>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</si>
  <si>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</si>
  <si>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</si>
  <si>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</si>
  <si>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</si>
  <si>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</si>
  <si>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</si>
  <si>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</si>
  <si>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</si>
  <si>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</si>
  <si>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</si>
  <si>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</si>
  <si>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</si>
  <si>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</si>
  <si>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</si>
  <si>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</si>
  <si>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</si>
  <si>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</si>
  <si>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</si>
  <si>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</si>
  <si>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</si>
  <si>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</si>
  <si>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</si>
  <si>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</si>
  <si>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</si>
  <si>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</si>
  <si>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</si>
  <si>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</si>
  <si>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</si>
  <si>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</si>
  <si>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</si>
  <si>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</si>
  <si>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</si>
  <si>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</si>
  <si>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</si>
  <si>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</si>
  <si>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</si>
  <si>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</si>
  <si>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</si>
  <si>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</si>
  <si>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</si>
  <si>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</si>
  <si>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</si>
  <si>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</si>
  <si>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</si>
  <si>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</si>
  <si>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</si>
  <si>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</si>
  <si>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</si>
  <si>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</si>
  <si>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</si>
  <si>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</si>
  <si>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</si>
  <si>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</si>
  <si>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</si>
  <si>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</si>
  <si>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</si>
  <si>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</si>
  <si>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</si>
  <si>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</si>
  <si>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</si>
  <si>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</si>
  <si>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</si>
  <si>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</si>
  <si>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</si>
  <si>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</si>
  <si>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</si>
  <si>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</si>
  <si>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</si>
  <si>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</si>
  <si>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</si>
  <si>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</si>
  <si>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</si>
  <si>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</si>
  <si>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</si>
  <si>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</si>
  <si>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</si>
  <si>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</si>
  <si>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</si>
  <si>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</si>
  <si>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</si>
  <si>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</si>
  <si>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</si>
  <si>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</si>
  <si>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</si>
  <si>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</si>
  <si>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</si>
  <si>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</si>
  <si>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</si>
  <si>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</si>
  <si>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</si>
  <si>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</si>
  <si>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</si>
  <si>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</si>
  <si>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</si>
  <si>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</si>
  <si>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</si>
  <si>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</si>
  <si>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</si>
  <si>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</si>
  <si>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</si>
  <si>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</si>
  <si>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</si>
  <si>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</si>
  <si>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</si>
  <si>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</si>
  <si>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</si>
  <si>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</si>
  <si>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</si>
  <si>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</si>
  <si>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</si>
  <si>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</si>
  <si>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</si>
  <si>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</si>
  <si>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</si>
  <si>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</si>
  <si>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</si>
  <si>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</si>
  <si>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</si>
  <si>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</si>
  <si>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</si>
  <si>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</si>
  <si>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</si>
  <si>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</si>
  <si>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</si>
  <si>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</si>
  <si>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</si>
  <si>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</si>
  <si>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</si>
  <si>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</si>
  <si>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</si>
  <si>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</si>
  <si>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</si>
  <si>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</si>
  <si>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</si>
  <si>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</si>
  <si>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</si>
  <si>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</si>
  <si>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</si>
  <si>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</si>
  <si>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</si>
  <si>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</si>
  <si>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</si>
  <si>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</si>
  <si>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</si>
  <si>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</si>
  <si>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</si>
  <si>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</si>
  <si>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</si>
  <si>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</si>
  <si>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</si>
  <si>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</si>
  <si>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</si>
  <si>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</si>
  <si>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</si>
  <si>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</si>
  <si>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</si>
  <si>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</si>
  <si>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</si>
  <si>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</si>
  <si>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</si>
  <si>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</si>
  <si>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</si>
  <si>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</si>
  <si>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</si>
  <si>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</si>
  <si>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</si>
  <si>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</si>
  <si>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</si>
  <si>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</si>
  <si>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</si>
  <si>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</si>
  <si>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</si>
  <si>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</si>
  <si>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</si>
  <si>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</si>
  <si>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</si>
  <si>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</si>
  <si>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</si>
  <si>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</si>
  <si>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</si>
  <si>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</si>
  <si>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</si>
  <si>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</si>
  <si>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</si>
  <si>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</si>
  <si>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</si>
  <si>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</si>
  <si>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</si>
  <si>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</si>
  <si>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</si>
  <si>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</si>
  <si>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</si>
  <si>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</si>
  <si>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</si>
  <si>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</si>
  <si>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</si>
  <si>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</si>
  <si>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</si>
  <si>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</si>
  <si>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</si>
  <si>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</si>
  <si>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</si>
  <si>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</si>
  <si>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</si>
  <si>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</si>
  <si>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</si>
  <si>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</si>
  <si>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</si>
  <si>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</si>
  <si>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</si>
  <si>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</si>
  <si>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</si>
  <si>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</si>
  <si>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</si>
  <si>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</si>
  <si>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</si>
  <si>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</si>
  <si>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</si>
  <si>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</si>
  <si>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</si>
  <si>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</si>
  <si>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</si>
  <si>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</si>
  <si>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</si>
  <si>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</si>
  <si>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</si>
  <si>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</si>
  <si>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</si>
  <si>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</si>
  <si>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</si>
  <si>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</si>
  <si>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>מקפת משלימה - פנסיונרים מ-2018</t>
  </si>
  <si>
    <t>5904 גליל</t>
  </si>
  <si>
    <t>9590431</t>
  </si>
  <si>
    <t>RF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</si>
  <si>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</si>
  <si>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</si>
  <si>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</si>
  <si>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</si>
  <si>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</si>
  <si>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</si>
  <si>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</si>
  <si>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</si>
  <si>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</si>
  <si>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</si>
  <si>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</si>
  <si>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</si>
  <si>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</si>
  <si>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</si>
  <si>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</si>
  <si>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</si>
  <si>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</si>
  <si>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</si>
  <si>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</si>
  <si>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</si>
  <si>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</si>
  <si>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</si>
  <si>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</si>
  <si>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</si>
  <si>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</si>
  <si>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</si>
  <si>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</si>
  <si>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</si>
  <si>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</si>
  <si>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</si>
  <si>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</si>
  <si>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</si>
  <si>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</si>
  <si>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</si>
  <si>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</si>
  <si>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</si>
  <si>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</si>
  <si>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</si>
  <si>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</si>
  <si>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</si>
  <si>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</si>
  <si>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</si>
  <si>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הראל סל תא 125</t>
  </si>
  <si>
    <t>1113232</t>
  </si>
  <si>
    <t>514103811</t>
  </si>
  <si>
    <t>מניות</t>
  </si>
  <si>
    <t>פסגות סל ת"א 125 סד 1 40A</t>
  </si>
  <si>
    <t>1096593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</si>
  <si>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</si>
  <si>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</si>
  <si>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</si>
  <si>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</si>
  <si>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</si>
  <si>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</si>
  <si>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</si>
  <si>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</si>
  <si>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</si>
  <si>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אג"ח</t>
  </si>
  <si>
    <t>הראל סל תל בונד שיקלי</t>
  </si>
  <si>
    <t>1116292</t>
  </si>
  <si>
    <t>פסגות סל בונד שקלי</t>
  </si>
  <si>
    <t>1116326</t>
  </si>
  <si>
    <t>פסגות תל בונד 40</t>
  </si>
  <si>
    <t>1109461</t>
  </si>
  <si>
    <t>פסגות תל בונד 60 סדרה 2</t>
  </si>
  <si>
    <t>1109479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</si>
  <si>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</si>
  <si>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</si>
  <si>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</si>
  <si>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</si>
  <si>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</si>
  <si>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</si>
  <si>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</si>
  <si>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</si>
  <si>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</si>
  <si>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</si>
  <si>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</si>
  <si>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</si>
  <si>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</si>
  <si>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</si>
  <si>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</si>
  <si>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</si>
  <si>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</si>
  <si>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</si>
  <si>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</si>
  <si>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</si>
  <si>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</si>
  <si>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</si>
  <si>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</si>
  <si>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</si>
  <si>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</si>
  <si>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</si>
  <si>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</si>
  <si>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</si>
  <si>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</si>
  <si>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</si>
  <si>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</si>
  <si>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₪ / מט"ח</t>
  </si>
  <si>
    <t>+ILS/-USD 3.4684 22-05-19 (10) --916</t>
  </si>
  <si>
    <t>10000055</t>
  </si>
  <si>
    <t>ל.ר.</t>
  </si>
  <si>
    <t>+ILS/-USD 3.4965 22-05-19 (10) --895</t>
  </si>
  <si>
    <t>10000062</t>
  </si>
  <si>
    <t>+USD/-ILS 3.4895 22-05-19 (10) --865</t>
  </si>
  <si>
    <t>10000058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</si>
  <si>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</si>
  <si>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</si>
  <si>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</si>
  <si>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</si>
  <si>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</si>
  <si>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</si>
  <si>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</si>
  <si>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AAA.IL</t>
  </si>
  <si>
    <t>מעלות S&amp;P</t>
  </si>
  <si>
    <t>31210000</t>
  </si>
  <si>
    <t>31110000</t>
  </si>
  <si>
    <t>34510000</t>
  </si>
  <si>
    <t>31710000</t>
  </si>
  <si>
    <t>34010000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</si>
</sst>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164" fontId="5" fillId="0" borderId="29" xfId="13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selection activeCell="B3" sqref="B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165</v>
      </c>
      <c r="C1" s="80" t="s" vm="1">
        <v>233</v>
      </c>
    </row>
    <row r="2" spans="1:31">
      <c r="B2" s="58" t="s">
        <v>164</v>
      </c>
      <c r="C2" s="80" t="s">
        <v>234</v>
      </c>
    </row>
    <row r="3" spans="1:31">
      <c r="B3" s="58" t="s">
        <v>166</v>
      </c>
      <c r="C3" s="80" t="s">
        <v>235</v>
      </c>
    </row>
    <row r="4" spans="1:31">
      <c r="B4" s="58" t="s">
        <v>167</v>
      </c>
      <c r="C4" s="80">
        <v>12152</v>
      </c>
    </row>
    <row r="6" spans="1:31" ht="26.25" customHeight="1">
      <c r="B6" s="128" t="s">
        <v>181</v>
      </c>
      <c r="C6" s="129"/>
      <c r="D6" s="130"/>
    </row>
    <row r="7" spans="1:31" s="10" customFormat="1">
      <c r="B7" s="23"/>
      <c r="C7" s="24" t="s">
        <v>94</v>
      </c>
      <c r="D7" s="25" t="s">
        <v>92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94</v>
      </c>
    </row>
    <row r="8" spans="1:31" s="10" customFormat="1">
      <c r="B8" s="23"/>
      <c r="C8" s="26" t="s">
        <v>220</v>
      </c>
      <c r="D8" s="27" t="s">
        <v>20</v>
      </c>
      <c r="AE8" s="38" t="s">
        <v>95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104</v>
      </c>
    </row>
    <row r="10" spans="1:31" s="11" customFormat="1" ht="18" customHeight="1">
      <c r="B10" s="69" t="s">
        <v>180</v>
      </c>
      <c r="C10" s="118">
        <f>C11+C12+C23</f>
        <v>3180.3156500005994</v>
      </c>
      <c r="D10" s="119">
        <f>C10/$C$42</f>
        <v>1</v>
      </c>
      <c r="AE10" s="68"/>
    </row>
    <row r="11" spans="1:31">
      <c r="A11" s="46" t="s">
        <v>127</v>
      </c>
      <c r="B11" s="29" t="s">
        <v>182</v>
      </c>
      <c r="C11" s="118">
        <f>מזומנים!J10</f>
        <v>138.05554000000001</v>
      </c>
      <c r="D11" s="119">
        <f t="shared" ref="D11:D13" si="0">C11/$C$42</f>
        <v>4.3409382964855706E-2</v>
      </c>
    </row>
    <row r="12" spans="1:31">
      <c r="B12" s="29" t="s">
        <v>183</v>
      </c>
      <c r="C12" s="118">
        <f>SUM(C13:C22)</f>
        <v>3046.6684100005996</v>
      </c>
      <c r="D12" s="119">
        <f t="shared" si="0"/>
        <v>0.95797673730908606</v>
      </c>
    </row>
    <row r="13" spans="1:31">
      <c r="A13" s="56" t="s">
        <v>127</v>
      </c>
      <c r="B13" s="30" t="s">
        <v>51</v>
      </c>
      <c r="C13" s="118">
        <f>'תעודות התחייבות ממשלתיות'!O11</f>
        <v>1058.6482999999998</v>
      </c>
      <c r="D13" s="119">
        <f t="shared" si="0"/>
        <v>0.33287522890999838</v>
      </c>
    </row>
    <row r="14" spans="1:31">
      <c r="A14" s="56" t="s">
        <v>127</v>
      </c>
      <c r="B14" s="30" t="s">
        <v>52</v>
      </c>
      <c r="C14" s="118" t="s" vm="2">
        <v>344</v>
      </c>
      <c r="D14" s="119" t="s" vm="3">
        <v>344</v>
      </c>
    </row>
    <row r="15" spans="1:31">
      <c r="A15" s="56" t="s">
        <v>127</v>
      </c>
      <c r="B15" s="30" t="s">
        <v>53</v>
      </c>
      <c r="C15" s="118" t="s" vm="4">
        <v>344</v>
      </c>
      <c r="D15" s="119" t="s" vm="5">
        <v>344</v>
      </c>
    </row>
    <row r="16" spans="1:31">
      <c r="A16" s="56" t="s">
        <v>127</v>
      </c>
      <c r="B16" s="30" t="s">
        <v>54</v>
      </c>
      <c r="C16" s="118" t="s" vm="6">
        <v>344</v>
      </c>
      <c r="D16" s="119" t="s" vm="7">
        <v>344</v>
      </c>
    </row>
    <row r="17" spans="1:4">
      <c r="A17" s="56" t="s">
        <v>127</v>
      </c>
      <c r="B17" s="30" t="s">
        <v>55</v>
      </c>
      <c r="C17" s="118">
        <f>'תעודות סל'!K11</f>
        <v>1988.0201100006</v>
      </c>
      <c r="D17" s="119">
        <f>C17/$C$42</f>
        <v>0.62510150839908774</v>
      </c>
    </row>
    <row r="18" spans="1:4">
      <c r="A18" s="56" t="s">
        <v>127</v>
      </c>
      <c r="B18" s="30" t="s">
        <v>56</v>
      </c>
      <c r="C18" s="118" t="s" vm="8">
        <v>344</v>
      </c>
      <c r="D18" s="119" t="s" vm="9">
        <v>344</v>
      </c>
    </row>
    <row r="19" spans="1:4">
      <c r="A19" s="56" t="s">
        <v>127</v>
      </c>
      <c r="B19" s="30" t="s">
        <v>57</v>
      </c>
      <c r="C19" s="118" t="s" vm="10">
        <v>344</v>
      </c>
      <c r="D19" s="119" t="s" vm="11">
        <v>344</v>
      </c>
    </row>
    <row r="20" spans="1:4">
      <c r="A20" s="56" t="s">
        <v>127</v>
      </c>
      <c r="B20" s="30" t="s">
        <v>58</v>
      </c>
      <c r="C20" s="118" t="s" vm="12">
        <v>344</v>
      </c>
      <c r="D20" s="119" t="s" vm="13">
        <v>344</v>
      </c>
    </row>
    <row r="21" spans="1:4">
      <c r="A21" s="56" t="s">
        <v>127</v>
      </c>
      <c r="B21" s="30" t="s">
        <v>59</v>
      </c>
      <c r="C21" s="118" t="s" vm="14">
        <v>344</v>
      </c>
      <c r="D21" s="119" t="s" vm="15">
        <v>344</v>
      </c>
    </row>
    <row r="22" spans="1:4">
      <c r="A22" s="56" t="s">
        <v>127</v>
      </c>
      <c r="B22" s="30" t="s">
        <v>60</v>
      </c>
      <c r="C22" s="118" t="s" vm="16">
        <v>344</v>
      </c>
      <c r="D22" s="119" t="s" vm="17">
        <v>344</v>
      </c>
    </row>
    <row r="23" spans="1:4">
      <c r="B23" s="29" t="s">
        <v>184</v>
      </c>
      <c r="C23" s="118">
        <f>C31</f>
        <v>-4.4082999999999997</v>
      </c>
      <c r="D23" s="119">
        <f>C23/$C$42</f>
        <v>-1.3861202739417293E-3</v>
      </c>
    </row>
    <row r="24" spans="1:4">
      <c r="A24" s="56" t="s">
        <v>127</v>
      </c>
      <c r="B24" s="30" t="s">
        <v>61</v>
      </c>
      <c r="C24" s="118" t="s" vm="18">
        <v>344</v>
      </c>
      <c r="D24" s="119" t="s" vm="19">
        <v>344</v>
      </c>
    </row>
    <row r="25" spans="1:4">
      <c r="A25" s="56" t="s">
        <v>127</v>
      </c>
      <c r="B25" s="30" t="s">
        <v>62</v>
      </c>
      <c r="C25" s="118" t="s" vm="20">
        <v>344</v>
      </c>
      <c r="D25" s="119" t="s" vm="21">
        <v>344</v>
      </c>
    </row>
    <row r="26" spans="1:4">
      <c r="A26" s="56" t="s">
        <v>127</v>
      </c>
      <c r="B26" s="30" t="s">
        <v>53</v>
      </c>
      <c r="C26" s="118" t="s" vm="22">
        <v>344</v>
      </c>
      <c r="D26" s="119" t="s" vm="23">
        <v>344</v>
      </c>
    </row>
    <row r="27" spans="1:4">
      <c r="A27" s="56" t="s">
        <v>127</v>
      </c>
      <c r="B27" s="30" t="s">
        <v>63</v>
      </c>
      <c r="C27" s="118" t="s" vm="24">
        <v>344</v>
      </c>
      <c r="D27" s="119" t="s" vm="25">
        <v>344</v>
      </c>
    </row>
    <row r="28" spans="1:4">
      <c r="A28" s="56" t="s">
        <v>127</v>
      </c>
      <c r="B28" s="30" t="s">
        <v>64</v>
      </c>
      <c r="C28" s="118" t="s" vm="26">
        <v>344</v>
      </c>
      <c r="D28" s="119" t="s" vm="27">
        <v>344</v>
      </c>
    </row>
    <row r="29" spans="1:4">
      <c r="A29" s="56" t="s">
        <v>127</v>
      </c>
      <c r="B29" s="30" t="s">
        <v>65</v>
      </c>
      <c r="C29" s="118" t="s" vm="28">
        <v>344</v>
      </c>
      <c r="D29" s="119" t="s" vm="29">
        <v>344</v>
      </c>
    </row>
    <row r="30" spans="1:4">
      <c r="A30" s="56" t="s">
        <v>127</v>
      </c>
      <c r="B30" s="30" t="s">
        <v>207</v>
      </c>
      <c r="C30" s="118" t="s" vm="30">
        <v>344</v>
      </c>
      <c r="D30" s="119" t="s" vm="31">
        <v>344</v>
      </c>
    </row>
    <row r="31" spans="1:4">
      <c r="A31" s="56" t="s">
        <v>127</v>
      </c>
      <c r="B31" s="30" t="s">
        <v>88</v>
      </c>
      <c r="C31" s="118">
        <f>'לא סחיר - חוזים עתידיים'!I11</f>
        <v>-4.4082999999999997</v>
      </c>
      <c r="D31" s="119">
        <f>C31/$C$42</f>
        <v>-1.3861202739417293E-3</v>
      </c>
    </row>
    <row r="32" spans="1:4">
      <c r="A32" s="56" t="s">
        <v>127</v>
      </c>
      <c r="B32" s="30" t="s">
        <v>66</v>
      </c>
      <c r="C32" s="118" t="s" vm="32">
        <v>344</v>
      </c>
      <c r="D32" s="119" t="s" vm="33">
        <v>344</v>
      </c>
    </row>
    <row r="33" spans="1:4">
      <c r="A33" s="56" t="s">
        <v>127</v>
      </c>
      <c r="B33" s="29" t="s">
        <v>185</v>
      </c>
      <c r="C33" s="118" t="s" vm="34">
        <v>344</v>
      </c>
      <c r="D33" s="119" t="s" vm="35">
        <v>344</v>
      </c>
    </row>
    <row r="34" spans="1:4">
      <c r="A34" s="56" t="s">
        <v>127</v>
      </c>
      <c r="B34" s="29" t="s">
        <v>186</v>
      </c>
      <c r="C34" s="118" t="s" vm="36">
        <v>344</v>
      </c>
      <c r="D34" s="119" t="s" vm="37">
        <v>344</v>
      </c>
    </row>
    <row r="35" spans="1:4">
      <c r="A35" s="56" t="s">
        <v>127</v>
      </c>
      <c r="B35" s="29" t="s">
        <v>187</v>
      </c>
      <c r="C35" s="118" t="s" vm="38">
        <v>344</v>
      </c>
      <c r="D35" s="119" t="s" vm="39">
        <v>344</v>
      </c>
    </row>
    <row r="36" spans="1:4">
      <c r="A36" s="56" t="s">
        <v>127</v>
      </c>
      <c r="B36" s="57" t="s">
        <v>188</v>
      </c>
      <c r="C36" s="118" t="s" vm="40">
        <v>344</v>
      </c>
      <c r="D36" s="119" t="s" vm="41">
        <v>344</v>
      </c>
    </row>
    <row r="37" spans="1:4">
      <c r="A37" s="56" t="s">
        <v>127</v>
      </c>
      <c r="B37" s="29" t="s">
        <v>189</v>
      </c>
      <c r="C37" s="118" t="s" vm="42">
        <v>344</v>
      </c>
      <c r="D37" s="119" t="s" vm="43">
        <v>344</v>
      </c>
    </row>
    <row r="38" spans="1:4">
      <c r="A38" s="56"/>
      <c r="B38" s="70" t="s">
        <v>191</v>
      </c>
      <c r="C38" s="118">
        <v>0</v>
      </c>
      <c r="D38" s="119">
        <f>C38/$C$42</f>
        <v>0</v>
      </c>
    </row>
    <row r="39" spans="1:4">
      <c r="A39" s="56" t="s">
        <v>127</v>
      </c>
      <c r="B39" s="71" t="s">
        <v>192</v>
      </c>
      <c r="C39" s="118" t="s" vm="44">
        <v>344</v>
      </c>
      <c r="D39" s="119" t="s" vm="45">
        <v>344</v>
      </c>
    </row>
    <row r="40" spans="1:4">
      <c r="A40" s="56" t="s">
        <v>127</v>
      </c>
      <c r="B40" s="71" t="s">
        <v>218</v>
      </c>
      <c r="C40" s="118" t="s" vm="46">
        <v>344</v>
      </c>
      <c r="D40" s="119" t="s" vm="47">
        <v>344</v>
      </c>
    </row>
    <row r="41" spans="1:4">
      <c r="A41" s="56" t="s">
        <v>127</v>
      </c>
      <c r="B41" s="71" t="s">
        <v>193</v>
      </c>
      <c r="C41" s="118" t="s" vm="48">
        <v>344</v>
      </c>
      <c r="D41" s="119" t="s" vm="49">
        <v>344</v>
      </c>
    </row>
    <row r="42" spans="1:4">
      <c r="B42" s="71" t="s">
        <v>67</v>
      </c>
      <c r="C42" s="118">
        <f>C10+C38</f>
        <v>3180.3156500005994</v>
      </c>
      <c r="D42" s="119">
        <f>C42/$C$42</f>
        <v>1</v>
      </c>
    </row>
    <row r="43" spans="1:4">
      <c r="A43" s="56" t="s">
        <v>127</v>
      </c>
      <c r="B43" s="71" t="s">
        <v>190</v>
      </c>
      <c r="C43" s="107"/>
      <c r="D43" s="108"/>
    </row>
    <row r="44" spans="1:4">
      <c r="B44" s="6" t="s">
        <v>93</v>
      </c>
    </row>
    <row r="45" spans="1:4">
      <c r="C45" s="77" t="s">
        <v>172</v>
      </c>
      <c r="D45" s="36" t="s">
        <v>87</v>
      </c>
    </row>
    <row r="46" spans="1:4">
      <c r="C46" s="78" t="s">
        <v>1</v>
      </c>
      <c r="D46" s="25" t="s">
        <v>2</v>
      </c>
    </row>
    <row r="47" spans="1:4">
      <c r="C47" s="109" t="s">
        <v>153</v>
      </c>
      <c r="D47" s="110" vm="50">
        <v>2.6989000000000001</v>
      </c>
    </row>
    <row r="48" spans="1:4">
      <c r="C48" s="109" t="s">
        <v>162</v>
      </c>
      <c r="D48" s="110">
        <v>0.94217862674238506</v>
      </c>
    </row>
    <row r="49" spans="2:4">
      <c r="C49" s="109" t="s">
        <v>158</v>
      </c>
      <c r="D49" s="110" vm="51">
        <v>2.7610000000000001</v>
      </c>
    </row>
    <row r="50" spans="2:4">
      <c r="B50" s="12"/>
      <c r="C50" s="109" t="s">
        <v>345</v>
      </c>
      <c r="D50" s="110" vm="52">
        <v>3.6772999999999998</v>
      </c>
    </row>
    <row r="51" spans="2:4">
      <c r="C51" s="109" t="s">
        <v>151</v>
      </c>
      <c r="D51" s="110" vm="53">
        <v>4.2550999999999997</v>
      </c>
    </row>
    <row r="52" spans="2:4">
      <c r="C52" s="109" t="s">
        <v>152</v>
      </c>
      <c r="D52" s="110" vm="54">
        <v>4.8075000000000001</v>
      </c>
    </row>
    <row r="53" spans="2:4">
      <c r="C53" s="109" t="s">
        <v>154</v>
      </c>
      <c r="D53" s="110">
        <v>0.46521112937967596</v>
      </c>
    </row>
    <row r="54" spans="2:4">
      <c r="C54" s="109" t="s">
        <v>159</v>
      </c>
      <c r="D54" s="110" vm="55">
        <v>3.2965</v>
      </c>
    </row>
    <row r="55" spans="2:4">
      <c r="C55" s="109" t="s">
        <v>160</v>
      </c>
      <c r="D55" s="110">
        <v>0.18402186078872274</v>
      </c>
    </row>
    <row r="56" spans="2:4">
      <c r="C56" s="109" t="s">
        <v>157</v>
      </c>
      <c r="D56" s="110" vm="56">
        <v>0.57089999999999996</v>
      </c>
    </row>
    <row r="57" spans="2:4">
      <c r="C57" s="109" t="s">
        <v>346</v>
      </c>
      <c r="D57" s="110">
        <v>2.4695899999999997</v>
      </c>
    </row>
    <row r="58" spans="2:4">
      <c r="C58" s="109" t="s">
        <v>156</v>
      </c>
      <c r="D58" s="110" vm="57">
        <v>0.4088</v>
      </c>
    </row>
    <row r="59" spans="2:4">
      <c r="C59" s="109" t="s">
        <v>149</v>
      </c>
      <c r="D59" s="110" vm="58">
        <v>3.65</v>
      </c>
    </row>
    <row r="60" spans="2:4">
      <c r="C60" s="109" t="s">
        <v>163</v>
      </c>
      <c r="D60" s="110" vm="59">
        <v>0.2661</v>
      </c>
    </row>
    <row r="61" spans="2:4">
      <c r="C61" s="109" t="s">
        <v>347</v>
      </c>
      <c r="D61" s="110" vm="60">
        <v>0.4486</v>
      </c>
    </row>
    <row r="62" spans="2:4">
      <c r="C62" s="109" t="s">
        <v>348</v>
      </c>
      <c r="D62" s="110">
        <v>5.8088552417359086E-2</v>
      </c>
    </row>
    <row r="63" spans="2:4">
      <c r="C63" s="109" t="s">
        <v>150</v>
      </c>
      <c r="D63" s="11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disablePrompts="1"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165</v>
      </c>
      <c r="C1" s="80" t="s" vm="1">
        <v>233</v>
      </c>
    </row>
    <row r="2" spans="2:60">
      <c r="B2" s="58" t="s">
        <v>164</v>
      </c>
      <c r="C2" s="80" t="s">
        <v>234</v>
      </c>
    </row>
    <row r="3" spans="2:60">
      <c r="B3" s="58" t="s">
        <v>166</v>
      </c>
      <c r="C3" s="80" t="s">
        <v>235</v>
      </c>
    </row>
    <row r="4" spans="2:60">
      <c r="B4" s="58" t="s">
        <v>167</v>
      </c>
      <c r="C4" s="80">
        <v>12152</v>
      </c>
    </row>
    <row r="6" spans="2:60" ht="26.25" customHeight="1">
      <c r="B6" s="142" t="s">
        <v>195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0" ht="26.25" customHeight="1">
      <c r="B7" s="142" t="s">
        <v>76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2:60" s="3" customFormat="1" ht="78.75">
      <c r="B8" s="23" t="s">
        <v>101</v>
      </c>
      <c r="C8" s="31" t="s">
        <v>34</v>
      </c>
      <c r="D8" s="31" t="s">
        <v>105</v>
      </c>
      <c r="E8" s="31" t="s">
        <v>46</v>
      </c>
      <c r="F8" s="31" t="s">
        <v>85</v>
      </c>
      <c r="G8" s="31" t="s">
        <v>217</v>
      </c>
      <c r="H8" s="31" t="s">
        <v>216</v>
      </c>
      <c r="I8" s="31" t="s">
        <v>45</v>
      </c>
      <c r="J8" s="31" t="s">
        <v>44</v>
      </c>
      <c r="K8" s="31" t="s">
        <v>168</v>
      </c>
      <c r="L8" s="31" t="s">
        <v>170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224</v>
      </c>
      <c r="H9" s="17"/>
      <c r="I9" s="17" t="s">
        <v>220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165</v>
      </c>
      <c r="C1" s="80" t="s" vm="1">
        <v>233</v>
      </c>
    </row>
    <row r="2" spans="2:61">
      <c r="B2" s="58" t="s">
        <v>164</v>
      </c>
      <c r="C2" s="80" t="s">
        <v>234</v>
      </c>
    </row>
    <row r="3" spans="2:61">
      <c r="B3" s="58" t="s">
        <v>166</v>
      </c>
      <c r="C3" s="80" t="s">
        <v>235</v>
      </c>
    </row>
    <row r="4" spans="2:61">
      <c r="B4" s="58" t="s">
        <v>167</v>
      </c>
      <c r="C4" s="80">
        <v>12152</v>
      </c>
    </row>
    <row r="6" spans="2:61" ht="26.25" customHeight="1">
      <c r="B6" s="142" t="s">
        <v>195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77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78.75">
      <c r="B8" s="23" t="s">
        <v>101</v>
      </c>
      <c r="C8" s="31" t="s">
        <v>34</v>
      </c>
      <c r="D8" s="31" t="s">
        <v>105</v>
      </c>
      <c r="E8" s="31" t="s">
        <v>46</v>
      </c>
      <c r="F8" s="31" t="s">
        <v>85</v>
      </c>
      <c r="G8" s="31" t="s">
        <v>217</v>
      </c>
      <c r="H8" s="31" t="s">
        <v>216</v>
      </c>
      <c r="I8" s="31" t="s">
        <v>45</v>
      </c>
      <c r="J8" s="31" t="s">
        <v>44</v>
      </c>
      <c r="K8" s="31" t="s">
        <v>168</v>
      </c>
      <c r="L8" s="32" t="s">
        <v>170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224</v>
      </c>
      <c r="H9" s="17"/>
      <c r="I9" s="17" t="s">
        <v>220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165</v>
      </c>
      <c r="C1" s="80" t="s" vm="1">
        <v>233</v>
      </c>
    </row>
    <row r="2" spans="1:60">
      <c r="B2" s="58" t="s">
        <v>164</v>
      </c>
      <c r="C2" s="80" t="s">
        <v>234</v>
      </c>
    </row>
    <row r="3" spans="1:60">
      <c r="B3" s="58" t="s">
        <v>166</v>
      </c>
      <c r="C3" s="80" t="s">
        <v>235</v>
      </c>
    </row>
    <row r="4" spans="1:60">
      <c r="B4" s="58" t="s">
        <v>167</v>
      </c>
      <c r="C4" s="80">
        <v>12152</v>
      </c>
    </row>
    <row r="6" spans="1:60" ht="26.25" customHeight="1">
      <c r="B6" s="142" t="s">
        <v>195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106</v>
      </c>
      <c r="BF6" s="1" t="s">
        <v>173</v>
      </c>
      <c r="BH6" s="3" t="s">
        <v>150</v>
      </c>
    </row>
    <row r="7" spans="1:60" ht="26.25" customHeight="1">
      <c r="B7" s="142" t="s">
        <v>78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108</v>
      </c>
      <c r="BF7" s="1" t="s">
        <v>128</v>
      </c>
      <c r="BH7" s="3" t="s">
        <v>149</v>
      </c>
    </row>
    <row r="8" spans="1:60" s="3" customFormat="1" ht="78.75">
      <c r="A8" s="2"/>
      <c r="B8" s="23" t="s">
        <v>101</v>
      </c>
      <c r="C8" s="31" t="s">
        <v>34</v>
      </c>
      <c r="D8" s="31" t="s">
        <v>105</v>
      </c>
      <c r="E8" s="31" t="s">
        <v>46</v>
      </c>
      <c r="F8" s="31" t="s">
        <v>85</v>
      </c>
      <c r="G8" s="31" t="s">
        <v>217</v>
      </c>
      <c r="H8" s="31" t="s">
        <v>216</v>
      </c>
      <c r="I8" s="31" t="s">
        <v>45</v>
      </c>
      <c r="J8" s="31" t="s">
        <v>168</v>
      </c>
      <c r="K8" s="31" t="s">
        <v>170</v>
      </c>
      <c r="BC8" s="1" t="s">
        <v>121</v>
      </c>
      <c r="BD8" s="1" t="s">
        <v>122</v>
      </c>
      <c r="BE8" s="1" t="s">
        <v>129</v>
      </c>
      <c r="BG8" s="4" t="s">
        <v>151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224</v>
      </c>
      <c r="H9" s="17"/>
      <c r="I9" s="17" t="s">
        <v>220</v>
      </c>
      <c r="J9" s="33" t="s">
        <v>20</v>
      </c>
      <c r="K9" s="59" t="s">
        <v>20</v>
      </c>
      <c r="BC9" s="1" t="s">
        <v>118</v>
      </c>
      <c r="BE9" s="1" t="s">
        <v>130</v>
      </c>
      <c r="BG9" s="4" t="s">
        <v>152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114</v>
      </c>
      <c r="BD10" s="3"/>
      <c r="BE10" s="1" t="s">
        <v>174</v>
      </c>
      <c r="BG10" s="1" t="s">
        <v>158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113</v>
      </c>
      <c r="BD11" s="3"/>
      <c r="BE11" s="1" t="s">
        <v>131</v>
      </c>
      <c r="BG11" s="1" t="s">
        <v>153</v>
      </c>
    </row>
    <row r="12" spans="1:60" ht="20.25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111</v>
      </c>
      <c r="BD12" s="4"/>
      <c r="BE12" s="1" t="s">
        <v>132</v>
      </c>
      <c r="BG12" s="1" t="s">
        <v>154</v>
      </c>
    </row>
    <row r="13" spans="1:60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115</v>
      </c>
      <c r="BE13" s="1" t="s">
        <v>133</v>
      </c>
      <c r="BG13" s="1" t="s">
        <v>155</v>
      </c>
    </row>
    <row r="14" spans="1:60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112</v>
      </c>
      <c r="BE14" s="1" t="s">
        <v>134</v>
      </c>
      <c r="BG14" s="1" t="s">
        <v>157</v>
      </c>
    </row>
    <row r="15" spans="1:60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123</v>
      </c>
      <c r="BE15" s="1" t="s">
        <v>175</v>
      </c>
      <c r="BG15" s="1" t="s">
        <v>159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109</v>
      </c>
      <c r="BD16" s="1" t="s">
        <v>124</v>
      </c>
      <c r="BE16" s="1" t="s">
        <v>135</v>
      </c>
      <c r="BG16" s="1" t="s">
        <v>160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119</v>
      </c>
      <c r="BE17" s="1" t="s">
        <v>136</v>
      </c>
      <c r="BG17" s="1" t="s">
        <v>161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107</v>
      </c>
      <c r="BF18" s="1" t="s">
        <v>137</v>
      </c>
      <c r="BH18" s="1" t="s">
        <v>27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120</v>
      </c>
      <c r="BF19" s="1" t="s">
        <v>138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125</v>
      </c>
      <c r="BF20" s="1" t="s">
        <v>139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110</v>
      </c>
      <c r="BE21" s="1" t="s">
        <v>126</v>
      </c>
      <c r="BF21" s="1" t="s">
        <v>140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116</v>
      </c>
      <c r="BF22" s="1" t="s">
        <v>141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27</v>
      </c>
      <c r="BE23" s="1" t="s">
        <v>117</v>
      </c>
      <c r="BF23" s="1" t="s">
        <v>176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179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142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143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178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144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145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177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27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165</v>
      </c>
      <c r="C1" s="80" t="s" vm="1">
        <v>233</v>
      </c>
    </row>
    <row r="2" spans="2:81">
      <c r="B2" s="58" t="s">
        <v>164</v>
      </c>
      <c r="C2" s="80" t="s">
        <v>234</v>
      </c>
    </row>
    <row r="3" spans="2:81">
      <c r="B3" s="58" t="s">
        <v>166</v>
      </c>
      <c r="C3" s="80" t="s">
        <v>235</v>
      </c>
      <c r="E3" s="2"/>
    </row>
    <row r="4" spans="2:81">
      <c r="B4" s="58" t="s">
        <v>167</v>
      </c>
      <c r="C4" s="80">
        <v>12152</v>
      </c>
    </row>
    <row r="6" spans="2:81" ht="26.25" customHeight="1">
      <c r="B6" s="142" t="s">
        <v>195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3" t="s">
        <v>101</v>
      </c>
      <c r="C8" s="31" t="s">
        <v>34</v>
      </c>
      <c r="D8" s="14" t="s">
        <v>37</v>
      </c>
      <c r="E8" s="31" t="s">
        <v>15</v>
      </c>
      <c r="F8" s="31" t="s">
        <v>47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45</v>
      </c>
      <c r="O8" s="31" t="s">
        <v>44</v>
      </c>
      <c r="P8" s="31" t="s">
        <v>168</v>
      </c>
      <c r="Q8" s="32" t="s">
        <v>170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224</v>
      </c>
      <c r="M9" s="33"/>
      <c r="N9" s="33" t="s">
        <v>220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165</v>
      </c>
      <c r="C1" s="80" t="s" vm="1">
        <v>233</v>
      </c>
    </row>
    <row r="2" spans="2:72">
      <c r="B2" s="58" t="s">
        <v>164</v>
      </c>
      <c r="C2" s="80" t="s">
        <v>234</v>
      </c>
    </row>
    <row r="3" spans="2:72">
      <c r="B3" s="58" t="s">
        <v>166</v>
      </c>
      <c r="C3" s="80" t="s">
        <v>235</v>
      </c>
    </row>
    <row r="4" spans="2:72">
      <c r="B4" s="58" t="s">
        <v>167</v>
      </c>
      <c r="C4" s="80">
        <v>12152</v>
      </c>
    </row>
    <row r="6" spans="2:72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70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78.75">
      <c r="B8" s="23" t="s">
        <v>101</v>
      </c>
      <c r="C8" s="31" t="s">
        <v>34</v>
      </c>
      <c r="D8" s="31" t="s">
        <v>15</v>
      </c>
      <c r="E8" s="31" t="s">
        <v>47</v>
      </c>
      <c r="F8" s="31" t="s">
        <v>86</v>
      </c>
      <c r="G8" s="31" t="s">
        <v>18</v>
      </c>
      <c r="H8" s="31" t="s">
        <v>85</v>
      </c>
      <c r="I8" s="31" t="s">
        <v>17</v>
      </c>
      <c r="J8" s="31" t="s">
        <v>19</v>
      </c>
      <c r="K8" s="31" t="s">
        <v>217</v>
      </c>
      <c r="L8" s="31" t="s">
        <v>216</v>
      </c>
      <c r="M8" s="31" t="s">
        <v>94</v>
      </c>
      <c r="N8" s="31" t="s">
        <v>44</v>
      </c>
      <c r="O8" s="31" t="s">
        <v>168</v>
      </c>
      <c r="P8" s="32" t="s">
        <v>170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224</v>
      </c>
      <c r="L9" s="33"/>
      <c r="M9" s="33" t="s">
        <v>220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97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215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165</v>
      </c>
      <c r="C1" s="80" t="s" vm="1">
        <v>233</v>
      </c>
    </row>
    <row r="2" spans="2:65">
      <c r="B2" s="58" t="s">
        <v>164</v>
      </c>
      <c r="C2" s="80" t="s">
        <v>234</v>
      </c>
    </row>
    <row r="3" spans="2:65">
      <c r="B3" s="58" t="s">
        <v>166</v>
      </c>
      <c r="C3" s="80" t="s">
        <v>235</v>
      </c>
    </row>
    <row r="4" spans="2:65">
      <c r="B4" s="58" t="s">
        <v>167</v>
      </c>
      <c r="C4" s="80">
        <v>12152</v>
      </c>
    </row>
    <row r="6" spans="2:65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71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78.75">
      <c r="B8" s="23" t="s">
        <v>101</v>
      </c>
      <c r="C8" s="31" t="s">
        <v>34</v>
      </c>
      <c r="D8" s="31" t="s">
        <v>103</v>
      </c>
      <c r="E8" s="31" t="s">
        <v>102</v>
      </c>
      <c r="F8" s="31" t="s">
        <v>46</v>
      </c>
      <c r="G8" s="31" t="s">
        <v>15</v>
      </c>
      <c r="H8" s="31" t="s">
        <v>47</v>
      </c>
      <c r="I8" s="31" t="s">
        <v>86</v>
      </c>
      <c r="J8" s="31" t="s">
        <v>18</v>
      </c>
      <c r="K8" s="31" t="s">
        <v>85</v>
      </c>
      <c r="L8" s="31" t="s">
        <v>17</v>
      </c>
      <c r="M8" s="73" t="s">
        <v>19</v>
      </c>
      <c r="N8" s="31" t="s">
        <v>217</v>
      </c>
      <c r="O8" s="31" t="s">
        <v>216</v>
      </c>
      <c r="P8" s="31" t="s">
        <v>94</v>
      </c>
      <c r="Q8" s="31" t="s">
        <v>44</v>
      </c>
      <c r="R8" s="31" t="s">
        <v>168</v>
      </c>
      <c r="S8" s="32" t="s">
        <v>170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224</v>
      </c>
      <c r="O9" s="33"/>
      <c r="P9" s="33" t="s">
        <v>220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98</v>
      </c>
      <c r="R10" s="21" t="s">
        <v>99</v>
      </c>
      <c r="S10" s="21" t="s">
        <v>171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165</v>
      </c>
      <c r="C1" s="80" t="s" vm="1">
        <v>233</v>
      </c>
    </row>
    <row r="2" spans="2:81">
      <c r="B2" s="58" t="s">
        <v>164</v>
      </c>
      <c r="C2" s="80" t="s">
        <v>234</v>
      </c>
    </row>
    <row r="3" spans="2:81">
      <c r="B3" s="58" t="s">
        <v>166</v>
      </c>
      <c r="C3" s="80" t="s">
        <v>235</v>
      </c>
    </row>
    <row r="4" spans="2:81">
      <c r="B4" s="58" t="s">
        <v>167</v>
      </c>
      <c r="C4" s="80">
        <v>12152</v>
      </c>
    </row>
    <row r="6" spans="2:81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72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78.75">
      <c r="B8" s="23" t="s">
        <v>101</v>
      </c>
      <c r="C8" s="31" t="s">
        <v>34</v>
      </c>
      <c r="D8" s="31" t="s">
        <v>103</v>
      </c>
      <c r="E8" s="31" t="s">
        <v>102</v>
      </c>
      <c r="F8" s="31" t="s">
        <v>46</v>
      </c>
      <c r="G8" s="31" t="s">
        <v>15</v>
      </c>
      <c r="H8" s="31" t="s">
        <v>47</v>
      </c>
      <c r="I8" s="31" t="s">
        <v>86</v>
      </c>
      <c r="J8" s="31" t="s">
        <v>18</v>
      </c>
      <c r="K8" s="31" t="s">
        <v>85</v>
      </c>
      <c r="L8" s="31" t="s">
        <v>17</v>
      </c>
      <c r="M8" s="73" t="s">
        <v>19</v>
      </c>
      <c r="N8" s="73" t="s">
        <v>217</v>
      </c>
      <c r="O8" s="31" t="s">
        <v>216</v>
      </c>
      <c r="P8" s="31" t="s">
        <v>94</v>
      </c>
      <c r="Q8" s="31" t="s">
        <v>44</v>
      </c>
      <c r="R8" s="31" t="s">
        <v>168</v>
      </c>
      <c r="S8" s="32" t="s">
        <v>170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224</v>
      </c>
      <c r="O9" s="33"/>
      <c r="P9" s="33" t="s">
        <v>220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98</v>
      </c>
      <c r="R10" s="21" t="s">
        <v>99</v>
      </c>
      <c r="S10" s="21" t="s">
        <v>171</v>
      </c>
      <c r="T10" s="5"/>
      <c r="BZ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Z11" s="1"/>
      <c r="CC11" s="1"/>
    </row>
    <row r="12" spans="2:81" ht="17.25" customHeight="1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81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81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81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165</v>
      </c>
      <c r="C1" s="80" t="s" vm="1">
        <v>233</v>
      </c>
    </row>
    <row r="2" spans="2:98">
      <c r="B2" s="58" t="s">
        <v>164</v>
      </c>
      <c r="C2" s="80" t="s">
        <v>234</v>
      </c>
    </row>
    <row r="3" spans="2:98">
      <c r="B3" s="58" t="s">
        <v>166</v>
      </c>
      <c r="C3" s="80" t="s">
        <v>235</v>
      </c>
    </row>
    <row r="4" spans="2:98">
      <c r="B4" s="58" t="s">
        <v>167</v>
      </c>
      <c r="C4" s="80">
        <v>12152</v>
      </c>
    </row>
    <row r="6" spans="2:98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73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78.75">
      <c r="B8" s="23" t="s">
        <v>101</v>
      </c>
      <c r="C8" s="31" t="s">
        <v>34</v>
      </c>
      <c r="D8" s="31" t="s">
        <v>103</v>
      </c>
      <c r="E8" s="31" t="s">
        <v>102</v>
      </c>
      <c r="F8" s="31" t="s">
        <v>46</v>
      </c>
      <c r="G8" s="31" t="s">
        <v>85</v>
      </c>
      <c r="H8" s="31" t="s">
        <v>217</v>
      </c>
      <c r="I8" s="31" t="s">
        <v>216</v>
      </c>
      <c r="J8" s="31" t="s">
        <v>94</v>
      </c>
      <c r="K8" s="31" t="s">
        <v>44</v>
      </c>
      <c r="L8" s="31" t="s">
        <v>168</v>
      </c>
      <c r="M8" s="32" t="s">
        <v>170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224</v>
      </c>
      <c r="I9" s="33"/>
      <c r="J9" s="33" t="s">
        <v>220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165</v>
      </c>
      <c r="C1" s="80" t="s" vm="1">
        <v>233</v>
      </c>
    </row>
    <row r="2" spans="2:55">
      <c r="B2" s="58" t="s">
        <v>164</v>
      </c>
      <c r="C2" s="80" t="s">
        <v>234</v>
      </c>
    </row>
    <row r="3" spans="2:55">
      <c r="B3" s="58" t="s">
        <v>166</v>
      </c>
      <c r="C3" s="80" t="s">
        <v>235</v>
      </c>
    </row>
    <row r="4" spans="2:55">
      <c r="B4" s="58" t="s">
        <v>167</v>
      </c>
      <c r="C4" s="80">
        <v>12152</v>
      </c>
    </row>
    <row r="6" spans="2:55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80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78.75">
      <c r="B8" s="23" t="s">
        <v>101</v>
      </c>
      <c r="C8" s="31" t="s">
        <v>34</v>
      </c>
      <c r="D8" s="31" t="s">
        <v>85</v>
      </c>
      <c r="E8" s="31" t="s">
        <v>86</v>
      </c>
      <c r="F8" s="31" t="s">
        <v>217</v>
      </c>
      <c r="G8" s="31" t="s">
        <v>216</v>
      </c>
      <c r="H8" s="31" t="s">
        <v>94</v>
      </c>
      <c r="I8" s="31" t="s">
        <v>44</v>
      </c>
      <c r="J8" s="31" t="s">
        <v>168</v>
      </c>
      <c r="K8" s="32" t="s">
        <v>170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224</v>
      </c>
      <c r="G9" s="33"/>
      <c r="H9" s="33" t="s">
        <v>220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97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215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165</v>
      </c>
      <c r="C1" s="80" t="s" vm="1">
        <v>233</v>
      </c>
    </row>
    <row r="2" spans="2:59">
      <c r="B2" s="58" t="s">
        <v>164</v>
      </c>
      <c r="C2" s="80" t="s">
        <v>234</v>
      </c>
    </row>
    <row r="3" spans="2:59">
      <c r="B3" s="58" t="s">
        <v>166</v>
      </c>
      <c r="C3" s="80" t="s">
        <v>235</v>
      </c>
    </row>
    <row r="4" spans="2:59">
      <c r="B4" s="58" t="s">
        <v>167</v>
      </c>
      <c r="C4" s="80">
        <v>12152</v>
      </c>
    </row>
    <row r="6" spans="2:59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9" ht="26.25" customHeight="1">
      <c r="B7" s="142" t="s">
        <v>81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9" s="3" customFormat="1" ht="78.75">
      <c r="B8" s="23" t="s">
        <v>101</v>
      </c>
      <c r="C8" s="31" t="s">
        <v>34</v>
      </c>
      <c r="D8" s="31" t="s">
        <v>46</v>
      </c>
      <c r="E8" s="31" t="s">
        <v>85</v>
      </c>
      <c r="F8" s="31" t="s">
        <v>86</v>
      </c>
      <c r="G8" s="31" t="s">
        <v>217</v>
      </c>
      <c r="H8" s="31" t="s">
        <v>216</v>
      </c>
      <c r="I8" s="31" t="s">
        <v>94</v>
      </c>
      <c r="J8" s="31" t="s">
        <v>44</v>
      </c>
      <c r="K8" s="31" t="s">
        <v>168</v>
      </c>
      <c r="L8" s="32" t="s">
        <v>170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05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05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05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68</v>
      </c>
      <c r="C6" s="14" t="s">
        <v>34</v>
      </c>
      <c r="E6" s="14" t="s">
        <v>102</v>
      </c>
      <c r="I6" s="14" t="s">
        <v>15</v>
      </c>
      <c r="J6" s="14" t="s">
        <v>47</v>
      </c>
      <c r="M6" s="14" t="s">
        <v>85</v>
      </c>
      <c r="Q6" s="14" t="s">
        <v>17</v>
      </c>
      <c r="R6" s="14" t="s">
        <v>19</v>
      </c>
      <c r="U6" s="14" t="s">
        <v>45</v>
      </c>
      <c r="W6" s="15" t="s">
        <v>43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70</v>
      </c>
      <c r="C8" s="31" t="s">
        <v>34</v>
      </c>
      <c r="D8" s="31" t="s">
        <v>105</v>
      </c>
      <c r="I8" s="31" t="s">
        <v>15</v>
      </c>
      <c r="J8" s="31" t="s">
        <v>47</v>
      </c>
      <c r="K8" s="31" t="s">
        <v>86</v>
      </c>
      <c r="L8" s="31" t="s">
        <v>18</v>
      </c>
      <c r="M8" s="31" t="s">
        <v>85</v>
      </c>
      <c r="Q8" s="31" t="s">
        <v>17</v>
      </c>
      <c r="R8" s="31" t="s">
        <v>19</v>
      </c>
      <c r="S8" s="31" t="s">
        <v>0</v>
      </c>
      <c r="T8" s="31" t="s">
        <v>89</v>
      </c>
      <c r="U8" s="31" t="s">
        <v>45</v>
      </c>
      <c r="V8" s="31" t="s">
        <v>44</v>
      </c>
      <c r="W8" s="32" t="s">
        <v>96</v>
      </c>
    </row>
    <row r="9" spans="2:25" ht="31.5">
      <c r="B9" s="50" t="str">
        <f>'תעודות חוב מסחריות '!B7:T7</f>
        <v>2. תעודות חוב מסחריות</v>
      </c>
      <c r="C9" s="14" t="s">
        <v>34</v>
      </c>
      <c r="D9" s="14" t="s">
        <v>105</v>
      </c>
      <c r="E9" s="43" t="s">
        <v>102</v>
      </c>
      <c r="G9" s="14" t="s">
        <v>46</v>
      </c>
      <c r="I9" s="14" t="s">
        <v>15</v>
      </c>
      <c r="J9" s="14" t="s">
        <v>47</v>
      </c>
      <c r="K9" s="14" t="s">
        <v>86</v>
      </c>
      <c r="L9" s="14" t="s">
        <v>18</v>
      </c>
      <c r="M9" s="14" t="s">
        <v>85</v>
      </c>
      <c r="Q9" s="14" t="s">
        <v>17</v>
      </c>
      <c r="R9" s="14" t="s">
        <v>19</v>
      </c>
      <c r="S9" s="14" t="s">
        <v>0</v>
      </c>
      <c r="T9" s="14" t="s">
        <v>89</v>
      </c>
      <c r="U9" s="14" t="s">
        <v>45</v>
      </c>
      <c r="V9" s="14" t="s">
        <v>44</v>
      </c>
      <c r="W9" s="40" t="s">
        <v>96</v>
      </c>
    </row>
    <row r="10" spans="2:25" ht="31.5">
      <c r="B10" s="50" t="str">
        <f>'אג"ח קונצרני'!B7:U7</f>
        <v>3. אג"ח קונצרני</v>
      </c>
      <c r="C10" s="31" t="s">
        <v>34</v>
      </c>
      <c r="D10" s="14" t="s">
        <v>105</v>
      </c>
      <c r="E10" s="43" t="s">
        <v>102</v>
      </c>
      <c r="G10" s="31" t="s">
        <v>46</v>
      </c>
      <c r="I10" s="31" t="s">
        <v>15</v>
      </c>
      <c r="J10" s="31" t="s">
        <v>47</v>
      </c>
      <c r="K10" s="31" t="s">
        <v>86</v>
      </c>
      <c r="L10" s="31" t="s">
        <v>18</v>
      </c>
      <c r="M10" s="31" t="s">
        <v>85</v>
      </c>
      <c r="Q10" s="31" t="s">
        <v>17</v>
      </c>
      <c r="R10" s="31" t="s">
        <v>19</v>
      </c>
      <c r="S10" s="31" t="s">
        <v>0</v>
      </c>
      <c r="T10" s="31" t="s">
        <v>89</v>
      </c>
      <c r="U10" s="31" t="s">
        <v>45</v>
      </c>
      <c r="V10" s="14" t="s">
        <v>44</v>
      </c>
      <c r="W10" s="32" t="s">
        <v>96</v>
      </c>
    </row>
    <row r="11" spans="2:25" ht="31.5">
      <c r="B11" s="50" t="str">
        <f>מניות!B7</f>
        <v>4. מניות</v>
      </c>
      <c r="C11" s="31" t="s">
        <v>34</v>
      </c>
      <c r="D11" s="14" t="s">
        <v>105</v>
      </c>
      <c r="E11" s="43" t="s">
        <v>102</v>
      </c>
      <c r="H11" s="31" t="s">
        <v>85</v>
      </c>
      <c r="S11" s="31" t="s">
        <v>0</v>
      </c>
      <c r="T11" s="14" t="s">
        <v>89</v>
      </c>
      <c r="U11" s="14" t="s">
        <v>45</v>
      </c>
      <c r="V11" s="14" t="s">
        <v>44</v>
      </c>
      <c r="W11" s="15" t="s">
        <v>96</v>
      </c>
    </row>
    <row r="12" spans="2:25" ht="31.5">
      <c r="B12" s="50" t="str">
        <f>'תעודות סל'!B7:N7</f>
        <v>5. תעודות סל</v>
      </c>
      <c r="C12" s="31" t="s">
        <v>34</v>
      </c>
      <c r="D12" s="14" t="s">
        <v>105</v>
      </c>
      <c r="E12" s="43" t="s">
        <v>102</v>
      </c>
      <c r="H12" s="31" t="s">
        <v>85</v>
      </c>
      <c r="S12" s="31" t="s">
        <v>0</v>
      </c>
      <c r="T12" s="31" t="s">
        <v>89</v>
      </c>
      <c r="U12" s="31" t="s">
        <v>45</v>
      </c>
      <c r="V12" s="31" t="s">
        <v>44</v>
      </c>
      <c r="W12" s="32" t="s">
        <v>96</v>
      </c>
    </row>
    <row r="13" spans="2:25" ht="31.5">
      <c r="B13" s="50" t="str">
        <f>'קרנות נאמנות'!B7:O7</f>
        <v>6. קרנות נאמנות</v>
      </c>
      <c r="C13" s="31" t="s">
        <v>34</v>
      </c>
      <c r="D13" s="31" t="s">
        <v>105</v>
      </c>
      <c r="G13" s="31" t="s">
        <v>46</v>
      </c>
      <c r="H13" s="31" t="s">
        <v>85</v>
      </c>
      <c r="S13" s="31" t="s">
        <v>0</v>
      </c>
      <c r="T13" s="31" t="s">
        <v>89</v>
      </c>
      <c r="U13" s="31" t="s">
        <v>45</v>
      </c>
      <c r="V13" s="31" t="s">
        <v>44</v>
      </c>
      <c r="W13" s="32" t="s">
        <v>96</v>
      </c>
    </row>
    <row r="14" spans="2:25" ht="31.5">
      <c r="B14" s="50" t="str">
        <f>'כתבי אופציה'!B7:L7</f>
        <v>7. כתבי אופציה</v>
      </c>
      <c r="C14" s="31" t="s">
        <v>34</v>
      </c>
      <c r="D14" s="31" t="s">
        <v>105</v>
      </c>
      <c r="G14" s="31" t="s">
        <v>46</v>
      </c>
      <c r="H14" s="31" t="s">
        <v>85</v>
      </c>
      <c r="S14" s="31" t="s">
        <v>0</v>
      </c>
      <c r="T14" s="31" t="s">
        <v>89</v>
      </c>
      <c r="U14" s="31" t="s">
        <v>45</v>
      </c>
      <c r="V14" s="31" t="s">
        <v>44</v>
      </c>
      <c r="W14" s="32" t="s">
        <v>96</v>
      </c>
    </row>
    <row r="15" spans="2:25" ht="31.5">
      <c r="B15" s="50" t="str">
        <f>אופציות!B7</f>
        <v>8. אופציות</v>
      </c>
      <c r="C15" s="31" t="s">
        <v>34</v>
      </c>
      <c r="D15" s="31" t="s">
        <v>105</v>
      </c>
      <c r="G15" s="31" t="s">
        <v>46</v>
      </c>
      <c r="H15" s="31" t="s">
        <v>85</v>
      </c>
      <c r="S15" s="31" t="s">
        <v>0</v>
      </c>
      <c r="T15" s="31" t="s">
        <v>89</v>
      </c>
      <c r="U15" s="31" t="s">
        <v>45</v>
      </c>
      <c r="V15" s="31" t="s">
        <v>44</v>
      </c>
      <c r="W15" s="32" t="s">
        <v>96</v>
      </c>
    </row>
    <row r="16" spans="2:25" ht="31.5">
      <c r="B16" s="50" t="str">
        <f>'חוזים עתידיים'!B7:I7</f>
        <v>9. חוזים עתידיים</v>
      </c>
      <c r="C16" s="31" t="s">
        <v>34</v>
      </c>
      <c r="D16" s="31" t="s">
        <v>105</v>
      </c>
      <c r="G16" s="31" t="s">
        <v>46</v>
      </c>
      <c r="H16" s="31" t="s">
        <v>85</v>
      </c>
      <c r="S16" s="31" t="s">
        <v>0</v>
      </c>
      <c r="T16" s="32" t="s">
        <v>89</v>
      </c>
    </row>
    <row r="17" spans="2:25" ht="31.5">
      <c r="B17" s="50" t="str">
        <f>'מוצרים מובנים'!B7:Q7</f>
        <v>10. מוצרים מובנים</v>
      </c>
      <c r="C17" s="31" t="s">
        <v>34</v>
      </c>
      <c r="F17" s="14" t="s">
        <v>37</v>
      </c>
      <c r="I17" s="31" t="s">
        <v>15</v>
      </c>
      <c r="J17" s="31" t="s">
        <v>47</v>
      </c>
      <c r="K17" s="31" t="s">
        <v>86</v>
      </c>
      <c r="L17" s="31" t="s">
        <v>18</v>
      </c>
      <c r="M17" s="31" t="s">
        <v>85</v>
      </c>
      <c r="Q17" s="31" t="s">
        <v>17</v>
      </c>
      <c r="R17" s="31" t="s">
        <v>19</v>
      </c>
      <c r="S17" s="31" t="s">
        <v>0</v>
      </c>
      <c r="T17" s="31" t="s">
        <v>89</v>
      </c>
      <c r="U17" s="31" t="s">
        <v>45</v>
      </c>
      <c r="V17" s="31" t="s">
        <v>44</v>
      </c>
      <c r="W17" s="32" t="s">
        <v>96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34</v>
      </c>
      <c r="I19" s="31" t="s">
        <v>15</v>
      </c>
      <c r="J19" s="31" t="s">
        <v>47</v>
      </c>
      <c r="K19" s="31" t="s">
        <v>86</v>
      </c>
      <c r="L19" s="31" t="s">
        <v>18</v>
      </c>
      <c r="M19" s="31" t="s">
        <v>85</v>
      </c>
      <c r="Q19" s="31" t="s">
        <v>17</v>
      </c>
      <c r="R19" s="31" t="s">
        <v>19</v>
      </c>
      <c r="S19" s="31" t="s">
        <v>0</v>
      </c>
      <c r="T19" s="31" t="s">
        <v>89</v>
      </c>
      <c r="U19" s="31" t="s">
        <v>94</v>
      </c>
      <c r="V19" s="31" t="s">
        <v>44</v>
      </c>
      <c r="W19" s="32" t="s">
        <v>96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34</v>
      </c>
      <c r="D20" s="43" t="s">
        <v>103</v>
      </c>
      <c r="E20" s="43" t="s">
        <v>102</v>
      </c>
      <c r="G20" s="31" t="s">
        <v>46</v>
      </c>
      <c r="I20" s="31" t="s">
        <v>15</v>
      </c>
      <c r="J20" s="31" t="s">
        <v>47</v>
      </c>
      <c r="K20" s="31" t="s">
        <v>86</v>
      </c>
      <c r="L20" s="31" t="s">
        <v>18</v>
      </c>
      <c r="M20" s="31" t="s">
        <v>85</v>
      </c>
      <c r="Q20" s="31" t="s">
        <v>17</v>
      </c>
      <c r="R20" s="31" t="s">
        <v>19</v>
      </c>
      <c r="S20" s="31" t="s">
        <v>0</v>
      </c>
      <c r="T20" s="31" t="s">
        <v>89</v>
      </c>
      <c r="U20" s="31" t="s">
        <v>94</v>
      </c>
      <c r="V20" s="31" t="s">
        <v>44</v>
      </c>
      <c r="W20" s="32" t="s">
        <v>96</v>
      </c>
    </row>
    <row r="21" spans="2:25" ht="31.5">
      <c r="B21" s="50" t="str">
        <f>'לא סחיר - אג"ח קונצרני'!B7:S7</f>
        <v>3. אג"ח קונצרני</v>
      </c>
      <c r="C21" s="31" t="s">
        <v>34</v>
      </c>
      <c r="D21" s="43" t="s">
        <v>103</v>
      </c>
      <c r="E21" s="43" t="s">
        <v>102</v>
      </c>
      <c r="G21" s="31" t="s">
        <v>46</v>
      </c>
      <c r="I21" s="31" t="s">
        <v>15</v>
      </c>
      <c r="J21" s="31" t="s">
        <v>47</v>
      </c>
      <c r="K21" s="31" t="s">
        <v>86</v>
      </c>
      <c r="L21" s="31" t="s">
        <v>18</v>
      </c>
      <c r="M21" s="31" t="s">
        <v>85</v>
      </c>
      <c r="Q21" s="31" t="s">
        <v>17</v>
      </c>
      <c r="R21" s="31" t="s">
        <v>19</v>
      </c>
      <c r="S21" s="31" t="s">
        <v>0</v>
      </c>
      <c r="T21" s="31" t="s">
        <v>89</v>
      </c>
      <c r="U21" s="31" t="s">
        <v>94</v>
      </c>
      <c r="V21" s="31" t="s">
        <v>44</v>
      </c>
      <c r="W21" s="32" t="s">
        <v>96</v>
      </c>
    </row>
    <row r="22" spans="2:25" ht="31.5">
      <c r="B22" s="50" t="str">
        <f>'לא סחיר - מניות'!B7:M7</f>
        <v>4. מניות</v>
      </c>
      <c r="C22" s="31" t="s">
        <v>34</v>
      </c>
      <c r="D22" s="43" t="s">
        <v>103</v>
      </c>
      <c r="E22" s="43" t="s">
        <v>102</v>
      </c>
      <c r="G22" s="31" t="s">
        <v>46</v>
      </c>
      <c r="H22" s="31" t="s">
        <v>85</v>
      </c>
      <c r="S22" s="31" t="s">
        <v>0</v>
      </c>
      <c r="T22" s="31" t="s">
        <v>89</v>
      </c>
      <c r="U22" s="31" t="s">
        <v>94</v>
      </c>
      <c r="V22" s="31" t="s">
        <v>44</v>
      </c>
      <c r="W22" s="32" t="s">
        <v>96</v>
      </c>
    </row>
    <row r="23" spans="2:25" ht="31.5">
      <c r="B23" s="50" t="str">
        <f>'לא סחיר - קרנות השקעה'!B7:K7</f>
        <v>5. קרנות השקעה</v>
      </c>
      <c r="C23" s="31" t="s">
        <v>34</v>
      </c>
      <c r="G23" s="31" t="s">
        <v>46</v>
      </c>
      <c r="H23" s="31" t="s">
        <v>85</v>
      </c>
      <c r="K23" s="31" t="s">
        <v>86</v>
      </c>
      <c r="S23" s="31" t="s">
        <v>0</v>
      </c>
      <c r="T23" s="31" t="s">
        <v>89</v>
      </c>
      <c r="U23" s="31" t="s">
        <v>94</v>
      </c>
      <c r="V23" s="31" t="s">
        <v>44</v>
      </c>
      <c r="W23" s="32" t="s">
        <v>96</v>
      </c>
    </row>
    <row r="24" spans="2:25" ht="31.5">
      <c r="B24" s="50" t="str">
        <f>'לא סחיר - כתבי אופציה'!B7:L7</f>
        <v>6. כתבי אופציה</v>
      </c>
      <c r="C24" s="31" t="s">
        <v>34</v>
      </c>
      <c r="G24" s="31" t="s">
        <v>46</v>
      </c>
      <c r="H24" s="31" t="s">
        <v>85</v>
      </c>
      <c r="K24" s="31" t="s">
        <v>86</v>
      </c>
      <c r="S24" s="31" t="s">
        <v>0</v>
      </c>
      <c r="T24" s="31" t="s">
        <v>89</v>
      </c>
      <c r="U24" s="31" t="s">
        <v>94</v>
      </c>
      <c r="V24" s="31" t="s">
        <v>44</v>
      </c>
      <c r="W24" s="32" t="s">
        <v>96</v>
      </c>
    </row>
    <row r="25" spans="2:25" ht="31.5">
      <c r="B25" s="50" t="str">
        <f>'לא סחיר - אופציות'!B7:L7</f>
        <v>7. אופציות</v>
      </c>
      <c r="C25" s="31" t="s">
        <v>34</v>
      </c>
      <c r="G25" s="31" t="s">
        <v>46</v>
      </c>
      <c r="H25" s="31" t="s">
        <v>85</v>
      </c>
      <c r="K25" s="31" t="s">
        <v>86</v>
      </c>
      <c r="S25" s="31" t="s">
        <v>0</v>
      </c>
      <c r="T25" s="31" t="s">
        <v>89</v>
      </c>
      <c r="U25" s="31" t="s">
        <v>94</v>
      </c>
      <c r="V25" s="31" t="s">
        <v>44</v>
      </c>
      <c r="W25" s="32" t="s">
        <v>96</v>
      </c>
    </row>
    <row r="26" spans="2:25" ht="31.5">
      <c r="B26" s="50" t="str">
        <f>'לא סחיר - חוזים עתידיים'!B7:K7</f>
        <v>8. חוזים עתידיים</v>
      </c>
      <c r="C26" s="31" t="s">
        <v>34</v>
      </c>
      <c r="G26" s="31" t="s">
        <v>46</v>
      </c>
      <c r="H26" s="31" t="s">
        <v>85</v>
      </c>
      <c r="K26" s="31" t="s">
        <v>86</v>
      </c>
      <c r="S26" s="31" t="s">
        <v>0</v>
      </c>
      <c r="T26" s="31" t="s">
        <v>89</v>
      </c>
      <c r="U26" s="31" t="s">
        <v>94</v>
      </c>
      <c r="V26" s="32" t="s">
        <v>96</v>
      </c>
    </row>
    <row r="27" spans="2:25" ht="31.5">
      <c r="B27" s="50" t="str">
        <f>'לא סחיר - מוצרים מובנים'!B7:Q7</f>
        <v>9. מוצרים מובנים</v>
      </c>
      <c r="C27" s="31" t="s">
        <v>34</v>
      </c>
      <c r="F27" s="31" t="s">
        <v>37</v>
      </c>
      <c r="I27" s="31" t="s">
        <v>15</v>
      </c>
      <c r="J27" s="31" t="s">
        <v>47</v>
      </c>
      <c r="K27" s="31" t="s">
        <v>86</v>
      </c>
      <c r="L27" s="31" t="s">
        <v>18</v>
      </c>
      <c r="M27" s="31" t="s">
        <v>85</v>
      </c>
      <c r="Q27" s="31" t="s">
        <v>17</v>
      </c>
      <c r="R27" s="31" t="s">
        <v>19</v>
      </c>
      <c r="S27" s="31" t="s">
        <v>0</v>
      </c>
      <c r="T27" s="31" t="s">
        <v>89</v>
      </c>
      <c r="U27" s="31" t="s">
        <v>94</v>
      </c>
      <c r="V27" s="31" t="s">
        <v>44</v>
      </c>
      <c r="W27" s="32" t="s">
        <v>96</v>
      </c>
    </row>
    <row r="28" spans="2:25" ht="31.5">
      <c r="B28" s="54" t="str">
        <f>הלוואות!B6</f>
        <v>1.ד. הלוואות:</v>
      </c>
      <c r="C28" s="31" t="s">
        <v>34</v>
      </c>
      <c r="I28" s="31" t="s">
        <v>15</v>
      </c>
      <c r="J28" s="31" t="s">
        <v>47</v>
      </c>
      <c r="L28" s="31" t="s">
        <v>18</v>
      </c>
      <c r="M28" s="31" t="s">
        <v>85</v>
      </c>
      <c r="Q28" s="14" t="s">
        <v>30</v>
      </c>
      <c r="R28" s="31" t="s">
        <v>19</v>
      </c>
      <c r="S28" s="31" t="s">
        <v>0</v>
      </c>
      <c r="T28" s="31" t="s">
        <v>89</v>
      </c>
      <c r="U28" s="31" t="s">
        <v>94</v>
      </c>
      <c r="V28" s="32" t="s">
        <v>96</v>
      </c>
    </row>
    <row r="29" spans="2:25" ht="47.25">
      <c r="B29" s="54" t="str">
        <f>'פקדונות מעל 3 חודשים'!B6:O6</f>
        <v>1.ה. פקדונות מעל 3 חודשים:</v>
      </c>
      <c r="C29" s="31" t="s">
        <v>34</v>
      </c>
      <c r="E29" s="31" t="s">
        <v>102</v>
      </c>
      <c r="I29" s="31" t="s">
        <v>15</v>
      </c>
      <c r="J29" s="31" t="s">
        <v>47</v>
      </c>
      <c r="L29" s="31" t="s">
        <v>18</v>
      </c>
      <c r="M29" s="31" t="s">
        <v>85</v>
      </c>
      <c r="O29" s="51" t="s">
        <v>38</v>
      </c>
      <c r="P29" s="52"/>
      <c r="R29" s="31" t="s">
        <v>19</v>
      </c>
      <c r="S29" s="31" t="s">
        <v>0</v>
      </c>
      <c r="T29" s="31" t="s">
        <v>89</v>
      </c>
      <c r="U29" s="31" t="s">
        <v>94</v>
      </c>
      <c r="V29" s="32" t="s">
        <v>96</v>
      </c>
    </row>
    <row r="30" spans="2:25" ht="63">
      <c r="B30" s="54" t="str">
        <f>'זכויות מקרקעין'!B6</f>
        <v>1. ו. זכויות במקרקעין:</v>
      </c>
      <c r="C30" s="14" t="s">
        <v>40</v>
      </c>
      <c r="N30" s="51" t="s">
        <v>69</v>
      </c>
      <c r="P30" s="52" t="s">
        <v>41</v>
      </c>
      <c r="U30" s="31" t="s">
        <v>94</v>
      </c>
      <c r="V30" s="15" t="s">
        <v>43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42</v>
      </c>
      <c r="R31" s="14" t="s">
        <v>39</v>
      </c>
      <c r="U31" s="31" t="s">
        <v>94</v>
      </c>
      <c r="V31" s="15" t="s">
        <v>43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91</v>
      </c>
      <c r="Y32" s="15" t="s">
        <v>90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165</v>
      </c>
      <c r="C1" s="80" t="s" vm="1">
        <v>233</v>
      </c>
    </row>
    <row r="2" spans="2:54">
      <c r="B2" s="58" t="s">
        <v>164</v>
      </c>
      <c r="C2" s="80" t="s">
        <v>234</v>
      </c>
    </row>
    <row r="3" spans="2:54">
      <c r="B3" s="58" t="s">
        <v>166</v>
      </c>
      <c r="C3" s="80" t="s">
        <v>235</v>
      </c>
    </row>
    <row r="4" spans="2:54">
      <c r="B4" s="58" t="s">
        <v>167</v>
      </c>
      <c r="C4" s="80">
        <v>12152</v>
      </c>
    </row>
    <row r="6" spans="2:54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4" ht="26.25" customHeight="1">
      <c r="B7" s="142" t="s">
        <v>82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4" s="3" customFormat="1" ht="78.75">
      <c r="B8" s="23" t="s">
        <v>101</v>
      </c>
      <c r="C8" s="31" t="s">
        <v>34</v>
      </c>
      <c r="D8" s="31" t="s">
        <v>46</v>
      </c>
      <c r="E8" s="31" t="s">
        <v>85</v>
      </c>
      <c r="F8" s="31" t="s">
        <v>86</v>
      </c>
      <c r="G8" s="31" t="s">
        <v>217</v>
      </c>
      <c r="H8" s="31" t="s">
        <v>216</v>
      </c>
      <c r="I8" s="31" t="s">
        <v>94</v>
      </c>
      <c r="J8" s="31" t="s">
        <v>44</v>
      </c>
      <c r="K8" s="31" t="s">
        <v>168</v>
      </c>
      <c r="L8" s="32" t="s">
        <v>170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165</v>
      </c>
      <c r="C1" s="80" t="s" vm="1">
        <v>233</v>
      </c>
    </row>
    <row r="2" spans="2:51">
      <c r="B2" s="58" t="s">
        <v>164</v>
      </c>
      <c r="C2" s="80" t="s">
        <v>234</v>
      </c>
    </row>
    <row r="3" spans="2:51">
      <c r="B3" s="58" t="s">
        <v>166</v>
      </c>
      <c r="C3" s="80" t="s">
        <v>235</v>
      </c>
    </row>
    <row r="4" spans="2:51">
      <c r="B4" s="58" t="s">
        <v>167</v>
      </c>
      <c r="C4" s="80">
        <v>12152</v>
      </c>
    </row>
    <row r="6" spans="2:51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1" ht="26.25" customHeight="1">
      <c r="B7" s="142" t="s">
        <v>83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1" s="3" customFormat="1" ht="63">
      <c r="B8" s="23" t="s">
        <v>101</v>
      </c>
      <c r="C8" s="31" t="s">
        <v>34</v>
      </c>
      <c r="D8" s="31" t="s">
        <v>46</v>
      </c>
      <c r="E8" s="31" t="s">
        <v>85</v>
      </c>
      <c r="F8" s="31" t="s">
        <v>86</v>
      </c>
      <c r="G8" s="31" t="s">
        <v>217</v>
      </c>
      <c r="H8" s="31" t="s">
        <v>216</v>
      </c>
      <c r="I8" s="31" t="s">
        <v>94</v>
      </c>
      <c r="J8" s="31" t="s">
        <v>168</v>
      </c>
      <c r="K8" s="32" t="s">
        <v>170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224</v>
      </c>
      <c r="H9" s="17"/>
      <c r="I9" s="17" t="s">
        <v>220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1" t="s">
        <v>36</v>
      </c>
      <c r="C11" s="112"/>
      <c r="D11" s="112"/>
      <c r="E11" s="112"/>
      <c r="F11" s="112"/>
      <c r="G11" s="113"/>
      <c r="H11" s="117"/>
      <c r="I11" s="113">
        <v>-4.4082999999999997</v>
      </c>
      <c r="J11" s="114">
        <v>1</v>
      </c>
      <c r="K11" s="114">
        <f>I11/'סכום נכסי הקרן'!$C$42</f>
        <v>-1.3861202739417293E-3</v>
      </c>
      <c r="L11" s="120"/>
      <c r="AW11" s="102"/>
    </row>
    <row r="12" spans="2:51" s="102" customFormat="1" ht="19.5" customHeight="1">
      <c r="B12" s="115" t="s">
        <v>29</v>
      </c>
      <c r="C12" s="112"/>
      <c r="D12" s="112"/>
      <c r="E12" s="112"/>
      <c r="F12" s="112"/>
      <c r="G12" s="113"/>
      <c r="H12" s="117"/>
      <c r="I12" s="113">
        <v>-4.4082999999999997</v>
      </c>
      <c r="J12" s="114">
        <v>1</v>
      </c>
      <c r="K12" s="114">
        <f>I12/'סכום נכסי הקרן'!$C$42</f>
        <v>-1.3861202739417293E-3</v>
      </c>
      <c r="L12" s="121"/>
    </row>
    <row r="13" spans="2:51">
      <c r="B13" s="104" t="s">
        <v>336</v>
      </c>
      <c r="C13" s="84"/>
      <c r="D13" s="84"/>
      <c r="E13" s="84"/>
      <c r="F13" s="84"/>
      <c r="G13" s="93"/>
      <c r="H13" s="95"/>
      <c r="I13" s="93">
        <v>-4.4082999999999997</v>
      </c>
      <c r="J13" s="94">
        <v>1</v>
      </c>
      <c r="K13" s="94">
        <f>I13/'סכום נכסי הקרן'!$C$42</f>
        <v>-1.3861202739417293E-3</v>
      </c>
      <c r="L13" s="122"/>
    </row>
    <row r="14" spans="2:51">
      <c r="B14" s="89" t="s">
        <v>337</v>
      </c>
      <c r="C14" s="86" t="s">
        <v>338</v>
      </c>
      <c r="D14" s="99" t="s">
        <v>339</v>
      </c>
      <c r="E14" s="99" t="s">
        <v>149</v>
      </c>
      <c r="F14" s="106">
        <v>43255</v>
      </c>
      <c r="G14" s="96">
        <v>152262.75999999998</v>
      </c>
      <c r="H14" s="98">
        <v>-2.8757000000000001</v>
      </c>
      <c r="I14" s="96">
        <v>-4.3785600000000002</v>
      </c>
      <c r="J14" s="97">
        <v>0.99325363518816789</v>
      </c>
      <c r="K14" s="97">
        <f>I14/'סכום נכסי הקרן'!$C$42</f>
        <v>-1.3767690009006417E-3</v>
      </c>
      <c r="L14" s="122"/>
    </row>
    <row r="15" spans="2:51">
      <c r="B15" s="89" t="s">
        <v>340</v>
      </c>
      <c r="C15" s="86" t="s">
        <v>341</v>
      </c>
      <c r="D15" s="99" t="s">
        <v>339</v>
      </c>
      <c r="E15" s="99" t="s">
        <v>149</v>
      </c>
      <c r="F15" s="106">
        <v>43264</v>
      </c>
      <c r="G15" s="96">
        <v>24475.499999999996</v>
      </c>
      <c r="H15" s="98">
        <v>-2.0501</v>
      </c>
      <c r="I15" s="96">
        <v>-0.50177999999999989</v>
      </c>
      <c r="J15" s="97">
        <v>0.1138261915023932</v>
      </c>
      <c r="K15" s="97">
        <f>I15/'סכום נכסי הקרן'!$C$42</f>
        <v>-1.5777679174704099E-4</v>
      </c>
      <c r="L15" s="122"/>
    </row>
    <row r="16" spans="2:51" s="7" customFormat="1">
      <c r="B16" s="89" t="s">
        <v>342</v>
      </c>
      <c r="C16" s="86" t="s">
        <v>343</v>
      </c>
      <c r="D16" s="99" t="s">
        <v>339</v>
      </c>
      <c r="E16" s="99" t="s">
        <v>149</v>
      </c>
      <c r="F16" s="106">
        <v>43262</v>
      </c>
      <c r="G16" s="96">
        <v>21899.999999999996</v>
      </c>
      <c r="H16" s="98">
        <v>2.1554000000000002</v>
      </c>
      <c r="I16" s="96">
        <v>0.4720399999999999</v>
      </c>
      <c r="J16" s="97">
        <v>-0.10707982669056097</v>
      </c>
      <c r="K16" s="97">
        <f>I16/'סכום נכסי הקרן'!$C$42</f>
        <v>1.4842551870595326E-4</v>
      </c>
      <c r="L16" s="127"/>
      <c r="AW16" s="1"/>
      <c r="AY16" s="1"/>
    </row>
    <row r="17" spans="2:51" s="7" customFormat="1">
      <c r="B17" s="85"/>
      <c r="C17" s="86"/>
      <c r="D17" s="86"/>
      <c r="E17" s="86"/>
      <c r="F17" s="86"/>
      <c r="G17" s="96"/>
      <c r="H17" s="98"/>
      <c r="I17" s="86"/>
      <c r="J17" s="97"/>
      <c r="K17" s="86"/>
      <c r="L17" s="127"/>
      <c r="AW17" s="1"/>
      <c r="AY17" s="1"/>
    </row>
    <row r="18" spans="2:51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AW18" s="1"/>
      <c r="AY18" s="1"/>
    </row>
    <row r="19" spans="2:5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51">
      <c r="B20" s="101" t="s">
        <v>232</v>
      </c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51">
      <c r="B21" s="101" t="s">
        <v>97</v>
      </c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51">
      <c r="B22" s="101" t="s">
        <v>215</v>
      </c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51">
      <c r="B23" s="101" t="s">
        <v>223</v>
      </c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5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5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5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5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5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5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5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165</v>
      </c>
      <c r="C1" s="80" t="s" vm="1">
        <v>233</v>
      </c>
    </row>
    <row r="2" spans="2:78">
      <c r="B2" s="58" t="s">
        <v>164</v>
      </c>
      <c r="C2" s="80" t="s">
        <v>234</v>
      </c>
    </row>
    <row r="3" spans="2:78">
      <c r="B3" s="58" t="s">
        <v>166</v>
      </c>
      <c r="C3" s="80" t="s">
        <v>235</v>
      </c>
    </row>
    <row r="4" spans="2:78">
      <c r="B4" s="58" t="s">
        <v>167</v>
      </c>
      <c r="C4" s="80">
        <v>12152</v>
      </c>
    </row>
    <row r="6" spans="2:78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84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3" t="s">
        <v>101</v>
      </c>
      <c r="C8" s="31" t="s">
        <v>34</v>
      </c>
      <c r="D8" s="31" t="s">
        <v>37</v>
      </c>
      <c r="E8" s="31" t="s">
        <v>15</v>
      </c>
      <c r="F8" s="31" t="s">
        <v>47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94</v>
      </c>
      <c r="O8" s="31" t="s">
        <v>44</v>
      </c>
      <c r="P8" s="31" t="s">
        <v>168</v>
      </c>
      <c r="Q8" s="32" t="s">
        <v>170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224</v>
      </c>
      <c r="M9" s="17"/>
      <c r="N9" s="17" t="s">
        <v>220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98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165</v>
      </c>
      <c r="C1" s="80" t="s" vm="1">
        <v>233</v>
      </c>
    </row>
    <row r="2" spans="2:61">
      <c r="B2" s="58" t="s">
        <v>164</v>
      </c>
      <c r="C2" s="80" t="s">
        <v>234</v>
      </c>
    </row>
    <row r="3" spans="2:61">
      <c r="B3" s="58" t="s">
        <v>166</v>
      </c>
      <c r="C3" s="80" t="s">
        <v>235</v>
      </c>
    </row>
    <row r="4" spans="2:61">
      <c r="B4" s="58" t="s">
        <v>167</v>
      </c>
      <c r="C4" s="80">
        <v>12152</v>
      </c>
    </row>
    <row r="6" spans="2:61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3" t="s">
        <v>101</v>
      </c>
      <c r="C7" s="31" t="s">
        <v>209</v>
      </c>
      <c r="D7" s="31" t="s">
        <v>34</v>
      </c>
      <c r="E7" s="31" t="s">
        <v>102</v>
      </c>
      <c r="F7" s="31" t="s">
        <v>15</v>
      </c>
      <c r="G7" s="31" t="s">
        <v>86</v>
      </c>
      <c r="H7" s="31" t="s">
        <v>47</v>
      </c>
      <c r="I7" s="31" t="s">
        <v>18</v>
      </c>
      <c r="J7" s="31" t="s">
        <v>85</v>
      </c>
      <c r="K7" s="14" t="s">
        <v>30</v>
      </c>
      <c r="L7" s="73" t="s">
        <v>19</v>
      </c>
      <c r="M7" s="31" t="s">
        <v>217</v>
      </c>
      <c r="N7" s="31" t="s">
        <v>216</v>
      </c>
      <c r="O7" s="31" t="s">
        <v>94</v>
      </c>
      <c r="P7" s="31" t="s">
        <v>168</v>
      </c>
      <c r="Q7" s="32" t="s">
        <v>170</v>
      </c>
      <c r="R7" s="1"/>
      <c r="S7" s="1"/>
      <c r="T7" s="1"/>
      <c r="U7" s="1"/>
      <c r="V7" s="1"/>
      <c r="W7" s="1"/>
      <c r="BH7" s="3" t="s">
        <v>148</v>
      </c>
      <c r="BI7" s="3" t="s">
        <v>150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224</v>
      </c>
      <c r="N8" s="17"/>
      <c r="O8" s="17" t="s">
        <v>220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146</v>
      </c>
      <c r="BI8" s="3" t="s">
        <v>149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98</v>
      </c>
      <c r="R9" s="1"/>
      <c r="S9" s="1"/>
      <c r="T9" s="1"/>
      <c r="U9" s="1"/>
      <c r="V9" s="1"/>
      <c r="W9" s="1"/>
      <c r="BH9" s="4" t="s">
        <v>147</v>
      </c>
      <c r="BI9" s="4" t="s">
        <v>151</v>
      </c>
    </row>
    <row r="10" spans="2:61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"/>
      <c r="S10" s="1"/>
      <c r="T10" s="1"/>
      <c r="U10" s="1"/>
      <c r="V10" s="1"/>
      <c r="W10" s="1"/>
      <c r="BH10" s="1" t="s">
        <v>27</v>
      </c>
      <c r="BI10" s="4" t="s">
        <v>152</v>
      </c>
    </row>
    <row r="11" spans="2:61" ht="21.75" customHeight="1">
      <c r="B11" s="101" t="s">
        <v>232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BI11" s="1" t="s">
        <v>158</v>
      </c>
    </row>
    <row r="12" spans="2:61">
      <c r="B12" s="101" t="s">
        <v>97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BI12" s="1" t="s">
        <v>153</v>
      </c>
    </row>
    <row r="13" spans="2:61">
      <c r="B13" s="101" t="s">
        <v>215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BI13" s="1" t="s">
        <v>154</v>
      </c>
    </row>
    <row r="14" spans="2:61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BI14" s="1" t="s">
        <v>155</v>
      </c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BI15" s="1" t="s">
        <v>157</v>
      </c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BI16" s="1" t="s">
        <v>156</v>
      </c>
    </row>
    <row r="17" spans="2:6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BI17" s="1" t="s">
        <v>159</v>
      </c>
    </row>
    <row r="18" spans="2:6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BI18" s="1" t="s">
        <v>160</v>
      </c>
    </row>
    <row r="19" spans="2:6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BI19" s="1" t="s">
        <v>161</v>
      </c>
    </row>
    <row r="20" spans="2:6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BI20" s="1" t="s">
        <v>162</v>
      </c>
    </row>
    <row r="21" spans="2:6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BI21" s="1" t="s">
        <v>163</v>
      </c>
    </row>
    <row r="22" spans="2:6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BI22" s="1" t="s">
        <v>27</v>
      </c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165</v>
      </c>
      <c r="C1" s="80" t="s" vm="1">
        <v>233</v>
      </c>
    </row>
    <row r="2" spans="2:64">
      <c r="B2" s="58" t="s">
        <v>164</v>
      </c>
      <c r="C2" s="80" t="s">
        <v>234</v>
      </c>
    </row>
    <row r="3" spans="2:64">
      <c r="B3" s="58" t="s">
        <v>166</v>
      </c>
      <c r="C3" s="80" t="s">
        <v>235</v>
      </c>
    </row>
    <row r="4" spans="2:64">
      <c r="B4" s="58" t="s">
        <v>167</v>
      </c>
      <c r="C4" s="80">
        <v>12152</v>
      </c>
    </row>
    <row r="6" spans="2:64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78.75">
      <c r="B7" s="61" t="s">
        <v>101</v>
      </c>
      <c r="C7" s="62" t="s">
        <v>34</v>
      </c>
      <c r="D7" s="62" t="s">
        <v>102</v>
      </c>
      <c r="E7" s="62" t="s">
        <v>15</v>
      </c>
      <c r="F7" s="62" t="s">
        <v>47</v>
      </c>
      <c r="G7" s="62" t="s">
        <v>18</v>
      </c>
      <c r="H7" s="62" t="s">
        <v>85</v>
      </c>
      <c r="I7" s="62" t="s">
        <v>38</v>
      </c>
      <c r="J7" s="62" t="s">
        <v>19</v>
      </c>
      <c r="K7" s="62" t="s">
        <v>217</v>
      </c>
      <c r="L7" s="62" t="s">
        <v>216</v>
      </c>
      <c r="M7" s="62" t="s">
        <v>94</v>
      </c>
      <c r="N7" s="62" t="s">
        <v>168</v>
      </c>
      <c r="O7" s="64" t="s">
        <v>170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224</v>
      </c>
      <c r="L8" s="33"/>
      <c r="M8" s="33" t="s">
        <v>220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232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97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215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165</v>
      </c>
      <c r="C1" s="80" t="s" vm="1">
        <v>233</v>
      </c>
    </row>
    <row r="2" spans="2:56">
      <c r="B2" s="58" t="s">
        <v>164</v>
      </c>
      <c r="C2" s="80" t="s">
        <v>234</v>
      </c>
    </row>
    <row r="3" spans="2:56">
      <c r="B3" s="58" t="s">
        <v>166</v>
      </c>
      <c r="C3" s="80" t="s">
        <v>235</v>
      </c>
    </row>
    <row r="4" spans="2:56">
      <c r="B4" s="58" t="s">
        <v>167</v>
      </c>
      <c r="C4" s="80">
        <v>12152</v>
      </c>
    </row>
    <row r="6" spans="2:56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4"/>
    </row>
    <row r="7" spans="2:56" s="3" customFormat="1" ht="78.75">
      <c r="B7" s="61" t="s">
        <v>101</v>
      </c>
      <c r="C7" s="63" t="s">
        <v>40</v>
      </c>
      <c r="D7" s="63" t="s">
        <v>69</v>
      </c>
      <c r="E7" s="63" t="s">
        <v>41</v>
      </c>
      <c r="F7" s="63" t="s">
        <v>85</v>
      </c>
      <c r="G7" s="63" t="s">
        <v>210</v>
      </c>
      <c r="H7" s="63" t="s">
        <v>168</v>
      </c>
      <c r="I7" s="65" t="s">
        <v>169</v>
      </c>
      <c r="J7" s="79" t="s">
        <v>227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5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05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165</v>
      </c>
      <c r="C1" s="80" t="s" vm="1">
        <v>233</v>
      </c>
    </row>
    <row r="2" spans="2:60">
      <c r="B2" s="58" t="s">
        <v>164</v>
      </c>
      <c r="C2" s="80" t="s">
        <v>234</v>
      </c>
    </row>
    <row r="3" spans="2:60">
      <c r="B3" s="58" t="s">
        <v>166</v>
      </c>
      <c r="C3" s="80" t="s">
        <v>235</v>
      </c>
    </row>
    <row r="4" spans="2:60">
      <c r="B4" s="58" t="s">
        <v>167</v>
      </c>
      <c r="C4" s="80">
        <v>12152</v>
      </c>
    </row>
    <row r="6" spans="2:60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66">
      <c r="B7" s="61" t="s">
        <v>101</v>
      </c>
      <c r="C7" s="61" t="s">
        <v>102</v>
      </c>
      <c r="D7" s="61" t="s">
        <v>15</v>
      </c>
      <c r="E7" s="61" t="s">
        <v>16</v>
      </c>
      <c r="F7" s="61" t="s">
        <v>42</v>
      </c>
      <c r="G7" s="61" t="s">
        <v>85</v>
      </c>
      <c r="H7" s="61" t="s">
        <v>39</v>
      </c>
      <c r="I7" s="61" t="s">
        <v>94</v>
      </c>
      <c r="J7" s="61" t="s">
        <v>168</v>
      </c>
      <c r="K7" s="61" t="s">
        <v>169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220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5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165</v>
      </c>
      <c r="C1" s="80" t="s" vm="1">
        <v>233</v>
      </c>
    </row>
    <row r="2" spans="2:60">
      <c r="B2" s="58" t="s">
        <v>164</v>
      </c>
      <c r="C2" s="80" t="s">
        <v>234</v>
      </c>
    </row>
    <row r="3" spans="2:60">
      <c r="B3" s="58" t="s">
        <v>166</v>
      </c>
      <c r="C3" s="80" t="s">
        <v>235</v>
      </c>
    </row>
    <row r="4" spans="2:60">
      <c r="B4" s="58" t="s">
        <v>167</v>
      </c>
      <c r="C4" s="80">
        <v>12152</v>
      </c>
    </row>
    <row r="6" spans="2:60" ht="26.25" customHeight="1">
      <c r="B6" s="142" t="s">
        <v>201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78.75">
      <c r="B7" s="61" t="s">
        <v>101</v>
      </c>
      <c r="C7" s="63" t="s">
        <v>34</v>
      </c>
      <c r="D7" s="63" t="s">
        <v>15</v>
      </c>
      <c r="E7" s="63" t="s">
        <v>16</v>
      </c>
      <c r="F7" s="63" t="s">
        <v>42</v>
      </c>
      <c r="G7" s="63" t="s">
        <v>85</v>
      </c>
      <c r="H7" s="63" t="s">
        <v>39</v>
      </c>
      <c r="I7" s="63" t="s">
        <v>94</v>
      </c>
      <c r="J7" s="63" t="s">
        <v>168</v>
      </c>
      <c r="K7" s="65" t="s">
        <v>169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5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5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165</v>
      </c>
      <c r="C1" s="80" t="s" vm="1">
        <v>233</v>
      </c>
    </row>
    <row r="2" spans="2:47">
      <c r="B2" s="58" t="s">
        <v>164</v>
      </c>
      <c r="C2" s="80" t="s">
        <v>234</v>
      </c>
    </row>
    <row r="3" spans="2:47">
      <c r="B3" s="58" t="s">
        <v>166</v>
      </c>
      <c r="C3" s="80" t="s">
        <v>235</v>
      </c>
    </row>
    <row r="4" spans="2:47">
      <c r="B4" s="58" t="s">
        <v>167</v>
      </c>
      <c r="C4" s="80">
        <v>12152</v>
      </c>
    </row>
    <row r="6" spans="2:47" ht="26.25" customHeight="1">
      <c r="B6" s="142" t="s">
        <v>202</v>
      </c>
      <c r="C6" s="143"/>
      <c r="D6" s="144"/>
    </row>
    <row r="7" spans="2:47" s="3" customFormat="1" ht="33">
      <c r="B7" s="61" t="s">
        <v>101</v>
      </c>
      <c r="C7" s="66" t="s">
        <v>91</v>
      </c>
      <c r="D7" s="67" t="s">
        <v>90</v>
      </c>
    </row>
    <row r="8" spans="2:47" s="3" customFormat="1">
      <c r="B8" s="16"/>
      <c r="C8" s="33" t="s">
        <v>220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5"/>
      <c r="C11" s="103"/>
      <c r="D11" s="103"/>
    </row>
    <row r="12" spans="2:47">
      <c r="B12" s="105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165</v>
      </c>
      <c r="C1" s="80" t="s" vm="1">
        <v>233</v>
      </c>
    </row>
    <row r="2" spans="2:18">
      <c r="B2" s="58" t="s">
        <v>164</v>
      </c>
      <c r="C2" s="80" t="s">
        <v>234</v>
      </c>
    </row>
    <row r="3" spans="2:18">
      <c r="B3" s="58" t="s">
        <v>166</v>
      </c>
      <c r="C3" s="80" t="s">
        <v>235</v>
      </c>
    </row>
    <row r="4" spans="2:18">
      <c r="B4" s="58" t="s">
        <v>167</v>
      </c>
      <c r="C4" s="80">
        <v>12152</v>
      </c>
    </row>
    <row r="6" spans="2:18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101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203</v>
      </c>
      <c r="L7" s="31" t="s">
        <v>222</v>
      </c>
      <c r="M7" s="31" t="s">
        <v>204</v>
      </c>
      <c r="N7" s="31" t="s">
        <v>44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232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97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zoomScale="90" zoomScaleNormal="90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8" t="s">
        <v>165</v>
      </c>
      <c r="C1" s="80" t="s" vm="1">
        <v>233</v>
      </c>
    </row>
    <row r="2" spans="2:14">
      <c r="B2" s="58" t="s">
        <v>164</v>
      </c>
      <c r="C2" s="80" t="s">
        <v>234</v>
      </c>
    </row>
    <row r="3" spans="2:14">
      <c r="B3" s="58" t="s">
        <v>166</v>
      </c>
      <c r="C3" s="80" t="s">
        <v>235</v>
      </c>
    </row>
    <row r="4" spans="2:14">
      <c r="B4" s="58" t="s">
        <v>167</v>
      </c>
      <c r="C4" s="80">
        <v>12152</v>
      </c>
    </row>
    <row r="6" spans="2:14" ht="26.25" customHeight="1">
      <c r="B6" s="131" t="s">
        <v>194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2:14" s="3" customFormat="1" ht="63">
      <c r="B7" s="13" t="s">
        <v>100</v>
      </c>
      <c r="C7" s="14" t="s">
        <v>34</v>
      </c>
      <c r="D7" s="14" t="s">
        <v>102</v>
      </c>
      <c r="E7" s="14" t="s">
        <v>15</v>
      </c>
      <c r="F7" s="14" t="s">
        <v>47</v>
      </c>
      <c r="G7" s="14" t="s">
        <v>85</v>
      </c>
      <c r="H7" s="14" t="s">
        <v>17</v>
      </c>
      <c r="I7" s="14" t="s">
        <v>19</v>
      </c>
      <c r="J7" s="14" t="s">
        <v>45</v>
      </c>
      <c r="K7" s="14" t="s">
        <v>168</v>
      </c>
      <c r="L7" s="14" t="s">
        <v>169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220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11" t="s">
        <v>33</v>
      </c>
      <c r="C10" s="112"/>
      <c r="D10" s="112"/>
      <c r="E10" s="112"/>
      <c r="F10" s="112"/>
      <c r="G10" s="112"/>
      <c r="H10" s="112"/>
      <c r="I10" s="112"/>
      <c r="J10" s="113">
        <f>J11</f>
        <v>138.05554000000001</v>
      </c>
      <c r="K10" s="114">
        <v>1</v>
      </c>
      <c r="L10" s="114">
        <f>J10/'סכום נכסי הקרן'!$C$42</f>
        <v>4.3409382964855706E-2</v>
      </c>
      <c r="M10" s="120"/>
      <c r="N10" s="120"/>
    </row>
    <row r="11" spans="2:14" s="102" customFormat="1">
      <c r="B11" s="115" t="s">
        <v>214</v>
      </c>
      <c r="C11" s="112"/>
      <c r="D11" s="112"/>
      <c r="E11" s="112"/>
      <c r="F11" s="112"/>
      <c r="G11" s="112"/>
      <c r="H11" s="112"/>
      <c r="I11" s="112"/>
      <c r="J11" s="113">
        <f>J12+J15</f>
        <v>138.05554000000001</v>
      </c>
      <c r="K11" s="114">
        <v>1</v>
      </c>
      <c r="L11" s="114">
        <f>J11/'סכום נכסי הקרן'!$C$42</f>
        <v>4.3409382964855706E-2</v>
      </c>
      <c r="M11" s="121"/>
      <c r="N11" s="121"/>
    </row>
    <row r="12" spans="2:14">
      <c r="B12" s="104" t="s">
        <v>31</v>
      </c>
      <c r="C12" s="84"/>
      <c r="D12" s="84"/>
      <c r="E12" s="84"/>
      <c r="F12" s="84"/>
      <c r="G12" s="84"/>
      <c r="H12" s="84"/>
      <c r="I12" s="84"/>
      <c r="J12" s="93">
        <f>J13</f>
        <v>138.21</v>
      </c>
      <c r="K12" s="94">
        <v>1.0017034781238272</v>
      </c>
      <c r="L12" s="94">
        <f>J12/'סכום נכסי הקרן'!$C$42</f>
        <v>4.3457950471040181E-2</v>
      </c>
      <c r="M12" s="122"/>
      <c r="N12" s="122"/>
    </row>
    <row r="13" spans="2:14">
      <c r="B13" s="89" t="s">
        <v>349</v>
      </c>
      <c r="C13" s="86" t="s">
        <v>350</v>
      </c>
      <c r="D13" s="99">
        <v>10</v>
      </c>
      <c r="E13" s="86" t="s">
        <v>351</v>
      </c>
      <c r="F13" s="86" t="s">
        <v>352</v>
      </c>
      <c r="G13" s="99" t="s">
        <v>150</v>
      </c>
      <c r="H13" s="100">
        <v>0</v>
      </c>
      <c r="I13" s="100">
        <v>0</v>
      </c>
      <c r="J13" s="96">
        <v>138.21</v>
      </c>
      <c r="K13" s="97">
        <v>1.0017034781238272</v>
      </c>
      <c r="L13" s="97">
        <f>J13/'סכום נכסי הקרן'!$C$42</f>
        <v>4.3457950471040181E-2</v>
      </c>
      <c r="M13" s="122"/>
      <c r="N13" s="122"/>
    </row>
    <row r="14" spans="2:14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  <c r="M14" s="122"/>
      <c r="N14" s="122"/>
    </row>
    <row r="15" spans="2:14">
      <c r="B15" s="104" t="s">
        <v>32</v>
      </c>
      <c r="C15" s="84"/>
      <c r="D15" s="84"/>
      <c r="E15" s="84"/>
      <c r="F15" s="84"/>
      <c r="G15" s="84"/>
      <c r="H15" s="84"/>
      <c r="I15" s="84"/>
      <c r="J15" s="93">
        <v>-0.15445999999999996</v>
      </c>
      <c r="K15" s="94">
        <v>-1.7034781238271764E-3</v>
      </c>
      <c r="L15" s="94">
        <f>J15/'סכום נכסי הקרן'!$C$42</f>
        <v>-4.8567506184479156E-5</v>
      </c>
      <c r="M15" s="122"/>
      <c r="N15" s="122"/>
    </row>
    <row r="16" spans="2:14">
      <c r="B16" s="89" t="s">
        <v>349</v>
      </c>
      <c r="C16" s="86" t="s">
        <v>353</v>
      </c>
      <c r="D16" s="99">
        <v>10</v>
      </c>
      <c r="E16" s="86" t="s">
        <v>351</v>
      </c>
      <c r="F16" s="86" t="s">
        <v>352</v>
      </c>
      <c r="G16" s="99" t="s">
        <v>153</v>
      </c>
      <c r="H16" s="100">
        <v>0</v>
      </c>
      <c r="I16" s="100">
        <v>0</v>
      </c>
      <c r="J16" s="96">
        <v>0.63139999999999985</v>
      </c>
      <c r="K16" s="97">
        <v>6.9634603611580942E-3</v>
      </c>
      <c r="L16" s="97">
        <f>J16/'סכום נכסי הקרן'!$C$42</f>
        <v>1.9853375245940788E-4</v>
      </c>
      <c r="M16" s="122"/>
      <c r="N16" s="122"/>
    </row>
    <row r="17" spans="2:14">
      <c r="B17" s="89" t="s">
        <v>349</v>
      </c>
      <c r="C17" s="86" t="s">
        <v>354</v>
      </c>
      <c r="D17" s="99">
        <v>10</v>
      </c>
      <c r="E17" s="86" t="s">
        <v>351</v>
      </c>
      <c r="F17" s="86" t="s">
        <v>352</v>
      </c>
      <c r="G17" s="99" t="s">
        <v>158</v>
      </c>
      <c r="H17" s="100">
        <v>0</v>
      </c>
      <c r="I17" s="100">
        <v>0</v>
      </c>
      <c r="J17" s="96">
        <v>0.75021999999999978</v>
      </c>
      <c r="K17" s="97">
        <v>8.2738790499651965E-3</v>
      </c>
      <c r="L17" s="97">
        <f>J17/'סכום נכסי הקרן'!$C$42</f>
        <v>2.3589482383607374E-4</v>
      </c>
      <c r="M17" s="122"/>
      <c r="N17" s="122"/>
    </row>
    <row r="18" spans="2:14">
      <c r="B18" s="89" t="s">
        <v>349</v>
      </c>
      <c r="C18" s="86" t="s">
        <v>355</v>
      </c>
      <c r="D18" s="99">
        <v>10</v>
      </c>
      <c r="E18" s="86" t="s">
        <v>351</v>
      </c>
      <c r="F18" s="86" t="s">
        <v>352</v>
      </c>
      <c r="G18" s="99" t="s">
        <v>151</v>
      </c>
      <c r="H18" s="100">
        <v>0</v>
      </c>
      <c r="I18" s="100">
        <v>0</v>
      </c>
      <c r="J18" s="96">
        <v>-0.18569999999999995</v>
      </c>
      <c r="K18" s="97">
        <v>-2.0480117026719321E-3</v>
      </c>
      <c r="L18" s="97">
        <f>J18/'סכום נכסי הקרן'!$C$42</f>
        <v>-5.8390430522192022E-5</v>
      </c>
      <c r="M18" s="122"/>
      <c r="N18" s="122"/>
    </row>
    <row r="19" spans="2:14">
      <c r="B19" s="89" t="s">
        <v>349</v>
      </c>
      <c r="C19" s="86" t="s">
        <v>356</v>
      </c>
      <c r="D19" s="99">
        <v>10</v>
      </c>
      <c r="E19" s="86" t="s">
        <v>351</v>
      </c>
      <c r="F19" s="86" t="s">
        <v>352</v>
      </c>
      <c r="G19" s="99" t="s">
        <v>159</v>
      </c>
      <c r="H19" s="100">
        <v>0</v>
      </c>
      <c r="I19" s="100">
        <v>0</v>
      </c>
      <c r="J19" s="96">
        <v>5.5739999999999991E-2</v>
      </c>
      <c r="K19" s="97">
        <v>6.1473436891186603E-4</v>
      </c>
      <c r="L19" s="97">
        <f>J19/'סכום נכסי הקרן'!$C$42</f>
        <v>1.752656218259011E-5</v>
      </c>
      <c r="M19" s="122"/>
      <c r="N19" s="122"/>
    </row>
    <row r="20" spans="2:14">
      <c r="B20" s="89" t="s">
        <v>349</v>
      </c>
      <c r="C20" s="86" t="s">
        <v>357</v>
      </c>
      <c r="D20" s="99">
        <v>10</v>
      </c>
      <c r="E20" s="86" t="s">
        <v>351</v>
      </c>
      <c r="F20" s="86" t="s">
        <v>352</v>
      </c>
      <c r="G20" s="99" t="s">
        <v>149</v>
      </c>
      <c r="H20" s="100">
        <v>0</v>
      </c>
      <c r="I20" s="100">
        <v>0</v>
      </c>
      <c r="J20" s="96">
        <v>-1.4032599999999997</v>
      </c>
      <c r="K20" s="97">
        <v>-1.5475998394676446E-2</v>
      </c>
      <c r="L20" s="97">
        <f>J20/'סכום נכסי הקרן'!$C$42</f>
        <v>-4.4123293233479363E-4</v>
      </c>
      <c r="M20" s="122"/>
      <c r="N20" s="122"/>
    </row>
    <row r="21" spans="2:14">
      <c r="B21" s="85"/>
      <c r="C21" s="86"/>
      <c r="D21" s="86"/>
      <c r="E21" s="86"/>
      <c r="F21" s="86"/>
      <c r="G21" s="86"/>
      <c r="H21" s="86"/>
      <c r="I21" s="86"/>
      <c r="J21" s="86"/>
      <c r="K21" s="97"/>
      <c r="L21" s="86"/>
      <c r="M21" s="122"/>
      <c r="N21" s="122"/>
    </row>
    <row r="22" spans="2:1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4">
      <c r="B24" s="101" t="s">
        <v>232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4">
      <c r="B25" s="105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165</v>
      </c>
      <c r="C1" s="80" t="s" vm="1">
        <v>233</v>
      </c>
    </row>
    <row r="2" spans="2:18">
      <c r="B2" s="58" t="s">
        <v>164</v>
      </c>
      <c r="C2" s="80" t="s">
        <v>234</v>
      </c>
    </row>
    <row r="3" spans="2:18">
      <c r="B3" s="58" t="s">
        <v>166</v>
      </c>
      <c r="C3" s="80" t="s">
        <v>235</v>
      </c>
    </row>
    <row r="4" spans="2:18">
      <c r="B4" s="58" t="s">
        <v>167</v>
      </c>
      <c r="C4" s="80">
        <v>12152</v>
      </c>
    </row>
    <row r="6" spans="2:18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101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203</v>
      </c>
      <c r="L7" s="31" t="s">
        <v>217</v>
      </c>
      <c r="M7" s="31" t="s">
        <v>204</v>
      </c>
      <c r="N7" s="31" t="s">
        <v>44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232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97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165</v>
      </c>
      <c r="C1" s="80" t="s" vm="1">
        <v>233</v>
      </c>
    </row>
    <row r="2" spans="2:18">
      <c r="B2" s="58" t="s">
        <v>164</v>
      </c>
      <c r="C2" s="80" t="s">
        <v>234</v>
      </c>
    </row>
    <row r="3" spans="2:18">
      <c r="B3" s="58" t="s">
        <v>166</v>
      </c>
      <c r="C3" s="80" t="s">
        <v>235</v>
      </c>
    </row>
    <row r="4" spans="2:18">
      <c r="B4" s="58" t="s">
        <v>167</v>
      </c>
      <c r="C4" s="80">
        <v>12152</v>
      </c>
    </row>
    <row r="6" spans="2:18" ht="26.25" customHeight="1">
      <c r="B6" s="142" t="s">
        <v>208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101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203</v>
      </c>
      <c r="L7" s="31" t="s">
        <v>217</v>
      </c>
      <c r="M7" s="31" t="s">
        <v>204</v>
      </c>
      <c r="N7" s="31" t="s">
        <v>44</v>
      </c>
      <c r="O7" s="31" t="s">
        <v>168</v>
      </c>
      <c r="P7" s="32" t="s">
        <v>170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224</v>
      </c>
      <c r="M8" s="33" t="s">
        <v>220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232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97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165</v>
      </c>
      <c r="C1" s="80" t="s" vm="1">
        <v>233</v>
      </c>
    </row>
    <row r="2" spans="2:53">
      <c r="B2" s="58" t="s">
        <v>164</v>
      </c>
      <c r="C2" s="80" t="s">
        <v>234</v>
      </c>
    </row>
    <row r="3" spans="2:53">
      <c r="B3" s="58" t="s">
        <v>166</v>
      </c>
      <c r="C3" s="80" t="s">
        <v>235</v>
      </c>
    </row>
    <row r="4" spans="2:53">
      <c r="B4" s="58" t="s">
        <v>167</v>
      </c>
      <c r="C4" s="80">
        <v>12152</v>
      </c>
    </row>
    <row r="6" spans="2:53" ht="21.75" customHeight="1">
      <c r="B6" s="133" t="s">
        <v>195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2:53" ht="27.75" customHeight="1">
      <c r="B7" s="136" t="s">
        <v>70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8"/>
      <c r="AU7" s="3"/>
      <c r="AV7" s="3"/>
    </row>
    <row r="8" spans="2:53" s="3" customFormat="1" ht="66" customHeight="1">
      <c r="B8" s="23" t="s">
        <v>100</v>
      </c>
      <c r="C8" s="31" t="s">
        <v>34</v>
      </c>
      <c r="D8" s="31" t="s">
        <v>105</v>
      </c>
      <c r="E8" s="31" t="s">
        <v>15</v>
      </c>
      <c r="F8" s="31" t="s">
        <v>47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217</v>
      </c>
      <c r="M8" s="31" t="s">
        <v>216</v>
      </c>
      <c r="N8" s="31" t="s">
        <v>231</v>
      </c>
      <c r="O8" s="31" t="s">
        <v>45</v>
      </c>
      <c r="P8" s="31" t="s">
        <v>219</v>
      </c>
      <c r="Q8" s="31" t="s">
        <v>168</v>
      </c>
      <c r="R8" s="74" t="s">
        <v>170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224</v>
      </c>
      <c r="M9" s="33"/>
      <c r="N9" s="17" t="s">
        <v>220</v>
      </c>
      <c r="O9" s="33" t="s">
        <v>225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98</v>
      </c>
      <c r="R10" s="21" t="s">
        <v>99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0" customFormat="1" ht="18" customHeight="1">
      <c r="B11" s="81" t="s">
        <v>26</v>
      </c>
      <c r="C11" s="82"/>
      <c r="D11" s="82"/>
      <c r="E11" s="82"/>
      <c r="F11" s="82"/>
      <c r="G11" s="82"/>
      <c r="H11" s="90">
        <v>4.9960142074568106</v>
      </c>
      <c r="I11" s="82"/>
      <c r="J11" s="82"/>
      <c r="K11" s="91">
        <v>5.8317517819657383E-3</v>
      </c>
      <c r="L11" s="90"/>
      <c r="M11" s="92"/>
      <c r="N11" s="82"/>
      <c r="O11" s="90">
        <v>1058.6482999999998</v>
      </c>
      <c r="P11" s="82"/>
      <c r="Q11" s="91">
        <v>1</v>
      </c>
      <c r="R11" s="91">
        <f>O11/'סכום נכסי הקרן'!$C$42</f>
        <v>0.33287522890999838</v>
      </c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U11" s="122"/>
      <c r="AV11" s="122"/>
      <c r="AW11" s="124"/>
      <c r="BA11" s="122"/>
    </row>
    <row r="12" spans="2:53" s="122" customFormat="1" ht="22.5" customHeight="1">
      <c r="B12" s="83" t="s">
        <v>214</v>
      </c>
      <c r="C12" s="84"/>
      <c r="D12" s="84"/>
      <c r="E12" s="84"/>
      <c r="F12" s="84"/>
      <c r="G12" s="84"/>
      <c r="H12" s="93">
        <v>4.9960142074568106</v>
      </c>
      <c r="I12" s="84"/>
      <c r="J12" s="84"/>
      <c r="K12" s="94">
        <v>5.8317517819657383E-3</v>
      </c>
      <c r="L12" s="93"/>
      <c r="M12" s="95"/>
      <c r="N12" s="84"/>
      <c r="O12" s="93">
        <v>1058.6482999999998</v>
      </c>
      <c r="P12" s="84"/>
      <c r="Q12" s="94">
        <v>1</v>
      </c>
      <c r="R12" s="94">
        <f>O12/'סכום נכסי הקרן'!$C$42</f>
        <v>0.33287522890999838</v>
      </c>
      <c r="AW12" s="120"/>
    </row>
    <row r="13" spans="2:53" s="121" customFormat="1">
      <c r="B13" s="116" t="s">
        <v>25</v>
      </c>
      <c r="C13" s="112"/>
      <c r="D13" s="112"/>
      <c r="E13" s="112"/>
      <c r="F13" s="112"/>
      <c r="G13" s="112"/>
      <c r="H13" s="113">
        <v>5.1954966163076222</v>
      </c>
      <c r="I13" s="112"/>
      <c r="J13" s="112"/>
      <c r="K13" s="114">
        <v>-2.1320232682753284E-3</v>
      </c>
      <c r="L13" s="113"/>
      <c r="M13" s="117"/>
      <c r="N13" s="112"/>
      <c r="O13" s="113">
        <v>421.71238999999991</v>
      </c>
      <c r="P13" s="112"/>
      <c r="Q13" s="114">
        <v>0.39834984857577344</v>
      </c>
      <c r="R13" s="114">
        <f>O13/'סכום נכסי הקרן'!$C$42</f>
        <v>0.13260079703092378</v>
      </c>
    </row>
    <row r="14" spans="2:53" s="122" customFormat="1">
      <c r="B14" s="87" t="s">
        <v>24</v>
      </c>
      <c r="C14" s="84"/>
      <c r="D14" s="84"/>
      <c r="E14" s="84"/>
      <c r="F14" s="84"/>
      <c r="G14" s="84"/>
      <c r="H14" s="93">
        <v>5.1954966163076222</v>
      </c>
      <c r="I14" s="84"/>
      <c r="J14" s="84"/>
      <c r="K14" s="94">
        <v>-2.1320232682753284E-3</v>
      </c>
      <c r="L14" s="93"/>
      <c r="M14" s="95"/>
      <c r="N14" s="84"/>
      <c r="O14" s="93">
        <v>421.71238999999991</v>
      </c>
      <c r="P14" s="84"/>
      <c r="Q14" s="94">
        <v>0.39834984857577344</v>
      </c>
      <c r="R14" s="94">
        <f>O14/'סכום נכסי הקרן'!$C$42</f>
        <v>0.13260079703092378</v>
      </c>
    </row>
    <row r="15" spans="2:53" s="122" customFormat="1">
      <c r="B15" s="88" t="s">
        <v>236</v>
      </c>
      <c r="C15" s="86" t="s">
        <v>237</v>
      </c>
      <c r="D15" s="99" t="s">
        <v>106</v>
      </c>
      <c r="E15" s="86" t="s">
        <v>238</v>
      </c>
      <c r="F15" s="86"/>
      <c r="G15" s="86"/>
      <c r="H15" s="96">
        <v>5.4399999999999995</v>
      </c>
      <c r="I15" s="99" t="s">
        <v>150</v>
      </c>
      <c r="J15" s="100">
        <v>0.04</v>
      </c>
      <c r="K15" s="97">
        <v>-1.0000000000000002E-4</v>
      </c>
      <c r="L15" s="96">
        <v>61370.999999999993</v>
      </c>
      <c r="M15" s="98">
        <v>158.29</v>
      </c>
      <c r="N15" s="86"/>
      <c r="O15" s="96">
        <v>97.144149999999982</v>
      </c>
      <c r="P15" s="97">
        <v>5.8048896483582456E-6</v>
      </c>
      <c r="Q15" s="97">
        <v>9.1762438951632941E-2</v>
      </c>
      <c r="R15" s="97">
        <f>O15/'סכום נכסי הקרן'!$C$42</f>
        <v>3.054544287136457E-2</v>
      </c>
    </row>
    <row r="16" spans="2:53" s="122" customFormat="1" ht="20.25">
      <c r="B16" s="88" t="s">
        <v>239</v>
      </c>
      <c r="C16" s="86" t="s">
        <v>240</v>
      </c>
      <c r="D16" s="99" t="s">
        <v>106</v>
      </c>
      <c r="E16" s="86" t="s">
        <v>238</v>
      </c>
      <c r="F16" s="86"/>
      <c r="G16" s="86"/>
      <c r="H16" s="96">
        <v>14.050000000000002</v>
      </c>
      <c r="I16" s="99" t="s">
        <v>150</v>
      </c>
      <c r="J16" s="100">
        <v>0.04</v>
      </c>
      <c r="K16" s="97">
        <v>1.0800000000000001E-2</v>
      </c>
      <c r="L16" s="96">
        <v>15999.999999999998</v>
      </c>
      <c r="M16" s="98">
        <v>175.58</v>
      </c>
      <c r="N16" s="86"/>
      <c r="O16" s="96">
        <v>28.092799999999997</v>
      </c>
      <c r="P16" s="97">
        <v>9.8633901963942768E-7</v>
      </c>
      <c r="Q16" s="97">
        <v>2.6536480528991546E-2</v>
      </c>
      <c r="R16" s="97">
        <f>O16/'סכום נכסי הקרן'!$C$42</f>
        <v>8.8333370305537767E-3</v>
      </c>
      <c r="AU16" s="120"/>
    </row>
    <row r="17" spans="2:48" s="122" customFormat="1" ht="20.25">
      <c r="B17" s="88" t="s">
        <v>241</v>
      </c>
      <c r="C17" s="86" t="s">
        <v>242</v>
      </c>
      <c r="D17" s="99" t="s">
        <v>106</v>
      </c>
      <c r="E17" s="86" t="s">
        <v>238</v>
      </c>
      <c r="F17" s="86"/>
      <c r="G17" s="86"/>
      <c r="H17" s="96">
        <v>17.899999999999995</v>
      </c>
      <c r="I17" s="99" t="s">
        <v>150</v>
      </c>
      <c r="J17" s="100">
        <v>2.75E-2</v>
      </c>
      <c r="K17" s="97">
        <v>1.3299999999999996E-2</v>
      </c>
      <c r="L17" s="96">
        <v>5957.9999999999991</v>
      </c>
      <c r="M17" s="98">
        <v>139.80000000000001</v>
      </c>
      <c r="N17" s="86"/>
      <c r="O17" s="96">
        <v>8.3292900000000003</v>
      </c>
      <c r="P17" s="97">
        <v>3.3708500228033078E-7</v>
      </c>
      <c r="Q17" s="97">
        <v>7.86785375275245E-3</v>
      </c>
      <c r="R17" s="97">
        <f>O17/'סכום נכסי הקרן'!$C$42</f>
        <v>2.6190136189778615E-3</v>
      </c>
      <c r="AV17" s="120"/>
    </row>
    <row r="18" spans="2:48" s="122" customFormat="1">
      <c r="B18" s="88" t="s">
        <v>243</v>
      </c>
      <c r="C18" s="86" t="s">
        <v>244</v>
      </c>
      <c r="D18" s="99" t="s">
        <v>106</v>
      </c>
      <c r="E18" s="86" t="s">
        <v>238</v>
      </c>
      <c r="F18" s="86"/>
      <c r="G18" s="86"/>
      <c r="H18" s="96">
        <v>5.0199999999999996</v>
      </c>
      <c r="I18" s="99" t="s">
        <v>150</v>
      </c>
      <c r="J18" s="100">
        <v>1.7500000000000002E-2</v>
      </c>
      <c r="K18" s="97">
        <v>-1.6999999999999995E-3</v>
      </c>
      <c r="L18" s="96">
        <v>76463.999999999985</v>
      </c>
      <c r="M18" s="98">
        <v>113.42</v>
      </c>
      <c r="N18" s="86"/>
      <c r="O18" s="96">
        <v>86.725460000000012</v>
      </c>
      <c r="P18" s="97">
        <v>5.3392621226890701E-6</v>
      </c>
      <c r="Q18" s="97">
        <v>8.1920936348738316E-2</v>
      </c>
      <c r="R18" s="97">
        <f>O18/'סכום נכסי הקרן'!$C$42</f>
        <v>2.7269450439607674E-2</v>
      </c>
      <c r="AU18" s="124"/>
    </row>
    <row r="19" spans="2:48" s="122" customFormat="1">
      <c r="B19" s="88" t="s">
        <v>245</v>
      </c>
      <c r="C19" s="86" t="s">
        <v>246</v>
      </c>
      <c r="D19" s="99" t="s">
        <v>106</v>
      </c>
      <c r="E19" s="86" t="s">
        <v>238</v>
      </c>
      <c r="F19" s="86"/>
      <c r="G19" s="86"/>
      <c r="H19" s="96">
        <v>1.31</v>
      </c>
      <c r="I19" s="99" t="s">
        <v>150</v>
      </c>
      <c r="J19" s="100">
        <v>0.03</v>
      </c>
      <c r="K19" s="97">
        <v>-8.8999999999999999E-3</v>
      </c>
      <c r="L19" s="96">
        <v>100999.99999999999</v>
      </c>
      <c r="M19" s="98">
        <v>118.19</v>
      </c>
      <c r="N19" s="86"/>
      <c r="O19" s="96">
        <v>119.37189999999998</v>
      </c>
      <c r="P19" s="97">
        <v>6.5882774713721399E-6</v>
      </c>
      <c r="Q19" s="97">
        <v>0.11275878873087503</v>
      </c>
      <c r="R19" s="97">
        <f>O19/'סכום נכסי הקרן'!$C$42</f>
        <v>3.7534607610404169E-2</v>
      </c>
      <c r="AV19" s="124"/>
    </row>
    <row r="20" spans="2:48" s="122" customFormat="1">
      <c r="B20" s="88" t="s">
        <v>247</v>
      </c>
      <c r="C20" s="86" t="s">
        <v>248</v>
      </c>
      <c r="D20" s="99" t="s">
        <v>106</v>
      </c>
      <c r="E20" s="86" t="s">
        <v>238</v>
      </c>
      <c r="F20" s="86"/>
      <c r="G20" s="86"/>
      <c r="H20" s="96">
        <v>2.3400000000000003</v>
      </c>
      <c r="I20" s="99" t="s">
        <v>150</v>
      </c>
      <c r="J20" s="100">
        <v>1E-3</v>
      </c>
      <c r="K20" s="97">
        <v>-7.000000000000001E-3</v>
      </c>
      <c r="L20" s="96">
        <v>5299.9999999999991</v>
      </c>
      <c r="M20" s="98">
        <v>102.86</v>
      </c>
      <c r="N20" s="86"/>
      <c r="O20" s="96">
        <v>5.451579999999999</v>
      </c>
      <c r="P20" s="97">
        <v>3.6523772117297535E-7</v>
      </c>
      <c r="Q20" s="97">
        <v>5.1495666691194798E-3</v>
      </c>
      <c r="R20" s="97">
        <f>O20/'סכום נכסי הקרן'!$C$42</f>
        <v>1.7141631837704447E-3</v>
      </c>
    </row>
    <row r="21" spans="2:48" s="122" customFormat="1">
      <c r="B21" s="88" t="s">
        <v>249</v>
      </c>
      <c r="C21" s="86" t="s">
        <v>250</v>
      </c>
      <c r="D21" s="99" t="s">
        <v>106</v>
      </c>
      <c r="E21" s="86" t="s">
        <v>238</v>
      </c>
      <c r="F21" s="86"/>
      <c r="G21" s="86"/>
      <c r="H21" s="96">
        <v>7.1399999999999988</v>
      </c>
      <c r="I21" s="99" t="s">
        <v>150</v>
      </c>
      <c r="J21" s="100">
        <v>7.4999999999999997E-3</v>
      </c>
      <c r="K21" s="97">
        <v>2.2000000000000001E-3</v>
      </c>
      <c r="L21" s="96">
        <v>4299.9999999999991</v>
      </c>
      <c r="M21" s="98">
        <v>104.89</v>
      </c>
      <c r="N21" s="86"/>
      <c r="O21" s="96">
        <v>4.5102599999999997</v>
      </c>
      <c r="P21" s="97">
        <v>3.085260233808195E-7</v>
      </c>
      <c r="Q21" s="97">
        <v>4.2603950717155078E-3</v>
      </c>
      <c r="R21" s="97">
        <f>O21/'סכום נכסי הקרן'!$C$42</f>
        <v>1.4181799847443287E-3</v>
      </c>
    </row>
    <row r="22" spans="2:48" s="122" customFormat="1">
      <c r="B22" s="88" t="s">
        <v>251</v>
      </c>
      <c r="C22" s="86" t="s">
        <v>252</v>
      </c>
      <c r="D22" s="99" t="s">
        <v>106</v>
      </c>
      <c r="E22" s="86" t="s">
        <v>238</v>
      </c>
      <c r="F22" s="86"/>
      <c r="G22" s="86"/>
      <c r="H22" s="96">
        <v>23.470000000000002</v>
      </c>
      <c r="I22" s="99" t="s">
        <v>150</v>
      </c>
      <c r="J22" s="100">
        <v>0.01</v>
      </c>
      <c r="K22" s="97">
        <v>1.54E-2</v>
      </c>
      <c r="L22" s="96">
        <v>11099.999999999998</v>
      </c>
      <c r="M22" s="98">
        <v>89.05</v>
      </c>
      <c r="N22" s="86"/>
      <c r="O22" s="96">
        <v>9.8845499999999973</v>
      </c>
      <c r="P22" s="97">
        <v>1.1105589443166744E-6</v>
      </c>
      <c r="Q22" s="97">
        <v>9.3369535472734421E-3</v>
      </c>
      <c r="R22" s="97">
        <f>O22/'סכום נכסי הקרן'!$C$42</f>
        <v>3.1080405493706686E-3</v>
      </c>
    </row>
    <row r="23" spans="2:48" s="122" customFormat="1">
      <c r="B23" s="88" t="s">
        <v>253</v>
      </c>
      <c r="C23" s="86" t="s">
        <v>254</v>
      </c>
      <c r="D23" s="99" t="s">
        <v>106</v>
      </c>
      <c r="E23" s="86" t="s">
        <v>238</v>
      </c>
      <c r="F23" s="86"/>
      <c r="G23" s="86"/>
      <c r="H23" s="96">
        <v>4.0199999999999996</v>
      </c>
      <c r="I23" s="99" t="s">
        <v>150</v>
      </c>
      <c r="J23" s="100">
        <v>2.75E-2</v>
      </c>
      <c r="K23" s="97">
        <v>-3.4999999999999996E-3</v>
      </c>
      <c r="L23" s="96">
        <v>51999.999999999993</v>
      </c>
      <c r="M23" s="98">
        <v>119.62</v>
      </c>
      <c r="N23" s="86"/>
      <c r="O23" s="96">
        <v>62.202399999999997</v>
      </c>
      <c r="P23" s="97">
        <v>3.1700853191885747E-6</v>
      </c>
      <c r="Q23" s="97">
        <v>5.8756434974674789E-2</v>
      </c>
      <c r="R23" s="97">
        <f>O23/'סכום נכסי הקרן'!$C$42</f>
        <v>1.9558561742130304E-2</v>
      </c>
    </row>
    <row r="24" spans="2:48" s="122" customFormat="1">
      <c r="B24" s="89"/>
      <c r="C24" s="86"/>
      <c r="D24" s="86"/>
      <c r="E24" s="86"/>
      <c r="F24" s="86"/>
      <c r="G24" s="86"/>
      <c r="H24" s="86"/>
      <c r="I24" s="86"/>
      <c r="J24" s="86"/>
      <c r="K24" s="97"/>
      <c r="L24" s="96"/>
      <c r="M24" s="98"/>
      <c r="N24" s="86"/>
      <c r="O24" s="86"/>
      <c r="P24" s="86"/>
      <c r="Q24" s="97"/>
      <c r="R24" s="86"/>
    </row>
    <row r="25" spans="2:48" s="121" customFormat="1">
      <c r="B25" s="116" t="s">
        <v>35</v>
      </c>
      <c r="C25" s="112"/>
      <c r="D25" s="112"/>
      <c r="E25" s="112"/>
      <c r="F25" s="112"/>
      <c r="G25" s="112"/>
      <c r="H25" s="113">
        <v>4.8639378052966125</v>
      </c>
      <c r="I25" s="112"/>
      <c r="J25" s="112"/>
      <c r="K25" s="114">
        <v>1.110453128321812E-2</v>
      </c>
      <c r="L25" s="113"/>
      <c r="M25" s="117"/>
      <c r="N25" s="112"/>
      <c r="O25" s="113">
        <v>636.93590999999981</v>
      </c>
      <c r="P25" s="112"/>
      <c r="Q25" s="114">
        <v>0.6016501514242264</v>
      </c>
      <c r="R25" s="114">
        <f>O25/'סכום נכסי הקרן'!$C$42</f>
        <v>0.20027443187907457</v>
      </c>
    </row>
    <row r="26" spans="2:48" s="122" customFormat="1">
      <c r="B26" s="87" t="s">
        <v>23</v>
      </c>
      <c r="C26" s="84"/>
      <c r="D26" s="84"/>
      <c r="E26" s="84"/>
      <c r="F26" s="84"/>
      <c r="G26" s="84"/>
      <c r="H26" s="93">
        <v>4.8639378052966125</v>
      </c>
      <c r="I26" s="84"/>
      <c r="J26" s="84"/>
      <c r="K26" s="94">
        <v>1.110453128321812E-2</v>
      </c>
      <c r="L26" s="93"/>
      <c r="M26" s="95"/>
      <c r="N26" s="84"/>
      <c r="O26" s="93">
        <v>636.93590999999981</v>
      </c>
      <c r="P26" s="84"/>
      <c r="Q26" s="94">
        <v>0.6016501514242264</v>
      </c>
      <c r="R26" s="94">
        <f>O26/'סכום נכסי הקרן'!$C$42</f>
        <v>0.20027443187907457</v>
      </c>
    </row>
    <row r="27" spans="2:48" s="122" customFormat="1">
      <c r="B27" s="88" t="s">
        <v>255</v>
      </c>
      <c r="C27" s="86" t="s">
        <v>256</v>
      </c>
      <c r="D27" s="99" t="s">
        <v>106</v>
      </c>
      <c r="E27" s="86" t="s">
        <v>238</v>
      </c>
      <c r="F27" s="86"/>
      <c r="G27" s="86"/>
      <c r="H27" s="96">
        <v>0.67000000000000015</v>
      </c>
      <c r="I27" s="99" t="s">
        <v>150</v>
      </c>
      <c r="J27" s="100">
        <v>0.06</v>
      </c>
      <c r="K27" s="97">
        <v>1.6999999999999999E-3</v>
      </c>
      <c r="L27" s="96">
        <v>24999.999999999996</v>
      </c>
      <c r="M27" s="98">
        <v>105.88</v>
      </c>
      <c r="N27" s="86"/>
      <c r="O27" s="96">
        <v>26.469999999999995</v>
      </c>
      <c r="P27" s="97">
        <v>1.3640110699517804E-6</v>
      </c>
      <c r="Q27" s="97">
        <v>2.5003582398422593E-2</v>
      </c>
      <c r="R27" s="97">
        <f>O27/'סכום נכסי הקרן'!$C$42</f>
        <v>8.3230732144449274E-3</v>
      </c>
    </row>
    <row r="28" spans="2:48" s="122" customFormat="1">
      <c r="B28" s="88" t="s">
        <v>257</v>
      </c>
      <c r="C28" s="86" t="s">
        <v>258</v>
      </c>
      <c r="D28" s="99" t="s">
        <v>106</v>
      </c>
      <c r="E28" s="86" t="s">
        <v>238</v>
      </c>
      <c r="F28" s="86"/>
      <c r="G28" s="86"/>
      <c r="H28" s="96">
        <v>6.7900000000000018</v>
      </c>
      <c r="I28" s="99" t="s">
        <v>150</v>
      </c>
      <c r="J28" s="100">
        <v>6.25E-2</v>
      </c>
      <c r="K28" s="97">
        <v>1.84E-2</v>
      </c>
      <c r="L28" s="96">
        <v>18395.999999999996</v>
      </c>
      <c r="M28" s="98">
        <v>137.97</v>
      </c>
      <c r="N28" s="86"/>
      <c r="O28" s="96">
        <v>25.380959999999995</v>
      </c>
      <c r="P28" s="97">
        <v>1.0720495254712286E-6</v>
      </c>
      <c r="Q28" s="97">
        <v>2.3974874375182011E-2</v>
      </c>
      <c r="R28" s="97">
        <f>O28/'סכום נכסי הקרן'!$C$42</f>
        <v>7.9806417957271666E-3</v>
      </c>
    </row>
    <row r="29" spans="2:48" s="122" customFormat="1">
      <c r="B29" s="88" t="s">
        <v>259</v>
      </c>
      <c r="C29" s="86" t="s">
        <v>260</v>
      </c>
      <c r="D29" s="99" t="s">
        <v>106</v>
      </c>
      <c r="E29" s="86" t="s">
        <v>238</v>
      </c>
      <c r="F29" s="86"/>
      <c r="G29" s="86"/>
      <c r="H29" s="96">
        <v>5.28</v>
      </c>
      <c r="I29" s="99" t="s">
        <v>150</v>
      </c>
      <c r="J29" s="100">
        <v>3.7499999999999999E-2</v>
      </c>
      <c r="K29" s="97">
        <v>1.4000000000000002E-2</v>
      </c>
      <c r="L29" s="96">
        <v>26457.999999999996</v>
      </c>
      <c r="M29" s="98">
        <v>113.84</v>
      </c>
      <c r="N29" s="86"/>
      <c r="O29" s="96">
        <v>30.119779999999995</v>
      </c>
      <c r="P29" s="97">
        <v>1.6916032912163028E-6</v>
      </c>
      <c r="Q29" s="97">
        <v>2.8451167399031387E-2</v>
      </c>
      <c r="R29" s="97">
        <f>O29/'סכום נכסי הקרן'!$C$42</f>
        <v>9.470688860709257E-3</v>
      </c>
    </row>
    <row r="30" spans="2:48" s="122" customFormat="1">
      <c r="B30" s="88" t="s">
        <v>261</v>
      </c>
      <c r="C30" s="86" t="s">
        <v>262</v>
      </c>
      <c r="D30" s="99" t="s">
        <v>106</v>
      </c>
      <c r="E30" s="86" t="s">
        <v>238</v>
      </c>
      <c r="F30" s="86"/>
      <c r="G30" s="86"/>
      <c r="H30" s="96">
        <v>18.46</v>
      </c>
      <c r="I30" s="99" t="s">
        <v>150</v>
      </c>
      <c r="J30" s="100">
        <v>3.7499999999999999E-2</v>
      </c>
      <c r="K30" s="97">
        <v>3.2000000000000001E-2</v>
      </c>
      <c r="L30" s="96">
        <v>15999.999999999998</v>
      </c>
      <c r="M30" s="98">
        <v>111.1</v>
      </c>
      <c r="N30" s="86"/>
      <c r="O30" s="96">
        <v>17.775999999999996</v>
      </c>
      <c r="P30" s="97">
        <v>2.627045996784167E-6</v>
      </c>
      <c r="Q30" s="97">
        <v>1.6791223298615789E-2</v>
      </c>
      <c r="R30" s="97">
        <f>O30/'סכום נכסי הקרן'!$C$42</f>
        <v>5.5893822992056294E-3</v>
      </c>
    </row>
    <row r="31" spans="2:48" s="122" customFormat="1">
      <c r="B31" s="88" t="s">
        <v>263</v>
      </c>
      <c r="C31" s="86" t="s">
        <v>264</v>
      </c>
      <c r="D31" s="99" t="s">
        <v>106</v>
      </c>
      <c r="E31" s="86" t="s">
        <v>238</v>
      </c>
      <c r="F31" s="86"/>
      <c r="G31" s="86"/>
      <c r="H31" s="96">
        <v>0.91999999999999993</v>
      </c>
      <c r="I31" s="99" t="s">
        <v>150</v>
      </c>
      <c r="J31" s="100">
        <v>2.2499999999999999E-2</v>
      </c>
      <c r="K31" s="97">
        <v>1.8999999999999998E-3</v>
      </c>
      <c r="L31" s="96">
        <v>122699.99999999999</v>
      </c>
      <c r="M31" s="98">
        <v>102.07</v>
      </c>
      <c r="N31" s="86"/>
      <c r="O31" s="96">
        <v>125.23988999999999</v>
      </c>
      <c r="P31" s="97">
        <v>6.3827429772921038E-6</v>
      </c>
      <c r="Q31" s="97">
        <v>0.11830169660689013</v>
      </c>
      <c r="R31" s="97">
        <f>O31/'סכום נכסי הקרן'!$C$42</f>
        <v>3.9379704338459734E-2</v>
      </c>
    </row>
    <row r="32" spans="2:48" s="122" customFormat="1">
      <c r="B32" s="88" t="s">
        <v>265</v>
      </c>
      <c r="C32" s="86" t="s">
        <v>266</v>
      </c>
      <c r="D32" s="99" t="s">
        <v>106</v>
      </c>
      <c r="E32" s="86" t="s">
        <v>238</v>
      </c>
      <c r="F32" s="86"/>
      <c r="G32" s="86"/>
      <c r="H32" s="96">
        <v>4.3</v>
      </c>
      <c r="I32" s="99" t="s">
        <v>150</v>
      </c>
      <c r="J32" s="100">
        <v>1.2500000000000001E-2</v>
      </c>
      <c r="K32" s="97">
        <v>1.1199999999999998E-2</v>
      </c>
      <c r="L32" s="96">
        <v>69999.999999999985</v>
      </c>
      <c r="M32" s="98">
        <v>101.3</v>
      </c>
      <c r="N32" s="86"/>
      <c r="O32" s="96">
        <v>70.909999999999982</v>
      </c>
      <c r="P32" s="97">
        <v>6.6871420587799774E-6</v>
      </c>
      <c r="Q32" s="97">
        <v>6.6981640644962065E-2</v>
      </c>
      <c r="R32" s="97">
        <f>O32/'סכום נכסי הקרן'!$C$42</f>
        <v>2.2296528962459001E-2</v>
      </c>
    </row>
    <row r="33" spans="2:18" s="122" customFormat="1">
      <c r="B33" s="88" t="s">
        <v>267</v>
      </c>
      <c r="C33" s="86" t="s">
        <v>268</v>
      </c>
      <c r="D33" s="99" t="s">
        <v>106</v>
      </c>
      <c r="E33" s="86" t="s">
        <v>238</v>
      </c>
      <c r="F33" s="86"/>
      <c r="G33" s="86"/>
      <c r="H33" s="96">
        <v>3.3200000000000003</v>
      </c>
      <c r="I33" s="99" t="s">
        <v>150</v>
      </c>
      <c r="J33" s="100">
        <v>5.5E-2</v>
      </c>
      <c r="K33" s="97">
        <v>8.7999999999999988E-3</v>
      </c>
      <c r="L33" s="96">
        <v>66999.999999999985</v>
      </c>
      <c r="M33" s="98">
        <v>118.53</v>
      </c>
      <c r="N33" s="86"/>
      <c r="O33" s="96">
        <v>79.415099999999995</v>
      </c>
      <c r="P33" s="97">
        <v>3.7310723259867439E-6</v>
      </c>
      <c r="Q33" s="97">
        <v>7.5015564659197967E-2</v>
      </c>
      <c r="R33" s="97">
        <f>O33/'סכום נכסי הקרן'!$C$42</f>
        <v>2.4970823257743309E-2</v>
      </c>
    </row>
    <row r="34" spans="2:18" s="122" customFormat="1">
      <c r="B34" s="88" t="s">
        <v>269</v>
      </c>
      <c r="C34" s="86" t="s">
        <v>270</v>
      </c>
      <c r="D34" s="99" t="s">
        <v>106</v>
      </c>
      <c r="E34" s="86" t="s">
        <v>238</v>
      </c>
      <c r="F34" s="86"/>
      <c r="G34" s="86"/>
      <c r="H34" s="96">
        <v>15.19</v>
      </c>
      <c r="I34" s="99" t="s">
        <v>150</v>
      </c>
      <c r="J34" s="100">
        <v>5.5E-2</v>
      </c>
      <c r="K34" s="97">
        <v>2.9499999999999998E-2</v>
      </c>
      <c r="L34" s="96">
        <v>39699.999999999993</v>
      </c>
      <c r="M34" s="98">
        <v>145.16999999999999</v>
      </c>
      <c r="N34" s="86"/>
      <c r="O34" s="96">
        <v>57.63248999999999</v>
      </c>
      <c r="P34" s="97">
        <v>2.1713417240103245E-6</v>
      </c>
      <c r="Q34" s="97">
        <v>5.4439694466991539E-2</v>
      </c>
      <c r="R34" s="97">
        <f>O34/'סכום נכסי הקרן'!$C$42</f>
        <v>1.8121625757490181E-2</v>
      </c>
    </row>
    <row r="35" spans="2:18" s="122" customFormat="1">
      <c r="B35" s="88" t="s">
        <v>271</v>
      </c>
      <c r="C35" s="86" t="s">
        <v>272</v>
      </c>
      <c r="D35" s="99" t="s">
        <v>106</v>
      </c>
      <c r="E35" s="86" t="s">
        <v>238</v>
      </c>
      <c r="F35" s="86"/>
      <c r="G35" s="86"/>
      <c r="H35" s="96">
        <v>4.3900000000000006</v>
      </c>
      <c r="I35" s="99" t="s">
        <v>150</v>
      </c>
      <c r="J35" s="100">
        <v>4.2500000000000003E-2</v>
      </c>
      <c r="K35" s="97">
        <v>1.1700000000000002E-2</v>
      </c>
      <c r="L35" s="96">
        <v>1299.9999999999998</v>
      </c>
      <c r="M35" s="98">
        <v>115.24</v>
      </c>
      <c r="N35" s="86"/>
      <c r="O35" s="96">
        <v>1.4981199999999997</v>
      </c>
      <c r="P35" s="97">
        <v>7.0458650044267461E-8</v>
      </c>
      <c r="Q35" s="97">
        <v>1.4151253064875273E-3</v>
      </c>
      <c r="R35" s="97">
        <f>O35/'סכום נכסי הקרן'!$C$42</f>
        <v>4.7106016033336733E-4</v>
      </c>
    </row>
    <row r="36" spans="2:18" s="122" customFormat="1">
      <c r="B36" s="88" t="s">
        <v>273</v>
      </c>
      <c r="C36" s="86" t="s">
        <v>274</v>
      </c>
      <c r="D36" s="99" t="s">
        <v>106</v>
      </c>
      <c r="E36" s="86" t="s">
        <v>238</v>
      </c>
      <c r="F36" s="86"/>
      <c r="G36" s="86"/>
      <c r="H36" s="96">
        <v>8.0799999999999983</v>
      </c>
      <c r="I36" s="99" t="s">
        <v>150</v>
      </c>
      <c r="J36" s="100">
        <v>0.02</v>
      </c>
      <c r="K36" s="97">
        <v>1.9799999999999998E-2</v>
      </c>
      <c r="L36" s="96">
        <v>30999.999999999996</v>
      </c>
      <c r="M36" s="98">
        <v>100.68</v>
      </c>
      <c r="N36" s="86"/>
      <c r="O36" s="96">
        <v>31.210799999999995</v>
      </c>
      <c r="P36" s="97">
        <v>1.9964771838079256E-6</v>
      </c>
      <c r="Q36" s="97">
        <v>2.9481745731797803E-2</v>
      </c>
      <c r="R36" s="97">
        <f>O36/'סכום נכסי הקרן'!$C$42</f>
        <v>9.8137428591385609E-3</v>
      </c>
    </row>
    <row r="37" spans="2:18" s="122" customFormat="1">
      <c r="B37" s="88" t="s">
        <v>275</v>
      </c>
      <c r="C37" s="86" t="s">
        <v>276</v>
      </c>
      <c r="D37" s="99" t="s">
        <v>106</v>
      </c>
      <c r="E37" s="86" t="s">
        <v>238</v>
      </c>
      <c r="F37" s="86"/>
      <c r="G37" s="86"/>
      <c r="H37" s="96">
        <v>2.81</v>
      </c>
      <c r="I37" s="99" t="s">
        <v>150</v>
      </c>
      <c r="J37" s="100">
        <v>0.01</v>
      </c>
      <c r="K37" s="97">
        <v>6.8999999999999999E-3</v>
      </c>
      <c r="L37" s="96">
        <v>89999.999999999985</v>
      </c>
      <c r="M37" s="98">
        <v>101.03</v>
      </c>
      <c r="N37" s="86"/>
      <c r="O37" s="96">
        <v>90.926999999999992</v>
      </c>
      <c r="P37" s="97">
        <v>6.1797894380944049E-6</v>
      </c>
      <c r="Q37" s="97">
        <v>8.5889714270546702E-2</v>
      </c>
      <c r="R37" s="97">
        <f>O37/'סכום נכסי הקרן'!$C$42</f>
        <v>2.859055829882259E-2</v>
      </c>
    </row>
    <row r="38" spans="2:18" s="122" customFormat="1">
      <c r="B38" s="88" t="s">
        <v>277</v>
      </c>
      <c r="C38" s="86" t="s">
        <v>278</v>
      </c>
      <c r="D38" s="99" t="s">
        <v>106</v>
      </c>
      <c r="E38" s="86" t="s">
        <v>238</v>
      </c>
      <c r="F38" s="86"/>
      <c r="G38" s="86"/>
      <c r="H38" s="96">
        <v>6.7100000000000017</v>
      </c>
      <c r="I38" s="99" t="s">
        <v>150</v>
      </c>
      <c r="J38" s="100">
        <v>1.7500000000000002E-2</v>
      </c>
      <c r="K38" s="97">
        <v>1.7200000000000003E-2</v>
      </c>
      <c r="L38" s="96">
        <v>42449.999999999993</v>
      </c>
      <c r="M38" s="98">
        <v>101.68</v>
      </c>
      <c r="N38" s="86"/>
      <c r="O38" s="96">
        <v>43.163169999999994</v>
      </c>
      <c r="P38" s="97">
        <v>2.6371101596392801E-6</v>
      </c>
      <c r="Q38" s="97">
        <v>4.0771963644583381E-2</v>
      </c>
      <c r="R38" s="97">
        <f>O38/'סכום נכסי הקרן'!$C$42</f>
        <v>1.3571976731300825E-2</v>
      </c>
    </row>
    <row r="39" spans="2:18" s="122" customFormat="1">
      <c r="B39" s="88" t="s">
        <v>279</v>
      </c>
      <c r="C39" s="86" t="s">
        <v>280</v>
      </c>
      <c r="D39" s="99" t="s">
        <v>106</v>
      </c>
      <c r="E39" s="86" t="s">
        <v>238</v>
      </c>
      <c r="F39" s="86"/>
      <c r="G39" s="86"/>
      <c r="H39" s="96">
        <v>1.5499999999999998</v>
      </c>
      <c r="I39" s="99" t="s">
        <v>150</v>
      </c>
      <c r="J39" s="100">
        <v>0.05</v>
      </c>
      <c r="K39" s="97">
        <v>3.5999999999999986E-3</v>
      </c>
      <c r="L39" s="96">
        <v>33999.999999999993</v>
      </c>
      <c r="M39" s="98">
        <v>109.39</v>
      </c>
      <c r="N39" s="86"/>
      <c r="O39" s="96">
        <v>37.192599999999999</v>
      </c>
      <c r="P39" s="97">
        <v>1.836927317648495E-6</v>
      </c>
      <c r="Q39" s="97">
        <v>3.5132158621517653E-2</v>
      </c>
      <c r="R39" s="97">
        <f>O39/'סכום נכסי הקרן'!$C$42</f>
        <v>1.1694625343240062E-2</v>
      </c>
    </row>
    <row r="40" spans="2:18" s="122" customFormat="1">
      <c r="B40" s="125"/>
    </row>
    <row r="41" spans="2:18" s="122" customFormat="1">
      <c r="B41" s="125"/>
    </row>
    <row r="42" spans="2:18" s="122" customFormat="1">
      <c r="B42" s="125"/>
    </row>
    <row r="43" spans="2:18" s="122" customFormat="1">
      <c r="B43" s="126" t="s">
        <v>97</v>
      </c>
      <c r="C43" s="121"/>
      <c r="D43" s="121"/>
    </row>
    <row r="44" spans="2:18" s="122" customFormat="1">
      <c r="B44" s="126" t="s">
        <v>215</v>
      </c>
      <c r="C44" s="121"/>
      <c r="D44" s="121"/>
    </row>
    <row r="45" spans="2:18">
      <c r="B45" s="139" t="s">
        <v>223</v>
      </c>
      <c r="C45" s="139"/>
      <c r="D45" s="139"/>
    </row>
    <row r="46" spans="2:18">
      <c r="C46" s="1"/>
      <c r="D46" s="1"/>
    </row>
    <row r="47" spans="2:18">
      <c r="C47" s="1"/>
      <c r="D47" s="1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5:D45"/>
  </mergeCells>
  <phoneticPr fontId="3" type="noConversion"/>
  <dataValidations count="1">
    <dataValidation allowBlank="1" showInputMessage="1" showErrorMessage="1" sqref="N10:Q10 N9 N1:N7 N32:N1048576 C5:C29 O1:Q9 O11:Q1048576 B46:B1048576 J1:M1048576 E1:I30 B43:B45 D1:D29 R1:AF1048576 AJ1:XFD1048576 AG1:AI27 AG31:AI1048576 C43:D44 A1:A1048576 B1:B42 E32:I1048576 C32:D42 C46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165</v>
      </c>
      <c r="C1" s="80" t="s" vm="1">
        <v>233</v>
      </c>
    </row>
    <row r="2" spans="2:67">
      <c r="B2" s="58" t="s">
        <v>164</v>
      </c>
      <c r="C2" s="80" t="s">
        <v>234</v>
      </c>
    </row>
    <row r="3" spans="2:67">
      <c r="B3" s="58" t="s">
        <v>166</v>
      </c>
      <c r="C3" s="80" t="s">
        <v>235</v>
      </c>
    </row>
    <row r="4" spans="2:67">
      <c r="B4" s="58" t="s">
        <v>167</v>
      </c>
      <c r="C4" s="80">
        <v>12152</v>
      </c>
    </row>
    <row r="6" spans="2:67" ht="26.25" customHeight="1">
      <c r="B6" s="136" t="s">
        <v>195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BO6" s="3"/>
    </row>
    <row r="7" spans="2:67" ht="26.25" customHeight="1">
      <c r="B7" s="136" t="s">
        <v>71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AZ7" s="45"/>
      <c r="BJ7" s="3"/>
      <c r="BO7" s="3"/>
    </row>
    <row r="8" spans="2:67" s="3" customFormat="1" ht="78.75">
      <c r="B8" s="39" t="s">
        <v>100</v>
      </c>
      <c r="C8" s="14" t="s">
        <v>34</v>
      </c>
      <c r="D8" s="14" t="s">
        <v>105</v>
      </c>
      <c r="E8" s="14" t="s">
        <v>211</v>
      </c>
      <c r="F8" s="14" t="s">
        <v>102</v>
      </c>
      <c r="G8" s="14" t="s">
        <v>46</v>
      </c>
      <c r="H8" s="14" t="s">
        <v>15</v>
      </c>
      <c r="I8" s="14" t="s">
        <v>47</v>
      </c>
      <c r="J8" s="14" t="s">
        <v>86</v>
      </c>
      <c r="K8" s="14" t="s">
        <v>18</v>
      </c>
      <c r="L8" s="14" t="s">
        <v>85</v>
      </c>
      <c r="M8" s="14" t="s">
        <v>17</v>
      </c>
      <c r="N8" s="14" t="s">
        <v>19</v>
      </c>
      <c r="O8" s="14" t="s">
        <v>217</v>
      </c>
      <c r="P8" s="14" t="s">
        <v>216</v>
      </c>
      <c r="Q8" s="14" t="s">
        <v>45</v>
      </c>
      <c r="R8" s="14" t="s">
        <v>44</v>
      </c>
      <c r="S8" s="14" t="s">
        <v>168</v>
      </c>
      <c r="T8" s="40" t="s">
        <v>170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224</v>
      </c>
      <c r="P9" s="17"/>
      <c r="Q9" s="17" t="s">
        <v>220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98</v>
      </c>
      <c r="R10" s="20" t="s">
        <v>99</v>
      </c>
      <c r="S10" s="47" t="s">
        <v>171</v>
      </c>
      <c r="T10" s="75" t="s">
        <v>212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E25" sqref="E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165</v>
      </c>
      <c r="C1" s="80" t="s" vm="1">
        <v>233</v>
      </c>
    </row>
    <row r="2" spans="2:66">
      <c r="B2" s="58" t="s">
        <v>164</v>
      </c>
      <c r="C2" s="80" t="s">
        <v>234</v>
      </c>
    </row>
    <row r="3" spans="2:66">
      <c r="B3" s="58" t="s">
        <v>166</v>
      </c>
      <c r="C3" s="80" t="s">
        <v>235</v>
      </c>
    </row>
    <row r="4" spans="2:66">
      <c r="B4" s="58" t="s">
        <v>167</v>
      </c>
      <c r="C4" s="80">
        <v>12152</v>
      </c>
    </row>
    <row r="6" spans="2:66" ht="26.25" customHeight="1">
      <c r="B6" s="142" t="s">
        <v>195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6" ht="26.25" customHeight="1">
      <c r="B7" s="142" t="s">
        <v>72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N7" s="3"/>
    </row>
    <row r="8" spans="2:66" s="3" customFormat="1" ht="78.75">
      <c r="B8" s="23" t="s">
        <v>100</v>
      </c>
      <c r="C8" s="31" t="s">
        <v>34</v>
      </c>
      <c r="D8" s="31" t="s">
        <v>105</v>
      </c>
      <c r="E8" s="31" t="s">
        <v>211</v>
      </c>
      <c r="F8" s="31" t="s">
        <v>102</v>
      </c>
      <c r="G8" s="31" t="s">
        <v>46</v>
      </c>
      <c r="H8" s="31" t="s">
        <v>15</v>
      </c>
      <c r="I8" s="31" t="s">
        <v>47</v>
      </c>
      <c r="J8" s="31" t="s">
        <v>86</v>
      </c>
      <c r="K8" s="31" t="s">
        <v>18</v>
      </c>
      <c r="L8" s="31" t="s">
        <v>85</v>
      </c>
      <c r="M8" s="31" t="s">
        <v>17</v>
      </c>
      <c r="N8" s="31" t="s">
        <v>19</v>
      </c>
      <c r="O8" s="14" t="s">
        <v>217</v>
      </c>
      <c r="P8" s="31" t="s">
        <v>216</v>
      </c>
      <c r="Q8" s="31" t="s">
        <v>231</v>
      </c>
      <c r="R8" s="31" t="s">
        <v>45</v>
      </c>
      <c r="S8" s="14" t="s">
        <v>44</v>
      </c>
      <c r="T8" s="31" t="s">
        <v>168</v>
      </c>
      <c r="U8" s="15" t="s">
        <v>170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224</v>
      </c>
      <c r="P9" s="33"/>
      <c r="Q9" s="17" t="s">
        <v>220</v>
      </c>
      <c r="R9" s="33" t="s">
        <v>220</v>
      </c>
      <c r="S9" s="17" t="s">
        <v>20</v>
      </c>
      <c r="T9" s="33" t="s">
        <v>220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98</v>
      </c>
      <c r="R10" s="20" t="s">
        <v>99</v>
      </c>
      <c r="S10" s="20" t="s">
        <v>171</v>
      </c>
      <c r="T10" s="21" t="s">
        <v>212</v>
      </c>
      <c r="U10" s="21" t="s">
        <v>226</v>
      </c>
      <c r="V10" s="5"/>
      <c r="BI10" s="1"/>
      <c r="BJ10" s="3"/>
      <c r="BK10" s="1"/>
    </row>
    <row r="11" spans="2:66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5"/>
      <c r="BI11" s="1"/>
      <c r="BJ11" s="3"/>
      <c r="BK11" s="1"/>
      <c r="BN11" s="1"/>
    </row>
    <row r="12" spans="2:66">
      <c r="B12" s="101" t="s">
        <v>232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BJ12" s="3"/>
    </row>
    <row r="13" spans="2:66" ht="20.25">
      <c r="B13" s="101" t="s">
        <v>97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BJ13" s="4"/>
    </row>
    <row r="14" spans="2:66">
      <c r="B14" s="101" t="s">
        <v>215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3"/>
      <c r="M14" s="103"/>
      <c r="N14" s="103"/>
      <c r="O14" s="103"/>
      <c r="P14" s="103"/>
      <c r="Q14" s="103"/>
      <c r="R14" s="103"/>
      <c r="S14" s="103"/>
      <c r="T14" s="103"/>
      <c r="U14" s="103"/>
    </row>
    <row r="15" spans="2:66">
      <c r="B15" s="101" t="s">
        <v>223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3"/>
      <c r="M15" s="103"/>
      <c r="N15" s="103"/>
      <c r="O15" s="103"/>
      <c r="P15" s="103"/>
      <c r="Q15" s="103"/>
      <c r="R15" s="103"/>
      <c r="S15" s="103"/>
      <c r="T15" s="103"/>
      <c r="U15" s="103"/>
    </row>
    <row r="16" spans="2:66">
      <c r="B16" s="139" t="s">
        <v>228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03"/>
      <c r="M16" s="103"/>
      <c r="N16" s="103"/>
      <c r="O16" s="103"/>
      <c r="P16" s="103"/>
      <c r="Q16" s="103"/>
      <c r="R16" s="103"/>
      <c r="S16" s="103"/>
      <c r="T16" s="103"/>
      <c r="U16" s="103"/>
    </row>
    <row r="17" spans="2:61" ht="20.2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BI17" s="4"/>
    </row>
    <row r="18" spans="2:6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2:6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BI19" s="3"/>
    </row>
    <row r="20" spans="2:6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2:6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2:6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</row>
    <row r="33" spans="2:21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</row>
    <row r="34" spans="2:21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</row>
    <row r="35" spans="2:21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</row>
    <row r="36" spans="2:21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</row>
    <row r="37" spans="2:21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</row>
    <row r="38" spans="2:21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</row>
    <row r="39" spans="2:21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</row>
    <row r="40" spans="2:21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</row>
    <row r="41" spans="2:21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</row>
    <row r="42" spans="2:21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</row>
    <row r="43" spans="2:21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</row>
    <row r="44" spans="2:21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</row>
    <row r="45" spans="2:21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</row>
    <row r="46" spans="2:21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</row>
    <row r="47" spans="2:21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</row>
    <row r="48" spans="2:21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</row>
    <row r="49" spans="2:21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</row>
    <row r="50" spans="2:21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</row>
    <row r="51" spans="2:21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</row>
    <row r="52" spans="2:21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</row>
    <row r="53" spans="2:21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</row>
    <row r="54" spans="2:21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</row>
    <row r="55" spans="2:21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</row>
    <row r="56" spans="2:21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</row>
    <row r="57" spans="2:21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</row>
    <row r="58" spans="2:21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</row>
    <row r="59" spans="2:21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</row>
    <row r="60" spans="2:21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</row>
    <row r="61" spans="2:21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</row>
    <row r="62" spans="2:21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</row>
    <row r="63" spans="2:21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</row>
    <row r="64" spans="2:21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</row>
    <row r="65" spans="2:21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</row>
    <row r="66" spans="2:21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</row>
    <row r="67" spans="2:21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</row>
    <row r="68" spans="2:21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</row>
    <row r="69" spans="2:21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</row>
    <row r="70" spans="2:21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</row>
    <row r="71" spans="2:21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</row>
    <row r="72" spans="2:21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</row>
    <row r="73" spans="2:21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</row>
    <row r="74" spans="2:21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</row>
    <row r="75" spans="2:21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</row>
    <row r="76" spans="2:21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</row>
    <row r="77" spans="2:21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</row>
    <row r="78" spans="2:21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</row>
    <row r="79" spans="2:21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</row>
    <row r="80" spans="2:21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</row>
    <row r="81" spans="2:21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</row>
    <row r="82" spans="2:21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</row>
    <row r="83" spans="2:21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</row>
    <row r="84" spans="2:21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</row>
    <row r="85" spans="2:21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</row>
    <row r="86" spans="2:21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</row>
    <row r="87" spans="2:21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</row>
    <row r="88" spans="2:21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</row>
    <row r="89" spans="2:21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</row>
    <row r="90" spans="2:21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</row>
    <row r="91" spans="2:21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</row>
    <row r="92" spans="2:21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</row>
    <row r="93" spans="2:21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</row>
    <row r="94" spans="2:21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</row>
    <row r="95" spans="2:21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</row>
    <row r="96" spans="2:21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</row>
    <row r="97" spans="2:21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</row>
    <row r="98" spans="2:21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</row>
    <row r="99" spans="2:21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</row>
    <row r="100" spans="2:2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</row>
    <row r="101" spans="2:2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</row>
    <row r="102" spans="2:2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</row>
    <row r="103" spans="2:2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</row>
    <row r="104" spans="2:2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</row>
    <row r="105" spans="2:2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</row>
    <row r="106" spans="2:2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</row>
    <row r="107" spans="2:2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</row>
    <row r="108" spans="2:2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</row>
    <row r="109" spans="2:2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</row>
    <row r="110" spans="2:2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F24" sqref="F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165</v>
      </c>
      <c r="C1" s="80" t="s" vm="1">
        <v>233</v>
      </c>
    </row>
    <row r="2" spans="2:62">
      <c r="B2" s="58" t="s">
        <v>164</v>
      </c>
      <c r="C2" s="80" t="s">
        <v>234</v>
      </c>
    </row>
    <row r="3" spans="2:62">
      <c r="B3" s="58" t="s">
        <v>166</v>
      </c>
      <c r="C3" s="80" t="s">
        <v>235</v>
      </c>
    </row>
    <row r="4" spans="2:62">
      <c r="B4" s="58" t="s">
        <v>167</v>
      </c>
      <c r="C4" s="80">
        <v>12152</v>
      </c>
    </row>
    <row r="6" spans="2:62" ht="26.25" customHeight="1">
      <c r="B6" s="142" t="s">
        <v>195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BJ6" s="3"/>
    </row>
    <row r="7" spans="2:62" ht="26.25" customHeight="1">
      <c r="B7" s="142" t="s">
        <v>73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F7" s="3"/>
      <c r="BJ7" s="3"/>
    </row>
    <row r="8" spans="2:62" s="3" customFormat="1" ht="78.75">
      <c r="B8" s="23" t="s">
        <v>100</v>
      </c>
      <c r="C8" s="31" t="s">
        <v>34</v>
      </c>
      <c r="D8" s="31" t="s">
        <v>105</v>
      </c>
      <c r="E8" s="31" t="s">
        <v>211</v>
      </c>
      <c r="F8" s="31" t="s">
        <v>102</v>
      </c>
      <c r="G8" s="31" t="s">
        <v>46</v>
      </c>
      <c r="H8" s="31" t="s">
        <v>85</v>
      </c>
      <c r="I8" s="14" t="s">
        <v>217</v>
      </c>
      <c r="J8" s="14" t="s">
        <v>216</v>
      </c>
      <c r="K8" s="31" t="s">
        <v>231</v>
      </c>
      <c r="L8" s="14" t="s">
        <v>45</v>
      </c>
      <c r="M8" s="14" t="s">
        <v>44</v>
      </c>
      <c r="N8" s="14" t="s">
        <v>168</v>
      </c>
      <c r="O8" s="15" t="s">
        <v>170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224</v>
      </c>
      <c r="J9" s="17"/>
      <c r="K9" s="17" t="s">
        <v>220</v>
      </c>
      <c r="L9" s="17" t="s">
        <v>220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F11" s="1"/>
      <c r="BG11" s="3"/>
      <c r="BH11" s="1"/>
      <c r="BJ11" s="1"/>
    </row>
    <row r="12" spans="2:62" ht="20.25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4"/>
    </row>
    <row r="13" spans="2:62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2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2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2" ht="20.25">
      <c r="B16" s="101" t="s">
        <v>229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F16" s="4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9"/>
  <sheetViews>
    <sheetView rightToLeft="1" zoomScale="90" zoomScaleNormal="90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47.4257812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165</v>
      </c>
      <c r="C1" s="80" t="s" vm="1">
        <v>233</v>
      </c>
    </row>
    <row r="2" spans="2:63">
      <c r="B2" s="58" t="s">
        <v>164</v>
      </c>
      <c r="C2" s="80" t="s">
        <v>234</v>
      </c>
    </row>
    <row r="3" spans="2:63">
      <c r="B3" s="58" t="s">
        <v>166</v>
      </c>
      <c r="C3" s="80" t="s">
        <v>235</v>
      </c>
    </row>
    <row r="4" spans="2:63">
      <c r="B4" s="58" t="s">
        <v>167</v>
      </c>
      <c r="C4" s="80">
        <v>12152</v>
      </c>
    </row>
    <row r="6" spans="2:63" ht="26.25" customHeight="1">
      <c r="B6" s="142" t="s">
        <v>195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K6" s="3"/>
    </row>
    <row r="7" spans="2:63" ht="26.25" customHeight="1">
      <c r="B7" s="142" t="s">
        <v>74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H7" s="3"/>
      <c r="BK7" s="3"/>
    </row>
    <row r="8" spans="2:63" s="3" customFormat="1" ht="74.25" customHeight="1">
      <c r="B8" s="23" t="s">
        <v>100</v>
      </c>
      <c r="C8" s="31" t="s">
        <v>34</v>
      </c>
      <c r="D8" s="31" t="s">
        <v>105</v>
      </c>
      <c r="E8" s="31" t="s">
        <v>102</v>
      </c>
      <c r="F8" s="31" t="s">
        <v>46</v>
      </c>
      <c r="G8" s="31" t="s">
        <v>85</v>
      </c>
      <c r="H8" s="31" t="s">
        <v>217</v>
      </c>
      <c r="I8" s="31" t="s">
        <v>216</v>
      </c>
      <c r="J8" s="31" t="s">
        <v>231</v>
      </c>
      <c r="K8" s="31" t="s">
        <v>45</v>
      </c>
      <c r="L8" s="31" t="s">
        <v>44</v>
      </c>
      <c r="M8" s="31" t="s">
        <v>168</v>
      </c>
      <c r="N8" s="15" t="s">
        <v>170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224</v>
      </c>
      <c r="I9" s="33"/>
      <c r="J9" s="17" t="s">
        <v>220</v>
      </c>
      <c r="K9" s="33" t="s">
        <v>220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20" customFormat="1" ht="18" customHeight="1">
      <c r="B11" s="81" t="s">
        <v>28</v>
      </c>
      <c r="C11" s="82"/>
      <c r="D11" s="82"/>
      <c r="E11" s="82"/>
      <c r="F11" s="82"/>
      <c r="G11" s="82"/>
      <c r="H11" s="90"/>
      <c r="I11" s="92"/>
      <c r="J11" s="82"/>
      <c r="K11" s="90">
        <v>1988.0201100006</v>
      </c>
      <c r="L11" s="82"/>
      <c r="M11" s="91">
        <v>1</v>
      </c>
      <c r="N11" s="91">
        <f>K11/'סכום נכסי הקרן'!$C$42</f>
        <v>0.62510150839908774</v>
      </c>
      <c r="O11" s="123"/>
      <c r="BH11" s="122"/>
      <c r="BI11" s="124"/>
      <c r="BK11" s="122"/>
    </row>
    <row r="12" spans="2:63" s="122" customFormat="1" ht="20.25">
      <c r="B12" s="83" t="s">
        <v>214</v>
      </c>
      <c r="C12" s="84"/>
      <c r="D12" s="84"/>
      <c r="E12" s="84"/>
      <c r="F12" s="84"/>
      <c r="G12" s="84"/>
      <c r="H12" s="93"/>
      <c r="I12" s="95"/>
      <c r="J12" s="84"/>
      <c r="K12" s="93">
        <v>1571.3530399999997</v>
      </c>
      <c r="L12" s="84"/>
      <c r="M12" s="94">
        <v>0.79041103864866114</v>
      </c>
      <c r="N12" s="94">
        <f>K12/'סכום נכסי הקרן'!$C$42</f>
        <v>0.49408713251456771</v>
      </c>
      <c r="BI12" s="120"/>
    </row>
    <row r="13" spans="2:63" s="122" customFormat="1">
      <c r="B13" s="104" t="s">
        <v>48</v>
      </c>
      <c r="C13" s="84"/>
      <c r="D13" s="84"/>
      <c r="E13" s="84"/>
      <c r="F13" s="84"/>
      <c r="G13" s="84"/>
      <c r="H13" s="93"/>
      <c r="I13" s="95"/>
      <c r="J13" s="84"/>
      <c r="K13" s="93">
        <v>202.31085999999999</v>
      </c>
      <c r="L13" s="84"/>
      <c r="M13" s="94">
        <v>0.10176499673332728</v>
      </c>
      <c r="N13" s="94">
        <f>K13/'סכום נכסי הקרן'!$C$42</f>
        <v>6.3613452960231118E-2</v>
      </c>
    </row>
    <row r="14" spans="2:63" s="122" customFormat="1">
      <c r="B14" s="89" t="s">
        <v>281</v>
      </c>
      <c r="C14" s="86" t="s">
        <v>282</v>
      </c>
      <c r="D14" s="99" t="s">
        <v>106</v>
      </c>
      <c r="E14" s="99" t="s">
        <v>283</v>
      </c>
      <c r="F14" s="99" t="s">
        <v>284</v>
      </c>
      <c r="G14" s="99" t="s">
        <v>150</v>
      </c>
      <c r="H14" s="96">
        <v>5193.9999999999991</v>
      </c>
      <c r="I14" s="98">
        <v>1356</v>
      </c>
      <c r="J14" s="86"/>
      <c r="K14" s="96">
        <v>70.430639999999983</v>
      </c>
      <c r="L14" s="97">
        <v>2.5155991241007375E-5</v>
      </c>
      <c r="M14" s="97">
        <v>3.542752894988508E-2</v>
      </c>
      <c r="N14" s="97">
        <f>K14/'סכום נכסי הקרן'!$C$42</f>
        <v>2.2145801785425516E-2</v>
      </c>
    </row>
    <row r="15" spans="2:63" s="122" customFormat="1">
      <c r="B15" s="89" t="s">
        <v>285</v>
      </c>
      <c r="C15" s="86" t="s">
        <v>286</v>
      </c>
      <c r="D15" s="99" t="s">
        <v>106</v>
      </c>
      <c r="E15" s="99" t="s">
        <v>287</v>
      </c>
      <c r="F15" s="99" t="s">
        <v>284</v>
      </c>
      <c r="G15" s="99" t="s">
        <v>150</v>
      </c>
      <c r="H15" s="96">
        <v>3025.9999999999995</v>
      </c>
      <c r="I15" s="98">
        <v>1357</v>
      </c>
      <c r="J15" s="86"/>
      <c r="K15" s="96">
        <v>41.062819999999995</v>
      </c>
      <c r="L15" s="97">
        <v>2.0721793480675873E-5</v>
      </c>
      <c r="M15" s="97">
        <v>2.0655133111298157E-2</v>
      </c>
      <c r="N15" s="97">
        <f>K15/'סכום נכסי הקרן'!$C$42</f>
        <v>1.2911554864056421E-2</v>
      </c>
    </row>
    <row r="16" spans="2:63" s="122" customFormat="1" ht="20.25">
      <c r="B16" s="89" t="s">
        <v>288</v>
      </c>
      <c r="C16" s="86" t="s">
        <v>289</v>
      </c>
      <c r="D16" s="99" t="s">
        <v>106</v>
      </c>
      <c r="E16" s="99" t="s">
        <v>290</v>
      </c>
      <c r="F16" s="99" t="s">
        <v>284</v>
      </c>
      <c r="G16" s="99" t="s">
        <v>150</v>
      </c>
      <c r="H16" s="96">
        <v>340.99999999999994</v>
      </c>
      <c r="I16" s="98">
        <v>13580</v>
      </c>
      <c r="J16" s="86"/>
      <c r="K16" s="96">
        <v>46.3078</v>
      </c>
      <c r="L16" s="97">
        <v>3.3217265130410686E-6</v>
      </c>
      <c r="M16" s="97">
        <v>2.3293426342647021E-2</v>
      </c>
      <c r="N16" s="97">
        <f>K16/'סכום נכסי הקרן'!$C$42</f>
        <v>1.4560755942571698E-2</v>
      </c>
      <c r="BH16" s="120"/>
    </row>
    <row r="17" spans="2:14" s="122" customFormat="1">
      <c r="B17" s="89" t="s">
        <v>291</v>
      </c>
      <c r="C17" s="86" t="s">
        <v>292</v>
      </c>
      <c r="D17" s="99" t="s">
        <v>106</v>
      </c>
      <c r="E17" s="99" t="s">
        <v>293</v>
      </c>
      <c r="F17" s="99" t="s">
        <v>284</v>
      </c>
      <c r="G17" s="99" t="s">
        <v>150</v>
      </c>
      <c r="H17" s="96">
        <v>327.99999999999994</v>
      </c>
      <c r="I17" s="98">
        <v>13570</v>
      </c>
      <c r="J17" s="86"/>
      <c r="K17" s="96">
        <v>44.509599999999992</v>
      </c>
      <c r="L17" s="97">
        <v>7.9329472471100955E-6</v>
      </c>
      <c r="M17" s="97">
        <v>2.2388908329497009E-2</v>
      </c>
      <c r="N17" s="97">
        <f>K17/'סכום נכסי הקרן'!$C$42</f>
        <v>1.399534036817748E-2</v>
      </c>
    </row>
    <row r="18" spans="2:14" s="122" customFormat="1">
      <c r="B18" s="85"/>
      <c r="C18" s="86"/>
      <c r="D18" s="86"/>
      <c r="E18" s="86"/>
      <c r="F18" s="86"/>
      <c r="G18" s="86"/>
      <c r="H18" s="96"/>
      <c r="I18" s="98"/>
      <c r="J18" s="86"/>
      <c r="K18" s="86"/>
      <c r="L18" s="86"/>
      <c r="M18" s="97"/>
      <c r="N18" s="86"/>
    </row>
    <row r="19" spans="2:14" s="122" customFormat="1">
      <c r="B19" s="104" t="s">
        <v>49</v>
      </c>
      <c r="C19" s="84"/>
      <c r="D19" s="84"/>
      <c r="E19" s="84"/>
      <c r="F19" s="84"/>
      <c r="G19" s="84"/>
      <c r="H19" s="93"/>
      <c r="I19" s="95"/>
      <c r="J19" s="84"/>
      <c r="K19" s="93">
        <v>1369.0421799999997</v>
      </c>
      <c r="L19" s="84"/>
      <c r="M19" s="94">
        <v>0.68864604191533385</v>
      </c>
      <c r="N19" s="94">
        <f>K19/'סכום נכסי הקרן'!$C$42</f>
        <v>0.43047367955433657</v>
      </c>
    </row>
    <row r="20" spans="2:14" s="122" customFormat="1">
      <c r="B20" s="89" t="s">
        <v>294</v>
      </c>
      <c r="C20" s="86" t="s">
        <v>295</v>
      </c>
      <c r="D20" s="99" t="s">
        <v>106</v>
      </c>
      <c r="E20" s="99" t="s">
        <v>283</v>
      </c>
      <c r="F20" s="99" t="s">
        <v>296</v>
      </c>
      <c r="G20" s="99" t="s">
        <v>150</v>
      </c>
      <c r="H20" s="96">
        <v>88999.999999999985</v>
      </c>
      <c r="I20" s="98">
        <v>326.08</v>
      </c>
      <c r="J20" s="86"/>
      <c r="K20" s="96">
        <v>290.21119999999996</v>
      </c>
      <c r="L20" s="97">
        <v>2.8806978937965074E-4</v>
      </c>
      <c r="M20" s="97">
        <v>0.14598001224439947</v>
      </c>
      <c r="N20" s="97">
        <f>K20/'סכום נכסי הקרן'!$C$42</f>
        <v>9.1252325850091409E-2</v>
      </c>
    </row>
    <row r="21" spans="2:14" s="122" customFormat="1">
      <c r="B21" s="89" t="s">
        <v>297</v>
      </c>
      <c r="C21" s="86" t="s">
        <v>298</v>
      </c>
      <c r="D21" s="99" t="s">
        <v>106</v>
      </c>
      <c r="E21" s="99" t="s">
        <v>283</v>
      </c>
      <c r="F21" s="99" t="s">
        <v>296</v>
      </c>
      <c r="G21" s="99" t="s">
        <v>150</v>
      </c>
      <c r="H21" s="96">
        <v>17499.999999999996</v>
      </c>
      <c r="I21" s="98">
        <v>361.4</v>
      </c>
      <c r="J21" s="86"/>
      <c r="K21" s="96">
        <v>63.24499999999999</v>
      </c>
      <c r="L21" s="97">
        <v>7.67736969067715E-5</v>
      </c>
      <c r="M21" s="97">
        <v>3.1813058470510594E-2</v>
      </c>
      <c r="N21" s="97">
        <f>K21/'סכום נכסי הקרן'!$C$42</f>
        <v>1.988639083670455E-2</v>
      </c>
    </row>
    <row r="22" spans="2:14" s="122" customFormat="1">
      <c r="B22" s="89" t="s">
        <v>299</v>
      </c>
      <c r="C22" s="86" t="s">
        <v>300</v>
      </c>
      <c r="D22" s="99" t="s">
        <v>106</v>
      </c>
      <c r="E22" s="99" t="s">
        <v>287</v>
      </c>
      <c r="F22" s="99" t="s">
        <v>296</v>
      </c>
      <c r="G22" s="99" t="s">
        <v>150</v>
      </c>
      <c r="H22" s="96">
        <v>37999.999999999993</v>
      </c>
      <c r="I22" s="98">
        <v>359.15</v>
      </c>
      <c r="J22" s="86"/>
      <c r="K22" s="96">
        <v>136.47699999999998</v>
      </c>
      <c r="L22" s="97">
        <v>7.3527554368764912E-5</v>
      </c>
      <c r="M22" s="97">
        <v>6.8649707975015795E-2</v>
      </c>
      <c r="N22" s="97">
        <f>K22/'סכום נכסי הקרן'!$C$42</f>
        <v>4.2913036006339264E-2</v>
      </c>
    </row>
    <row r="23" spans="2:14" s="122" customFormat="1">
      <c r="B23" s="89" t="s">
        <v>301</v>
      </c>
      <c r="C23" s="86" t="s">
        <v>302</v>
      </c>
      <c r="D23" s="99" t="s">
        <v>106</v>
      </c>
      <c r="E23" s="99" t="s">
        <v>287</v>
      </c>
      <c r="F23" s="99" t="s">
        <v>296</v>
      </c>
      <c r="G23" s="99" t="s">
        <v>150</v>
      </c>
      <c r="H23" s="96">
        <v>23569.999999999996</v>
      </c>
      <c r="I23" s="98">
        <v>315.22000000000003</v>
      </c>
      <c r="J23" s="86"/>
      <c r="K23" s="96">
        <v>74.297349999999994</v>
      </c>
      <c r="L23" s="97">
        <v>5.2966292134831449E-5</v>
      </c>
      <c r="M23" s="97">
        <v>3.737253442570939E-2</v>
      </c>
      <c r="N23" s="97">
        <f>K23/'סכום נכסי הקרן'!$C$42</f>
        <v>2.3361627642207776E-2</v>
      </c>
    </row>
    <row r="24" spans="2:14" s="122" customFormat="1">
      <c r="B24" s="89" t="s">
        <v>303</v>
      </c>
      <c r="C24" s="86" t="s">
        <v>304</v>
      </c>
      <c r="D24" s="99" t="s">
        <v>106</v>
      </c>
      <c r="E24" s="99" t="s">
        <v>287</v>
      </c>
      <c r="F24" s="99" t="s">
        <v>296</v>
      </c>
      <c r="G24" s="99" t="s">
        <v>150</v>
      </c>
      <c r="H24" s="96">
        <v>35449.999999999993</v>
      </c>
      <c r="I24" s="98">
        <v>326.95999999999998</v>
      </c>
      <c r="J24" s="86"/>
      <c r="K24" s="96">
        <v>115.90731999999998</v>
      </c>
      <c r="L24" s="97">
        <v>7.9662921348314588E-5</v>
      </c>
      <c r="M24" s="97">
        <v>5.830289111107885E-2</v>
      </c>
      <c r="N24" s="97">
        <f>K24/'סכום נכסי הקרן'!$C$42</f>
        <v>3.6445225177563156E-2</v>
      </c>
    </row>
    <row r="25" spans="2:14" s="122" customFormat="1">
      <c r="B25" s="89" t="s">
        <v>305</v>
      </c>
      <c r="C25" s="86" t="s">
        <v>306</v>
      </c>
      <c r="D25" s="99" t="s">
        <v>106</v>
      </c>
      <c r="E25" s="99" t="s">
        <v>290</v>
      </c>
      <c r="F25" s="99" t="s">
        <v>296</v>
      </c>
      <c r="G25" s="99" t="s">
        <v>150</v>
      </c>
      <c r="H25" s="96">
        <v>1099.9999999999998</v>
      </c>
      <c r="I25" s="98">
        <v>3605.59</v>
      </c>
      <c r="J25" s="86"/>
      <c r="K25" s="96">
        <v>39.661489999999993</v>
      </c>
      <c r="L25" s="97">
        <v>4.7905480918332382E-5</v>
      </c>
      <c r="M25" s="97">
        <v>1.9950245875524884E-2</v>
      </c>
      <c r="N25" s="97">
        <f>K25/'סכום נכסי הקרן'!$C$42</f>
        <v>1.2470928789723284E-2</v>
      </c>
    </row>
    <row r="26" spans="2:14" s="122" customFormat="1">
      <c r="B26" s="89" t="s">
        <v>307</v>
      </c>
      <c r="C26" s="86" t="s">
        <v>308</v>
      </c>
      <c r="D26" s="99" t="s">
        <v>106</v>
      </c>
      <c r="E26" s="99" t="s">
        <v>290</v>
      </c>
      <c r="F26" s="99" t="s">
        <v>296</v>
      </c>
      <c r="G26" s="99" t="s">
        <v>150</v>
      </c>
      <c r="H26" s="96">
        <v>226.99999999999997</v>
      </c>
      <c r="I26" s="98">
        <v>3346.63</v>
      </c>
      <c r="J26" s="86"/>
      <c r="K26" s="96">
        <v>7.5968499999999981</v>
      </c>
      <c r="L26" s="97">
        <v>1.5133333333333332E-6</v>
      </c>
      <c r="M26" s="97">
        <v>3.8213144634626989E-3</v>
      </c>
      <c r="N26" s="97">
        <f>K26/'סכום נכסי הקרן'!$C$42</f>
        <v>2.3887094351777837E-3</v>
      </c>
    </row>
    <row r="27" spans="2:14" s="122" customFormat="1">
      <c r="B27" s="89" t="s">
        <v>309</v>
      </c>
      <c r="C27" s="86" t="s">
        <v>310</v>
      </c>
      <c r="D27" s="99" t="s">
        <v>106</v>
      </c>
      <c r="E27" s="99" t="s">
        <v>290</v>
      </c>
      <c r="F27" s="99" t="s">
        <v>296</v>
      </c>
      <c r="G27" s="99" t="s">
        <v>150</v>
      </c>
      <c r="H27" s="96">
        <v>8509.9999999999982</v>
      </c>
      <c r="I27" s="98">
        <v>3252.12</v>
      </c>
      <c r="J27" s="86"/>
      <c r="K27" s="96">
        <v>276.75540999999993</v>
      </c>
      <c r="L27" s="97">
        <v>6.0785714285714271E-5</v>
      </c>
      <c r="M27" s="97">
        <v>0.13921157467562861</v>
      </c>
      <c r="N27" s="97">
        <f>K27/'סכום נכסי הקרן'!$C$42</f>
        <v>8.7021365316347687E-2</v>
      </c>
    </row>
    <row r="28" spans="2:14" s="122" customFormat="1">
      <c r="B28" s="89" t="s">
        <v>311</v>
      </c>
      <c r="C28" s="86" t="s">
        <v>312</v>
      </c>
      <c r="D28" s="99" t="s">
        <v>106</v>
      </c>
      <c r="E28" s="99" t="s">
        <v>293</v>
      </c>
      <c r="F28" s="99" t="s">
        <v>296</v>
      </c>
      <c r="G28" s="99" t="s">
        <v>150</v>
      </c>
      <c r="H28" s="96">
        <v>599.99999999999989</v>
      </c>
      <c r="I28" s="98">
        <v>3378.61</v>
      </c>
      <c r="J28" s="86"/>
      <c r="K28" s="96">
        <v>20.271659999999997</v>
      </c>
      <c r="L28" s="97">
        <v>4.1600000066559993E-6</v>
      </c>
      <c r="M28" s="97">
        <v>1.0196908923619429E-2</v>
      </c>
      <c r="N28" s="97">
        <f>K28/'סכום נכסי הקרן'!$C$42</f>
        <v>6.374103149162624E-3</v>
      </c>
    </row>
    <row r="29" spans="2:14" s="122" customFormat="1">
      <c r="B29" s="89" t="s">
        <v>313</v>
      </c>
      <c r="C29" s="86" t="s">
        <v>314</v>
      </c>
      <c r="D29" s="99" t="s">
        <v>106</v>
      </c>
      <c r="E29" s="99" t="s">
        <v>293</v>
      </c>
      <c r="F29" s="99" t="s">
        <v>296</v>
      </c>
      <c r="G29" s="99" t="s">
        <v>150</v>
      </c>
      <c r="H29" s="96">
        <v>8244.9999999999982</v>
      </c>
      <c r="I29" s="98">
        <v>3264.84</v>
      </c>
      <c r="J29" s="86"/>
      <c r="K29" s="96">
        <v>269.18605999999994</v>
      </c>
      <c r="L29" s="97">
        <v>5.5058430717863096E-5</v>
      </c>
      <c r="M29" s="97">
        <v>0.13540409307022488</v>
      </c>
      <c r="N29" s="97">
        <f>K29/'סכום נכסי הקרן'!$C$42</f>
        <v>8.4641302821608047E-2</v>
      </c>
    </row>
    <row r="30" spans="2:14" s="122" customFormat="1">
      <c r="B30" s="89" t="s">
        <v>315</v>
      </c>
      <c r="C30" s="86" t="s">
        <v>316</v>
      </c>
      <c r="D30" s="99" t="s">
        <v>106</v>
      </c>
      <c r="E30" s="99" t="s">
        <v>293</v>
      </c>
      <c r="F30" s="99" t="s">
        <v>296</v>
      </c>
      <c r="G30" s="99" t="s">
        <v>150</v>
      </c>
      <c r="H30" s="96">
        <v>2099.9999999999995</v>
      </c>
      <c r="I30" s="98">
        <v>3592.04</v>
      </c>
      <c r="J30" s="86"/>
      <c r="K30" s="96">
        <v>75.432839999999985</v>
      </c>
      <c r="L30" s="97">
        <v>4.3418591319780023E-5</v>
      </c>
      <c r="M30" s="97">
        <v>3.7943700680159224E-2</v>
      </c>
      <c r="N30" s="97">
        <f>K30/'סכום נכסי הקרן'!$C$42</f>
        <v>2.3718664529411026E-2</v>
      </c>
    </row>
    <row r="31" spans="2:14" s="122" customFormat="1">
      <c r="B31" s="85"/>
      <c r="C31" s="86"/>
      <c r="D31" s="86"/>
      <c r="E31" s="86"/>
      <c r="F31" s="86"/>
      <c r="G31" s="86"/>
      <c r="H31" s="96"/>
      <c r="I31" s="98"/>
      <c r="J31" s="86"/>
      <c r="K31" s="86"/>
      <c r="L31" s="86"/>
      <c r="M31" s="97"/>
      <c r="N31" s="86"/>
    </row>
    <row r="32" spans="2:14" s="122" customFormat="1">
      <c r="B32" s="83" t="s">
        <v>213</v>
      </c>
      <c r="C32" s="84"/>
      <c r="D32" s="84"/>
      <c r="E32" s="84"/>
      <c r="F32" s="84"/>
      <c r="G32" s="84"/>
      <c r="H32" s="93"/>
      <c r="I32" s="95"/>
      <c r="J32" s="84"/>
      <c r="K32" s="93">
        <v>416.66707000059989</v>
      </c>
      <c r="L32" s="84"/>
      <c r="M32" s="94">
        <v>0.20958896135133873</v>
      </c>
      <c r="N32" s="94">
        <f>K32/'סכום נכסי הקרן'!$C$42</f>
        <v>0.13101437588451995</v>
      </c>
    </row>
    <row r="33" spans="2:14" s="122" customFormat="1">
      <c r="B33" s="104" t="s">
        <v>50</v>
      </c>
      <c r="C33" s="84"/>
      <c r="D33" s="84"/>
      <c r="E33" s="84"/>
      <c r="F33" s="84"/>
      <c r="G33" s="84"/>
      <c r="H33" s="93"/>
      <c r="I33" s="95"/>
      <c r="J33" s="84"/>
      <c r="K33" s="93">
        <v>416.66707000059989</v>
      </c>
      <c r="L33" s="84"/>
      <c r="M33" s="94">
        <v>0.20958896135133873</v>
      </c>
      <c r="N33" s="94">
        <f>K33/'סכום נכסי הקרן'!$C$42</f>
        <v>0.13101437588451995</v>
      </c>
    </row>
    <row r="34" spans="2:14" s="122" customFormat="1">
      <c r="B34" s="89" t="s">
        <v>317</v>
      </c>
      <c r="C34" s="86" t="s">
        <v>318</v>
      </c>
      <c r="D34" s="99" t="s">
        <v>27</v>
      </c>
      <c r="E34" s="99"/>
      <c r="F34" s="99" t="s">
        <v>284</v>
      </c>
      <c r="G34" s="99" t="s">
        <v>159</v>
      </c>
      <c r="H34" s="96">
        <v>26.999999999999996</v>
      </c>
      <c r="I34" s="98">
        <v>23110</v>
      </c>
      <c r="J34" s="86"/>
      <c r="K34" s="96">
        <v>20.569169999999996</v>
      </c>
      <c r="L34" s="97">
        <v>2.4237545395912627E-7</v>
      </c>
      <c r="M34" s="97">
        <v>1.0346560327296583E-2</v>
      </c>
      <c r="N34" s="97">
        <f>K34/'סכום נכסי הקרן'!$C$42</f>
        <v>6.4676504673352531E-3</v>
      </c>
    </row>
    <row r="35" spans="2:14" s="122" customFormat="1">
      <c r="B35" s="89" t="s">
        <v>319</v>
      </c>
      <c r="C35" s="86" t="s">
        <v>320</v>
      </c>
      <c r="D35" s="99" t="s">
        <v>27</v>
      </c>
      <c r="E35" s="99"/>
      <c r="F35" s="99" t="s">
        <v>284</v>
      </c>
      <c r="G35" s="99" t="s">
        <v>158</v>
      </c>
      <c r="H35" s="96">
        <v>59.999999999999993</v>
      </c>
      <c r="I35" s="98">
        <v>3416</v>
      </c>
      <c r="J35" s="86"/>
      <c r="K35" s="96">
        <v>5.658949999999999</v>
      </c>
      <c r="L35" s="97">
        <v>1.0804800032414398E-6</v>
      </c>
      <c r="M35" s="97">
        <v>2.8465255313731667E-3</v>
      </c>
      <c r="N35" s="97">
        <f>K35/'סכום נכסי הקרן'!$C$42</f>
        <v>1.7793674033578814E-3</v>
      </c>
    </row>
    <row r="36" spans="2:14" s="122" customFormat="1">
      <c r="B36" s="89" t="s">
        <v>321</v>
      </c>
      <c r="C36" s="86" t="s">
        <v>322</v>
      </c>
      <c r="D36" s="99" t="s">
        <v>323</v>
      </c>
      <c r="E36" s="99"/>
      <c r="F36" s="99" t="s">
        <v>284</v>
      </c>
      <c r="G36" s="99" t="s">
        <v>149</v>
      </c>
      <c r="H36" s="96">
        <v>43.999999999999993</v>
      </c>
      <c r="I36" s="98">
        <v>2561</v>
      </c>
      <c r="J36" s="86"/>
      <c r="K36" s="96">
        <v>4.1129699999999989</v>
      </c>
      <c r="L36" s="97">
        <v>3.0344827586206891E-6</v>
      </c>
      <c r="M36" s="97">
        <v>2.0688774622097546E-3</v>
      </c>
      <c r="N36" s="97">
        <f>K36/'סכום נכסי הקרן'!$C$42</f>
        <v>1.2932584223201945E-3</v>
      </c>
    </row>
    <row r="37" spans="2:14" s="122" customFormat="1">
      <c r="B37" s="89" t="s">
        <v>324</v>
      </c>
      <c r="C37" s="86" t="s">
        <v>325</v>
      </c>
      <c r="D37" s="99" t="s">
        <v>323</v>
      </c>
      <c r="E37" s="99"/>
      <c r="F37" s="99" t="s">
        <v>284</v>
      </c>
      <c r="G37" s="99" t="s">
        <v>149</v>
      </c>
      <c r="H37" s="96">
        <v>150.99999999999997</v>
      </c>
      <c r="I37" s="98">
        <v>3225</v>
      </c>
      <c r="J37" s="86"/>
      <c r="K37" s="96">
        <v>17.774589999999996</v>
      </c>
      <c r="L37" s="97">
        <v>4.7634069400630906E-6</v>
      </c>
      <c r="M37" s="97">
        <v>8.9408502009542708E-3</v>
      </c>
      <c r="N37" s="97">
        <f>K37/'סכום נכסי הקרן'!$C$42</f>
        <v>5.5889389469868022E-3</v>
      </c>
    </row>
    <row r="38" spans="2:14" s="122" customFormat="1">
      <c r="B38" s="89" t="s">
        <v>326</v>
      </c>
      <c r="C38" s="86" t="s">
        <v>327</v>
      </c>
      <c r="D38" s="99" t="s">
        <v>109</v>
      </c>
      <c r="E38" s="99"/>
      <c r="F38" s="99" t="s">
        <v>284</v>
      </c>
      <c r="G38" s="99" t="s">
        <v>149</v>
      </c>
      <c r="H38" s="96">
        <v>134.99999999999997</v>
      </c>
      <c r="I38" s="98">
        <v>48654</v>
      </c>
      <c r="J38" s="86"/>
      <c r="K38" s="96">
        <v>239.74258999999998</v>
      </c>
      <c r="L38" s="97">
        <v>2.294136899815551E-5</v>
      </c>
      <c r="M38" s="97">
        <v>0.12059364429665032</v>
      </c>
      <c r="N38" s="97">
        <f>K38/'סכום נכסי הקרן'!$C$42</f>
        <v>7.5383268953179164E-2</v>
      </c>
    </row>
    <row r="39" spans="2:14" s="122" customFormat="1">
      <c r="B39" s="89" t="s">
        <v>328</v>
      </c>
      <c r="C39" s="86" t="s">
        <v>329</v>
      </c>
      <c r="D39" s="99" t="s">
        <v>27</v>
      </c>
      <c r="E39" s="99"/>
      <c r="F39" s="99" t="s">
        <v>284</v>
      </c>
      <c r="G39" s="99" t="s">
        <v>151</v>
      </c>
      <c r="H39" s="96">
        <v>127.99999999999999</v>
      </c>
      <c r="I39" s="98">
        <v>7828</v>
      </c>
      <c r="J39" s="86"/>
      <c r="K39" s="96">
        <v>42.635419999999982</v>
      </c>
      <c r="L39" s="97">
        <v>2.7080570621473705E-5</v>
      </c>
      <c r="M39" s="97">
        <v>2.1446171387062635E-2</v>
      </c>
      <c r="N39" s="97">
        <f>K39/'סכום נכסי הקרן'!$C$42</f>
        <v>1.340603408343821E-2</v>
      </c>
    </row>
    <row r="40" spans="2:14" s="122" customFormat="1">
      <c r="B40" s="89" t="s">
        <v>330</v>
      </c>
      <c r="C40" s="86" t="s">
        <v>331</v>
      </c>
      <c r="D40" s="99" t="s">
        <v>121</v>
      </c>
      <c r="E40" s="99"/>
      <c r="F40" s="99" t="s">
        <v>284</v>
      </c>
      <c r="G40" s="99" t="s">
        <v>153</v>
      </c>
      <c r="H40" s="96">
        <v>16.999999999999996</v>
      </c>
      <c r="I40" s="98">
        <v>7976</v>
      </c>
      <c r="J40" s="86"/>
      <c r="K40" s="96">
        <v>3.6594999999999995</v>
      </c>
      <c r="L40" s="97">
        <v>4.8306792918269611E-7</v>
      </c>
      <c r="M40" s="97">
        <v>1.8407761478825761E-3</v>
      </c>
      <c r="N40" s="97">
        <f>K40/'סכום נכסי הקרן'!$C$42</f>
        <v>1.1506719466664605E-3</v>
      </c>
    </row>
    <row r="41" spans="2:14" s="122" customFormat="1">
      <c r="B41" s="89" t="s">
        <v>332</v>
      </c>
      <c r="C41" s="86" t="s">
        <v>333</v>
      </c>
      <c r="D41" s="99" t="s">
        <v>323</v>
      </c>
      <c r="E41" s="99"/>
      <c r="F41" s="99" t="s">
        <v>284</v>
      </c>
      <c r="G41" s="99" t="s">
        <v>149</v>
      </c>
      <c r="H41" s="96">
        <v>254.99999999999989</v>
      </c>
      <c r="I41" s="98">
        <v>4220</v>
      </c>
      <c r="J41" s="86"/>
      <c r="K41" s="96">
        <v>39.277650000599998</v>
      </c>
      <c r="L41" s="97">
        <v>1.7754982639090933E-7</v>
      </c>
      <c r="M41" s="97">
        <v>1.9757169358104804E-2</v>
      </c>
      <c r="N41" s="97">
        <f>K41/'סכום נכסי הקרן'!$C$42</f>
        <v>1.235023636744755E-2</v>
      </c>
    </row>
    <row r="42" spans="2:14" s="122" customFormat="1">
      <c r="B42" s="89" t="s">
        <v>334</v>
      </c>
      <c r="C42" s="86" t="s">
        <v>335</v>
      </c>
      <c r="D42" s="99" t="s">
        <v>323</v>
      </c>
      <c r="E42" s="99"/>
      <c r="F42" s="99" t="s">
        <v>284</v>
      </c>
      <c r="G42" s="99" t="s">
        <v>149</v>
      </c>
      <c r="H42" s="96">
        <v>421.99999999999994</v>
      </c>
      <c r="I42" s="98">
        <v>2807</v>
      </c>
      <c r="J42" s="86"/>
      <c r="K42" s="96">
        <v>43.236230000000006</v>
      </c>
      <c r="L42" s="97">
        <v>7.9622640007119988E-6</v>
      </c>
      <c r="M42" s="97">
        <v>2.1748386639804645E-2</v>
      </c>
      <c r="N42" s="97">
        <f>K42/'סכום נכסי הקרן'!$C$42</f>
        <v>1.359494929378845E-2</v>
      </c>
    </row>
    <row r="43" spans="2:14" s="122" customFormat="1">
      <c r="B43" s="125"/>
      <c r="C43" s="125"/>
    </row>
    <row r="44" spans="2:14" s="122" customFormat="1">
      <c r="B44" s="125"/>
      <c r="C44" s="125"/>
    </row>
    <row r="45" spans="2:14" s="122" customFormat="1">
      <c r="B45" s="125"/>
      <c r="C45" s="125"/>
    </row>
    <row r="46" spans="2:14">
      <c r="B46" s="101" t="s">
        <v>232</v>
      </c>
      <c r="D46" s="1"/>
      <c r="E46" s="1"/>
      <c r="F46" s="1"/>
      <c r="G46" s="1"/>
    </row>
    <row r="47" spans="2:14">
      <c r="B47" s="101" t="s">
        <v>97</v>
      </c>
      <c r="D47" s="1"/>
      <c r="E47" s="1"/>
      <c r="F47" s="1"/>
      <c r="G47" s="1"/>
    </row>
    <row r="48" spans="2:14">
      <c r="B48" s="101" t="s">
        <v>215</v>
      </c>
      <c r="D48" s="1"/>
      <c r="E48" s="1"/>
      <c r="F48" s="1"/>
      <c r="G48" s="1"/>
    </row>
    <row r="49" spans="2:7">
      <c r="B49" s="101" t="s">
        <v>223</v>
      </c>
      <c r="D49" s="1"/>
      <c r="E49" s="1"/>
      <c r="F49" s="1"/>
      <c r="G49" s="1"/>
    </row>
    <row r="50" spans="2:7">
      <c r="B50" s="101" t="s">
        <v>230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B244" s="45"/>
      <c r="D244" s="1"/>
      <c r="E244" s="1"/>
      <c r="F244" s="1"/>
      <c r="G244" s="1"/>
    </row>
    <row r="245" spans="2:7">
      <c r="B245" s="45"/>
      <c r="D245" s="1"/>
      <c r="E245" s="1"/>
      <c r="F245" s="1"/>
      <c r="G245" s="1"/>
    </row>
    <row r="246" spans="2:7">
      <c r="B246" s="3"/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47:B1048576 K1:XFD1048576 B1:B45 J9:J1048576 A1:A1048576 C5:C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165</v>
      </c>
      <c r="C1" s="80" t="s" vm="1">
        <v>233</v>
      </c>
    </row>
    <row r="2" spans="2:65">
      <c r="B2" s="58" t="s">
        <v>164</v>
      </c>
      <c r="C2" s="80" t="s">
        <v>234</v>
      </c>
    </row>
    <row r="3" spans="2:65">
      <c r="B3" s="58" t="s">
        <v>166</v>
      </c>
      <c r="C3" s="80" t="s">
        <v>235</v>
      </c>
    </row>
    <row r="4" spans="2:65">
      <c r="B4" s="58" t="s">
        <v>167</v>
      </c>
      <c r="C4" s="80">
        <v>12152</v>
      </c>
    </row>
    <row r="6" spans="2:65" ht="26.25" customHeight="1">
      <c r="B6" s="142" t="s">
        <v>195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75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78.75">
      <c r="B8" s="23" t="s">
        <v>100</v>
      </c>
      <c r="C8" s="31" t="s">
        <v>34</v>
      </c>
      <c r="D8" s="31" t="s">
        <v>105</v>
      </c>
      <c r="E8" s="31" t="s">
        <v>102</v>
      </c>
      <c r="F8" s="31" t="s">
        <v>46</v>
      </c>
      <c r="G8" s="31" t="s">
        <v>15</v>
      </c>
      <c r="H8" s="31" t="s">
        <v>47</v>
      </c>
      <c r="I8" s="31" t="s">
        <v>85</v>
      </c>
      <c r="J8" s="31" t="s">
        <v>217</v>
      </c>
      <c r="K8" s="31" t="s">
        <v>216</v>
      </c>
      <c r="L8" s="31" t="s">
        <v>45</v>
      </c>
      <c r="M8" s="31" t="s">
        <v>44</v>
      </c>
      <c r="N8" s="31" t="s">
        <v>168</v>
      </c>
      <c r="O8" s="21" t="s">
        <v>170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224</v>
      </c>
      <c r="K9" s="33"/>
      <c r="L9" s="33" t="s">
        <v>220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1" t="s">
        <v>232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1" t="s">
        <v>97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1" t="s">
        <v>215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1" t="s">
        <v>223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2018-09-03T06:16:20+00:00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A842F15-27BC-4F82-8B51-6D0F624081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