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6" i="58" l="1"/>
  <c r="J11" i="58" s="1"/>
  <c r="C37" i="88"/>
  <c r="I10" i="81"/>
  <c r="I11" i="81"/>
  <c r="I46" i="63" l="1"/>
  <c r="J11" i="63" l="1"/>
  <c r="J44" i="63"/>
  <c r="J45" i="63"/>
  <c r="J12" i="58" l="1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6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T14" i="61"/>
  <c r="T13" i="61"/>
  <c r="T12" i="61"/>
  <c r="T11" i="61"/>
  <c r="M65" i="63"/>
  <c r="M64" i="63"/>
  <c r="M63" i="63"/>
  <c r="M62" i="63"/>
  <c r="M61" i="63"/>
  <c r="M60" i="63"/>
  <c r="M59" i="63"/>
  <c r="M58" i="63"/>
  <c r="M57" i="63"/>
  <c r="M56" i="63"/>
  <c r="M54" i="63"/>
  <c r="M53" i="63"/>
  <c r="M52" i="63"/>
  <c r="M51" i="63"/>
  <c r="M50" i="63"/>
  <c r="M49" i="63"/>
  <c r="M48" i="63"/>
  <c r="M47" i="63"/>
  <c r="M46" i="63"/>
  <c r="M45" i="63"/>
  <c r="M44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J17" i="67"/>
  <c r="J16" i="67"/>
  <c r="J15" i="67"/>
  <c r="J14" i="67"/>
  <c r="J13" i="67"/>
  <c r="J12" i="67"/>
  <c r="J11" i="67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29" i="76"/>
  <c r="J28" i="76"/>
  <c r="J27" i="76"/>
  <c r="J26" i="76"/>
  <c r="J25" i="76"/>
  <c r="J24" i="76"/>
  <c r="J23" i="76"/>
  <c r="J22" i="76"/>
  <c r="J20" i="76"/>
  <c r="J19" i="76"/>
  <c r="J18" i="76"/>
  <c r="J17" i="76"/>
  <c r="J16" i="76"/>
  <c r="J15" i="76"/>
  <c r="J14" i="76"/>
  <c r="J13" i="76"/>
  <c r="J12" i="76"/>
  <c r="J11" i="76"/>
  <c r="N16" i="79"/>
  <c r="N15" i="79"/>
  <c r="N14" i="79"/>
  <c r="N13" i="79"/>
  <c r="N12" i="79"/>
  <c r="N11" i="79"/>
  <c r="N10" i="79"/>
  <c r="J10" i="58" l="1"/>
  <c r="C34" i="88"/>
  <c r="C31" i="88"/>
  <c r="C24" i="88"/>
  <c r="C21" i="88"/>
  <c r="C17" i="88"/>
  <c r="C15" i="88"/>
  <c r="C13" i="88"/>
  <c r="C11" i="88"/>
  <c r="C10" i="88" s="1"/>
  <c r="K26" i="58" l="1"/>
  <c r="K22" i="58"/>
  <c r="K27" i="58"/>
  <c r="K25" i="58"/>
  <c r="K17" i="58"/>
  <c r="K24" i="58"/>
  <c r="K23" i="58"/>
  <c r="K20" i="58"/>
  <c r="K19" i="58"/>
  <c r="K21" i="58"/>
  <c r="K18" i="58"/>
  <c r="K16" i="58"/>
  <c r="K14" i="58"/>
  <c r="K10" i="58"/>
  <c r="K13" i="58"/>
  <c r="K11" i="58"/>
  <c r="K12" i="58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L22" i="58" s="1"/>
  <c r="D10" i="88" l="1"/>
  <c r="D37" i="88"/>
  <c r="K11" i="81"/>
  <c r="K10" i="81"/>
  <c r="K12" i="81"/>
  <c r="L24" i="58"/>
  <c r="L19" i="58"/>
  <c r="L14" i="58"/>
  <c r="L10" i="58"/>
  <c r="R38" i="59"/>
  <c r="R34" i="59"/>
  <c r="R30" i="59"/>
  <c r="R26" i="59"/>
  <c r="R21" i="59"/>
  <c r="R17" i="59"/>
  <c r="R13" i="59"/>
  <c r="U13" i="61"/>
  <c r="N64" i="63"/>
  <c r="N60" i="63"/>
  <c r="N56" i="63"/>
  <c r="N51" i="63"/>
  <c r="N47" i="63"/>
  <c r="N42" i="63"/>
  <c r="N38" i="63"/>
  <c r="N34" i="63"/>
  <c r="N30" i="63"/>
  <c r="N26" i="63"/>
  <c r="N21" i="63"/>
  <c r="N17" i="63"/>
  <c r="N13" i="63"/>
  <c r="K15" i="67"/>
  <c r="K11" i="67"/>
  <c r="P93" i="69"/>
  <c r="P89" i="69"/>
  <c r="P85" i="69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K26" i="76"/>
  <c r="K22" i="76"/>
  <c r="K17" i="76"/>
  <c r="K13" i="76"/>
  <c r="O14" i="79"/>
  <c r="O10" i="79"/>
  <c r="L27" i="58"/>
  <c r="L23" i="58"/>
  <c r="L18" i="58"/>
  <c r="L13" i="58"/>
  <c r="R37" i="59"/>
  <c r="R33" i="59"/>
  <c r="R29" i="59"/>
  <c r="R24" i="59"/>
  <c r="R20" i="59"/>
  <c r="R16" i="59"/>
  <c r="R12" i="59"/>
  <c r="U12" i="61"/>
  <c r="N63" i="63"/>
  <c r="N59" i="63"/>
  <c r="N54" i="63"/>
  <c r="N50" i="63"/>
  <c r="N46" i="63"/>
  <c r="N41" i="63"/>
  <c r="N37" i="63"/>
  <c r="N33" i="63"/>
  <c r="N29" i="63"/>
  <c r="N25" i="63"/>
  <c r="N20" i="63"/>
  <c r="N16" i="63"/>
  <c r="N12" i="63"/>
  <c r="K14" i="67"/>
  <c r="P92" i="69"/>
  <c r="P88" i="69"/>
  <c r="L25" i="58"/>
  <c r="L16" i="58"/>
  <c r="R40" i="59"/>
  <c r="R32" i="59"/>
  <c r="R23" i="59"/>
  <c r="R15" i="59"/>
  <c r="U11" i="61"/>
  <c r="N58" i="63"/>
  <c r="N49" i="63"/>
  <c r="N40" i="63"/>
  <c r="N32" i="63"/>
  <c r="N24" i="63"/>
  <c r="N15" i="63"/>
  <c r="K13" i="67"/>
  <c r="P86" i="69"/>
  <c r="P80" i="69"/>
  <c r="P75" i="69"/>
  <c r="P70" i="69"/>
  <c r="P64" i="69"/>
  <c r="P59" i="69"/>
  <c r="P54" i="69"/>
  <c r="P48" i="69"/>
  <c r="P43" i="69"/>
  <c r="P38" i="69"/>
  <c r="P32" i="69"/>
  <c r="P27" i="69"/>
  <c r="P22" i="69"/>
  <c r="P16" i="69"/>
  <c r="P11" i="69"/>
  <c r="K28" i="76"/>
  <c r="K23" i="76"/>
  <c r="K16" i="76"/>
  <c r="K11" i="76"/>
  <c r="O16" i="79"/>
  <c r="O11" i="79"/>
  <c r="L21" i="58"/>
  <c r="L12" i="58"/>
  <c r="R39" i="59"/>
  <c r="R31" i="59"/>
  <c r="R22" i="59"/>
  <c r="R14" i="59"/>
  <c r="N65" i="63"/>
  <c r="N57" i="63"/>
  <c r="N48" i="63"/>
  <c r="N39" i="63"/>
  <c r="N31" i="63"/>
  <c r="N23" i="63"/>
  <c r="N14" i="63"/>
  <c r="K12" i="67"/>
  <c r="P91" i="69"/>
  <c r="P84" i="69"/>
  <c r="P79" i="69"/>
  <c r="P74" i="69"/>
  <c r="P68" i="69"/>
  <c r="P63" i="69"/>
  <c r="P58" i="69"/>
  <c r="P52" i="69"/>
  <c r="P47" i="69"/>
  <c r="P42" i="69"/>
  <c r="P36" i="69"/>
  <c r="P31" i="69"/>
  <c r="P26" i="69"/>
  <c r="P20" i="69"/>
  <c r="P15" i="69"/>
  <c r="K27" i="76"/>
  <c r="K20" i="76"/>
  <c r="K15" i="76"/>
  <c r="O15" i="79"/>
  <c r="L20" i="58"/>
  <c r="L11" i="58"/>
  <c r="R36" i="59"/>
  <c r="R28" i="59"/>
  <c r="R19" i="59"/>
  <c r="R11" i="59"/>
  <c r="N62" i="63"/>
  <c r="N53" i="63"/>
  <c r="N45" i="63"/>
  <c r="N36" i="63"/>
  <c r="N28" i="63"/>
  <c r="N19" i="63"/>
  <c r="N11" i="63"/>
  <c r="K17" i="67"/>
  <c r="U14" i="61"/>
  <c r="N35" i="63"/>
  <c r="P83" i="69"/>
  <c r="P72" i="69"/>
  <c r="P62" i="69"/>
  <c r="P51" i="69"/>
  <c r="P40" i="69"/>
  <c r="P30" i="69"/>
  <c r="P19" i="69"/>
  <c r="K24" i="76"/>
  <c r="K12" i="76"/>
  <c r="O13" i="79"/>
  <c r="R35" i="59"/>
  <c r="N61" i="63"/>
  <c r="N27" i="63"/>
  <c r="P82" i="69"/>
  <c r="P71" i="69"/>
  <c r="P60" i="69"/>
  <c r="P50" i="69"/>
  <c r="P39" i="69"/>
  <c r="P28" i="69"/>
  <c r="P18" i="69"/>
  <c r="K19" i="76"/>
  <c r="O12" i="79"/>
  <c r="L26" i="58"/>
  <c r="R27" i="59"/>
  <c r="N52" i="63"/>
  <c r="N18" i="63"/>
  <c r="K16" i="67"/>
  <c r="P90" i="69"/>
  <c r="P78" i="69"/>
  <c r="P67" i="69"/>
  <c r="P56" i="69"/>
  <c r="P46" i="69"/>
  <c r="P35" i="69"/>
  <c r="P24" i="69"/>
  <c r="P14" i="69"/>
  <c r="K29" i="76"/>
  <c r="K18" i="76"/>
  <c r="L17" i="58"/>
  <c r="R18" i="59"/>
  <c r="N44" i="63"/>
  <c r="P87" i="69"/>
  <c r="P76" i="69"/>
  <c r="P66" i="69"/>
  <c r="P55" i="69"/>
  <c r="P44" i="69"/>
  <c r="P34" i="69"/>
  <c r="P23" i="69"/>
  <c r="P12" i="69"/>
  <c r="K25" i="76"/>
  <c r="K14" i="76"/>
  <c r="D42" i="88"/>
  <c r="D17" i="88"/>
  <c r="D38" i="88"/>
  <c r="D15" i="88"/>
  <c r="D33" i="88"/>
  <c r="D13" i="88"/>
  <c r="D24" i="88"/>
  <c r="D21" i="88"/>
  <c r="D23" i="88"/>
  <c r="D34" i="88"/>
  <c r="D31" i="88"/>
  <c r="D11" i="88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80630]}"/>
    <s v="{[Medida].[Medida].&amp;[2]}"/>
    <s v="{[Keren].[Keren].[All]}"/>
    <s v="{[Cheshbon KM].[Hie Peilut].[Peilut 7].&amp;[Kod_Peilut_L7_473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4" si="29">
        <n x="1" s="1"/>
        <n x="2" s="1"/>
        <n x="27"/>
        <n x="28"/>
      </t>
    </mdx>
    <mdx n="0" f="v">
      <t c="4" si="29">
        <n x="1" s="1"/>
        <n x="2" s="1"/>
        <n x="30"/>
        <n x="28"/>
      </t>
    </mdx>
    <mdx n="0" f="v">
      <t c="4" si="29">
        <n x="1" s="1"/>
        <n x="2" s="1"/>
        <n x="31"/>
        <n x="28"/>
      </t>
    </mdx>
    <mdx n="0" f="v">
      <t c="4" si="29">
        <n x="1" s="1"/>
        <n x="2" s="1"/>
        <n x="32"/>
        <n x="28"/>
      </t>
    </mdx>
    <mdx n="0" f="v">
      <t c="4" si="29">
        <n x="1" s="1"/>
        <n x="2" s="1"/>
        <n x="33"/>
        <n x="28"/>
      </t>
    </mdx>
    <mdx n="0" f="v">
      <t c="4" si="29">
        <n x="1" s="1"/>
        <n x="2" s="1"/>
        <n x="34"/>
        <n x="28"/>
      </t>
    </mdx>
    <mdx n="0" f="v">
      <t c="4" si="29">
        <n x="1" s="1"/>
        <n x="2" s="1"/>
        <n x="35"/>
        <n x="28"/>
      </t>
    </mdx>
    <mdx n="0" f="v">
      <t c="4" si="29">
        <n x="1" s="1"/>
        <n x="2" s="1"/>
        <n x="36"/>
        <n x="28"/>
      </t>
    </mdx>
    <mdx n="0" f="v">
      <t c="4" si="29">
        <n x="1" s="1"/>
        <n x="2" s="1"/>
        <n x="37"/>
        <n x="28"/>
      </t>
    </mdx>
    <mdx n="0" f="v">
      <t c="4" si="29">
        <n x="1" s="1"/>
        <n x="2" s="1"/>
        <n x="38"/>
        <n x="28"/>
      </t>
    </mdx>
    <mdx n="0" f="v">
      <t c="4" si="29">
        <n x="1" s="1"/>
        <n x="2" s="1"/>
        <n x="39"/>
        <n x="28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<sst xmlns="http://schemas.openxmlformats.org/spreadsheetml/2006/main" count="2639" uniqueCount="619">
  <si>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</si>
  <si>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</si>
  <si>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</si>
  <si>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</si>
  <si>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</si>
  <si>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</si>
  <si>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</si>
  <si>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</si>
  <si>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</si>
  <si>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</si>
  <si>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</si>
  <si>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</si>
  <si>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</si>
  <si>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</si>
  <si>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</si>
  <si>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</si>
  <si>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</si>
  <si>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</si>
  <si>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</si>
  <si>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</si>
  <si>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</si>
  <si>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</si>
  <si>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</si>
  <si>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</si>
  <si>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</si>
  <si>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</si>
  <si>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</si>
  <si>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</si>
  <si>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</si>
  <si>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</si>
  <si>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</si>
  <si>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</si>
  <si>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</si>
  <si>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</si>
  <si>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</si>
  <si>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</si>
  <si>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</si>
  <si>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</si>
  <si>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</si>
  <si>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</si>
  <si>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</si>
  <si>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</si>
  <si>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</si>
  <si>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</si>
  <si>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</si>
  <si>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</si>
  <si>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</si>
  <si>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</si>
  <si>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</si>
  <si>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</si>
  <si>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</si>
  <si>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</si>
  <si>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</si>
  <si>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</si>
  <si>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</si>
  <si>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</si>
  <si>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</si>
  <si>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</si>
  <si>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</si>
  <si>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</si>
  <si>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</si>
  <si>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</si>
  <si>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</si>
  <si>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</si>
  <si>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</si>
  <si>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</si>
  <si>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</si>
  <si>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</si>
  <si>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</si>
  <si>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</si>
  <si>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</si>
  <si>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</si>
  <si>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</si>
  <si>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</si>
  <si>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</si>
  <si>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</si>
  <si>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</si>
  <si>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</si>
  <si>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</si>
  <si>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</si>
  <si>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</si>
  <si>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</si>
  <si>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</si>
  <si>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</si>
  <si>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</si>
  <si>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</si>
  <si>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</si>
  <si>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</si>
  <si>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</si>
  <si>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</si>
  <si>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</si>
  <si>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</si>
  <si>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</si>
  <si>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</si>
  <si>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</si>
  <si>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</si>
  <si>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</si>
  <si>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</si>
  <si>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</si>
  <si>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</si>
  <si>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</si>
  <si>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</si>
  <si>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</si>
  <si>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</si>
  <si>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</si>
  <si>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</si>
  <si>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</si>
  <si>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</si>
  <si>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</si>
  <si>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</si>
  <si>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</si>
  <si>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</si>
  <si>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</si>
  <si>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</si>
  <si>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</si>
  <si>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</si>
  <si>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</si>
  <si>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</si>
  <si>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</si>
  <si>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</si>
  <si>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</si>
  <si>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</si>
  <si>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</si>
  <si>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</si>
  <si>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</si>
  <si>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</si>
  <si>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</si>
  <si>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</si>
  <si>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</si>
  <si>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</si>
  <si>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</si>
  <si>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</si>
  <si>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</si>
  <si>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</si>
  <si>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</si>
  <si>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</si>
  <si>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</si>
  <si>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</si>
  <si>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</si>
  <si>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</si>
  <si>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</si>
  <si>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</si>
  <si>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</si>
  <si>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</si>
  <si>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</si>
  <si>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</si>
  <si>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</si>
  <si>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</si>
  <si>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</si>
  <si>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</si>
  <si>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</si>
  <si>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</si>
  <si>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</si>
  <si>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</si>
  <si>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</si>
  <si>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</si>
  <si>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</si>
  <si>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</si>
  <si>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</si>
  <si>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</si>
  <si>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</si>
  <si>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</si>
  <si>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</si>
  <si>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</si>
  <si>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</si>
  <si>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</si>
  <si>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</si>
  <si>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</si>
  <si>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</si>
  <si>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</si>
  <si>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</si>
  <si>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</si>
  <si>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</si>
  <si>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</si>
  <si>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</si>
  <si>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</si>
  <si>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</si>
  <si>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</si>
  <si>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</si>
  <si>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</si>
  <si>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</si>
  <si>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</si>
  <si>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</si>
  <si>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</si>
  <si>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</si>
  <si>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</si>
  <si>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</si>
  <si>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</si>
  <si>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</si>
  <si>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</si>
  <si>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</si>
  <si>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</si>
  <si>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</si>
  <si>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</si>
  <si>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</si>
  <si>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</si>
  <si>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</si>
  <si>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</si>
  <si>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</si>
  <si>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</si>
  <si>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</si>
  <si>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</si>
  <si>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</si>
  <si>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</si>
  <si>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</si>
  <si>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</si>
  <si>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</si>
  <si>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</si>
  <si>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</si>
  <si>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</si>
  <si>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</si>
  <si>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</si>
  <si>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</si>
  <si>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</si>
  <si>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</si>
  <si>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</si>
  <si>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</si>
  <si>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</si>
  <si>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</si>
  <si>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</si>
  <si>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</si>
  <si>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</si>
  <si>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</si>
  <si>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</si>
  <si>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</si>
  <si>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</si>
  <si>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</si>
  <si>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</si>
  <si>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</si>
  <si>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</si>
  <si>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</si>
  <si>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</si>
  <si>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</si>
  <si>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</si>
  <si>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</si>
  <si>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</si>
  <si>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</si>
  <si>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</si>
  <si>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</si>
  <si>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</si>
  <si>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</si>
  <si>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אישית -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</si>
  <si>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</si>
  <si>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</si>
  <si>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</si>
  <si>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</si>
  <si>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</si>
  <si>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</si>
  <si>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</si>
  <si>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</si>
  <si>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</si>
  <si>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</si>
  <si>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</si>
  <si>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</si>
  <si>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</si>
  <si>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</si>
  <si>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</si>
  <si>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</si>
  <si>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</si>
  <si>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</si>
  <si>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</si>
  <si>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</si>
  <si>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</si>
  <si>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</si>
  <si>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</si>
  <si>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</si>
  <si>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</si>
  <si>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</si>
  <si>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</si>
  <si>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</si>
  <si>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</si>
  <si>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</si>
  <si>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</si>
  <si>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</si>
  <si>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</si>
  <si>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</si>
  <si>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</si>
  <si>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</si>
  <si>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</si>
  <si>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</si>
  <si>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</si>
  <si>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</si>
  <si>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</si>
  <si>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</si>
  <si>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</si>
  <si>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</si>
  <si>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</si>
  <si>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</si>
  <si>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</si>
  <si>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פועלים הנפקות התח אגח י</t>
  </si>
  <si>
    <t>1940402</t>
  </si>
  <si>
    <t>מגמה</t>
  </si>
  <si>
    <t>520000118</t>
  </si>
  <si>
    <t>בנקים</t>
  </si>
  <si>
    <t>AA+.IL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</si>
  <si>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</si>
  <si>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</si>
  <si>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</si>
  <si>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</si>
  <si>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</si>
  <si>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</si>
  <si>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</si>
  <si>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יתר 120</t>
  </si>
  <si>
    <t>1114263</t>
  </si>
  <si>
    <t>פסגות סל ת"א 125 סד 1 40A</t>
  </si>
  <si>
    <t>1096593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</si>
  <si>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</si>
  <si>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</si>
  <si>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</si>
  <si>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</si>
  <si>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</si>
  <si>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</si>
  <si>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</si>
  <si>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</si>
  <si>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תכלית תא צמיחה</t>
  </si>
  <si>
    <t>1108679</t>
  </si>
  <si>
    <t>הראל סל תל בונד 40</t>
  </si>
  <si>
    <t>1113760</t>
  </si>
  <si>
    <t>אג"ח</t>
  </si>
  <si>
    <t>הראל סל תל בונד 60</t>
  </si>
  <si>
    <t>1113257</t>
  </si>
  <si>
    <t>הראל סל תל בונד שיקלי</t>
  </si>
  <si>
    <t>1116292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</si>
  <si>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</si>
  <si>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</si>
  <si>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</si>
  <si>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</si>
  <si>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</si>
  <si>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</si>
  <si>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שקלי</t>
  </si>
  <si>
    <t>1116326</t>
  </si>
  <si>
    <t>פסגות סל מקמ</t>
  </si>
  <si>
    <t>1112879</t>
  </si>
  <si>
    <t>פסגות תל בונד 20</t>
  </si>
  <si>
    <t>1101443</t>
  </si>
  <si>
    <t>פסגות תל בונד 60 סדרה 1</t>
  </si>
  <si>
    <t>1109420</t>
  </si>
  <si>
    <t>פסגות תל בונד 60 סדרה 3</t>
  </si>
  <si>
    <t>1134550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</si>
  <si>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</si>
  <si>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</si>
  <si>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</si>
  <si>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</si>
  <si>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</si>
  <si>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</si>
  <si>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</si>
  <si>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</si>
  <si>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</si>
  <si>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</si>
  <si>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</si>
  <si>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</si>
  <si>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</si>
  <si>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</si>
  <si>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</si>
  <si>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</si>
  <si>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</si>
  <si>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</si>
  <si>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</si>
  <si>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</si>
  <si>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</si>
  <si>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</si>
  <si>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</si>
  <si>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</si>
  <si>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</si>
  <si>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</si>
  <si>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</si>
  <si>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</si>
  <si>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</si>
  <si>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</si>
  <si>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</si>
  <si>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</si>
  <si>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</si>
  <si>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</si>
  <si>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</si>
  <si>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</si>
  <si>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</si>
  <si>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</si>
  <si>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</si>
  <si>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</si>
  <si>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</si>
  <si>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</si>
  <si>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</si>
  <si>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</si>
  <si>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</si>
  <si>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</si>
  <si>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</si>
  <si>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</si>
  <si>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</si>
  <si>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</si>
  <si>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</si>
  <si>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</si>
  <si>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</si>
  <si>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EURO STOXX50 SEP18</t>
  </si>
  <si>
    <t>VGU8</t>
  </si>
  <si>
    <t>ל.ר.</t>
  </si>
  <si>
    <t>FTSE 100 IDX FUT SEP18</t>
  </si>
  <si>
    <t>Z U8</t>
  </si>
  <si>
    <t>S&amp;P500 EMINI FUT SEP18</t>
  </si>
  <si>
    <t>ESU8</t>
  </si>
  <si>
    <t>SPI 200 FUTURES SEP18</t>
  </si>
  <si>
    <t>XPU8</t>
  </si>
  <si>
    <t>TOPIX INDX FUT SEP18</t>
  </si>
  <si>
    <t>TPU8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</si>
  <si>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</si>
  <si>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</si>
  <si>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</si>
  <si>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</si>
  <si>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</si>
  <si>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</si>
  <si>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</si>
  <si>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</si>
  <si>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</si>
  <si>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</si>
  <si>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</si>
  <si>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</si>
  <si>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</si>
  <si>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</si>
  <si>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</si>
  <si>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</si>
  <si>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</si>
  <si>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</si>
  <si>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</si>
  <si>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</si>
  <si>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</si>
  <si>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</si>
  <si>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</si>
  <si>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</si>
  <si>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</si>
  <si>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</si>
  <si>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</si>
  <si>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</si>
  <si>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</si>
  <si>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</si>
  <si>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</si>
  <si>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</si>
  <si>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</si>
  <si>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</si>
  <si>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</si>
  <si>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</si>
  <si>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</si>
  <si>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</si>
  <si>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</si>
  <si>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</si>
  <si>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</si>
  <si>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</si>
  <si>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</si>
  <si>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</si>
  <si>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</si>
  <si>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</si>
  <si>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</si>
  <si>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</si>
  <si>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</si>
  <si>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</si>
  <si>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</si>
  <si>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</si>
  <si>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</si>
  <si>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</si>
  <si>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</si>
  <si>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</si>
  <si>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</si>
  <si>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</si>
  <si>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</si>
  <si>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</si>
  <si>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</si>
  <si>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</si>
  <si>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</si>
  <si>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</si>
  <si>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</si>
  <si>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</si>
  <si>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</si>
  <si>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</si>
  <si>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</si>
  <si>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</si>
  <si>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</si>
  <si>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</si>
  <si>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</si>
  <si>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</si>
  <si>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</si>
  <si>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</si>
  <si>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</si>
  <si>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</si>
  <si>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</si>
  <si>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</si>
  <si>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</si>
  <si>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</si>
  <si>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</si>
  <si>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</si>
  <si>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</si>
  <si>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</si>
  <si>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</si>
  <si>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</si>
  <si>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</si>
  <si>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</si>
  <si>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</si>
  <si>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</si>
  <si>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</si>
  <si>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</si>
  <si>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</si>
  <si>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</si>
  <si>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</si>
  <si>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</si>
  <si>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</si>
  <si>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</si>
  <si>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</si>
  <si>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</si>
  <si>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</si>
  <si>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</si>
  <si>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</si>
  <si>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</si>
  <si>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</si>
  <si>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</si>
  <si>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</si>
  <si>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</si>
  <si>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</si>
  <si>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</si>
  <si>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</si>
  <si>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</si>
  <si>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</si>
  <si>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</si>
  <si>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</si>
  <si>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</si>
  <si>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</si>
  <si>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</si>
  <si>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</si>
  <si>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</si>
  <si>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</si>
  <si>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סדרה 2024  8758  4.8%</t>
  </si>
  <si>
    <t>8287583</t>
  </si>
  <si>
    <t>ערד סדרה 8756 2024 4.8%</t>
  </si>
  <si>
    <t>8287567</t>
  </si>
  <si>
    <t>ערד סדרה 8757 2024 4.8%</t>
  </si>
  <si>
    <t>8287575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</si>
  <si>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</si>
  <si>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</si>
  <si>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</si>
  <si>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</si>
  <si>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</si>
  <si>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</si>
  <si>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</si>
  <si>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</si>
  <si>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</si>
  <si>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</si>
  <si>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</si>
  <si>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</si>
  <si>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</si>
  <si>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</si>
  <si>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</si>
  <si>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</si>
  <si>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</si>
  <si>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</si>
  <si>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</si>
  <si>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</si>
  <si>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</si>
  <si>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</si>
  <si>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</si>
  <si>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</si>
  <si>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</si>
  <si>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₪ / מט"ח</t>
  </si>
  <si>
    <t>+ILS/-USD 3.39 03-01-19 (10) --651</t>
  </si>
  <si>
    <t>10001039</t>
  </si>
  <si>
    <t>+ILS/-USD 3.4116 25-02-19 (10) --757</t>
  </si>
  <si>
    <t>10001057</t>
  </si>
  <si>
    <t>+ILS/-USD 3.4684 22-05-19 (10) --916</t>
  </si>
  <si>
    <t>10001109</t>
  </si>
  <si>
    <t>+ILS/-USD 3.51 03-01-19 (10) --545</t>
  </si>
  <si>
    <t>10001110</t>
  </si>
  <si>
    <t>+ILS/-USD 3.5505 25-02-19 (10) -625</t>
  </si>
  <si>
    <t>10001113</t>
  </si>
  <si>
    <t>+ILS/-USD 3.5859 25-02-19 (10) --621</t>
  </si>
  <si>
    <t>10001116</t>
  </si>
  <si>
    <t>+ILS/-USD 3.5967 13-09-18 (10) --293</t>
  </si>
  <si>
    <t>10001094</t>
  </si>
  <si>
    <t>+JPY/-USD 109.08 09-07-18 (10) --42</t>
  </si>
  <si>
    <t>10001098</t>
  </si>
  <si>
    <t>+USD/-EUR 1.17575 26-07-18 (10) +57.5</t>
  </si>
  <si>
    <t>10001103</t>
  </si>
  <si>
    <t>+USD/-EUR 1.19414 26-07-18 (10) +69.4</t>
  </si>
  <si>
    <t>10001096</t>
  </si>
  <si>
    <t>+USD/-EUR 1.24592 26-07-18 (10) +129.2</t>
  </si>
  <si>
    <t>10001079</t>
  </si>
  <si>
    <t>+USD/-EUR 1.24635 16-07-18 (10) +128.5</t>
  </si>
  <si>
    <t>10001069</t>
  </si>
  <si>
    <t>+USD/-EUR 1.2497 26-07-18 (10) +132</t>
  </si>
  <si>
    <t>10001081</t>
  </si>
  <si>
    <t>+USD/-JPY 106.296 09-07-18 (10) --99.4</t>
  </si>
  <si>
    <t>10001067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</si>
  <si>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</si>
  <si>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</si>
  <si>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</si>
  <si>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</si>
  <si>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</si>
  <si>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</si>
  <si>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</si>
  <si>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</si>
  <si>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</si>
  <si>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יו בנק</t>
  </si>
  <si>
    <t>30026000</t>
  </si>
  <si>
    <t>31210000</t>
  </si>
  <si>
    <t>31110000</t>
  </si>
  <si>
    <t>34510000</t>
  </si>
  <si>
    <t>31710000</t>
  </si>
  <si>
    <t>34010000</t>
  </si>
  <si>
    <t>31726000</t>
  </si>
  <si>
    <t>30226000</t>
  </si>
  <si>
    <t>30326000</t>
  </si>
  <si>
    <t>31126000</t>
  </si>
  <si>
    <t>32026000</t>
  </si>
  <si>
    <t>לאומי 11.2.18</t>
  </si>
  <si>
    <t>501506</t>
  </si>
  <si>
    <t>520018078</t>
  </si>
  <si>
    <t>לאומי 3.1.18</t>
  </si>
  <si>
    <t>494680</t>
  </si>
  <si>
    <t>לאומי 5.3.18</t>
  </si>
  <si>
    <t>505055</t>
  </si>
  <si>
    <t>הבינלאומי 0.42 7.12.17</t>
  </si>
  <si>
    <t>491454</t>
  </si>
  <si>
    <t>513141879</t>
  </si>
  <si>
    <t>סה"כ השקעות אחרות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</si>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</sst>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167" fontId="27" fillId="0" borderId="28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164" fontId="0" fillId="0" borderId="0" xfId="0" applyNumberFormat="1" applyFill="1"/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4" fontId="28" fillId="0" borderId="0" xfId="14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selection activeCell="E11" sqref="E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169</v>
      </c>
      <c r="C1" s="78" t="s" vm="1">
        <v>239</v>
      </c>
    </row>
    <row r="2" spans="1:21">
      <c r="B2" s="57" t="s">
        <v>168</v>
      </c>
      <c r="C2" s="78" t="s">
        <v>240</v>
      </c>
    </row>
    <row r="3" spans="1:21">
      <c r="B3" s="57" t="s">
        <v>170</v>
      </c>
      <c r="C3" s="78" t="s">
        <v>241</v>
      </c>
    </row>
    <row r="4" spans="1:21">
      <c r="B4" s="57" t="s">
        <v>171</v>
      </c>
      <c r="C4" s="78">
        <v>2112</v>
      </c>
    </row>
    <row r="6" spans="1:21" ht="26.25" customHeight="1">
      <c r="B6" s="129" t="s">
        <v>185</v>
      </c>
      <c r="C6" s="130"/>
      <c r="D6" s="131"/>
    </row>
    <row r="7" spans="1:21" s="10" customFormat="1">
      <c r="B7" s="23"/>
      <c r="C7" s="24" t="s">
        <v>100</v>
      </c>
      <c r="D7" s="25" t="s">
        <v>98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226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184</v>
      </c>
      <c r="C10" s="109">
        <f>C11+C12+C23+C33+C34+C37</f>
        <v>532252.66952000035</v>
      </c>
      <c r="D10" s="110">
        <f>C10/$C$42</f>
        <v>1</v>
      </c>
    </row>
    <row r="11" spans="1:21">
      <c r="A11" s="45" t="s">
        <v>131</v>
      </c>
      <c r="B11" s="29" t="s">
        <v>186</v>
      </c>
      <c r="C11" s="109">
        <f>מזומנים!J10</f>
        <v>48748.606969999993</v>
      </c>
      <c r="D11" s="110">
        <f t="shared" ref="D11:D13" si="0">C11/$C$42</f>
        <v>9.1589220236251309E-2</v>
      </c>
    </row>
    <row r="12" spans="1:21">
      <c r="B12" s="29" t="s">
        <v>187</v>
      </c>
      <c r="C12" s="109">
        <f>C13+C15+C17+C21</f>
        <v>325055.27837000042</v>
      </c>
      <c r="D12" s="110">
        <f t="shared" si="0"/>
        <v>0.61071610718861014</v>
      </c>
    </row>
    <row r="13" spans="1:21">
      <c r="A13" s="55" t="s">
        <v>131</v>
      </c>
      <c r="B13" s="30" t="s">
        <v>57</v>
      </c>
      <c r="C13" s="109">
        <f>'תעודות התחייבות ממשלתיות'!O11</f>
        <v>32509.501129999993</v>
      </c>
      <c r="D13" s="110">
        <f t="shared" si="0"/>
        <v>6.1079075769254344E-2</v>
      </c>
    </row>
    <row r="14" spans="1:21">
      <c r="A14" s="55" t="s">
        <v>131</v>
      </c>
      <c r="B14" s="30" t="s">
        <v>58</v>
      </c>
      <c r="C14" s="109" t="s" vm="2">
        <v>586</v>
      </c>
      <c r="D14" s="110" t="s" vm="3">
        <v>586</v>
      </c>
    </row>
    <row r="15" spans="1:21">
      <c r="A15" s="55" t="s">
        <v>131</v>
      </c>
      <c r="B15" s="30" t="s">
        <v>59</v>
      </c>
      <c r="C15" s="109">
        <f>'אג"ח קונצרני'!R11</f>
        <v>508.90141999999992</v>
      </c>
      <c r="D15" s="110">
        <f>C15/$C$42</f>
        <v>9.5612751075338108E-4</v>
      </c>
    </row>
    <row r="16" spans="1:21">
      <c r="A16" s="55" t="s">
        <v>131</v>
      </c>
      <c r="B16" s="30" t="s">
        <v>60</v>
      </c>
      <c r="C16" s="109" t="s" vm="4">
        <v>586</v>
      </c>
      <c r="D16" s="110" t="s" vm="5">
        <v>586</v>
      </c>
    </row>
    <row r="17" spans="1:4">
      <c r="A17" s="55" t="s">
        <v>131</v>
      </c>
      <c r="B17" s="30" t="s">
        <v>61</v>
      </c>
      <c r="C17" s="109">
        <f>'תעודות סל'!K11</f>
        <v>293416.95469000045</v>
      </c>
      <c r="D17" s="110">
        <f>C17/$C$42</f>
        <v>0.55127380564312001</v>
      </c>
    </row>
    <row r="18" spans="1:4">
      <c r="A18" s="55" t="s">
        <v>131</v>
      </c>
      <c r="B18" s="30" t="s">
        <v>62</v>
      </c>
      <c r="C18" s="109" t="s" vm="6">
        <v>586</v>
      </c>
      <c r="D18" s="110" t="s" vm="7">
        <v>586</v>
      </c>
    </row>
    <row r="19" spans="1:4">
      <c r="A19" s="55" t="s">
        <v>131</v>
      </c>
      <c r="B19" s="30" t="s">
        <v>63</v>
      </c>
      <c r="C19" s="109" t="s" vm="8">
        <v>586</v>
      </c>
      <c r="D19" s="110" t="s" vm="9">
        <v>586</v>
      </c>
    </row>
    <row r="20" spans="1:4">
      <c r="A20" s="55" t="s">
        <v>131</v>
      </c>
      <c r="B20" s="30" t="s">
        <v>64</v>
      </c>
      <c r="C20" s="109" t="s" vm="10">
        <v>586</v>
      </c>
      <c r="D20" s="110" t="s" vm="11">
        <v>586</v>
      </c>
    </row>
    <row r="21" spans="1:4">
      <c r="A21" s="55" t="s">
        <v>131</v>
      </c>
      <c r="B21" s="30" t="s">
        <v>65</v>
      </c>
      <c r="C21" s="109">
        <f>'חוזים עתידיים'!I11</f>
        <v>-1380.0788700000001</v>
      </c>
      <c r="D21" s="110">
        <f>C21/$C$42</f>
        <v>-2.5929017345175404E-3</v>
      </c>
    </row>
    <row r="22" spans="1:4">
      <c r="A22" s="55" t="s">
        <v>131</v>
      </c>
      <c r="B22" s="30" t="s">
        <v>66</v>
      </c>
      <c r="C22" s="109" t="s" vm="12">
        <v>586</v>
      </c>
      <c r="D22" s="110" t="s" vm="13">
        <v>586</v>
      </c>
    </row>
    <row r="23" spans="1:4">
      <c r="B23" s="29" t="s">
        <v>188</v>
      </c>
      <c r="C23" s="109">
        <f>C24+C31</f>
        <v>147292.73407999999</v>
      </c>
      <c r="D23" s="110">
        <f>C23/$C$42</f>
        <v>0.27673460841978026</v>
      </c>
    </row>
    <row r="24" spans="1:4">
      <c r="A24" s="55" t="s">
        <v>131</v>
      </c>
      <c r="B24" s="30" t="s">
        <v>67</v>
      </c>
      <c r="C24" s="109">
        <f>'לא סחיר- תעודות התחייבות ממשלתי'!M11</f>
        <v>147567.17533999999</v>
      </c>
      <c r="D24" s="110">
        <f>C24/$C$42</f>
        <v>0.27725023055888098</v>
      </c>
    </row>
    <row r="25" spans="1:4">
      <c r="A25" s="55" t="s">
        <v>131</v>
      </c>
      <c r="B25" s="30" t="s">
        <v>68</v>
      </c>
      <c r="C25" s="109" t="s" vm="14">
        <v>586</v>
      </c>
      <c r="D25" s="110" t="s" vm="15">
        <v>586</v>
      </c>
    </row>
    <row r="26" spans="1:4">
      <c r="A26" s="55" t="s">
        <v>131</v>
      </c>
      <c r="B26" s="30" t="s">
        <v>59</v>
      </c>
      <c r="C26" s="109" t="s" vm="16">
        <v>586</v>
      </c>
      <c r="D26" s="110" t="s" vm="17">
        <v>586</v>
      </c>
    </row>
    <row r="27" spans="1:4">
      <c r="A27" s="55" t="s">
        <v>131</v>
      </c>
      <c r="B27" s="30" t="s">
        <v>69</v>
      </c>
      <c r="C27" s="109" t="s" vm="18">
        <v>586</v>
      </c>
      <c r="D27" s="110" t="s" vm="19">
        <v>586</v>
      </c>
    </row>
    <row r="28" spans="1:4">
      <c r="A28" s="55" t="s">
        <v>131</v>
      </c>
      <c r="B28" s="30" t="s">
        <v>70</v>
      </c>
      <c r="C28" s="109" t="s" vm="20">
        <v>586</v>
      </c>
      <c r="D28" s="110" t="s" vm="21">
        <v>586</v>
      </c>
    </row>
    <row r="29" spans="1:4">
      <c r="A29" s="55" t="s">
        <v>131</v>
      </c>
      <c r="B29" s="30" t="s">
        <v>71</v>
      </c>
      <c r="C29" s="109" t="s" vm="22">
        <v>586</v>
      </c>
      <c r="D29" s="110" t="s" vm="23">
        <v>586</v>
      </c>
    </row>
    <row r="30" spans="1:4">
      <c r="A30" s="55" t="s">
        <v>131</v>
      </c>
      <c r="B30" s="30" t="s">
        <v>211</v>
      </c>
      <c r="C30" s="109" t="s" vm="24">
        <v>586</v>
      </c>
      <c r="D30" s="110" t="s" vm="25">
        <v>586</v>
      </c>
    </row>
    <row r="31" spans="1:4">
      <c r="A31" s="55" t="s">
        <v>131</v>
      </c>
      <c r="B31" s="30" t="s">
        <v>94</v>
      </c>
      <c r="C31" s="109">
        <f>'לא סחיר - חוזים עתידיים'!I11</f>
        <v>-274.44125999999994</v>
      </c>
      <c r="D31" s="110">
        <f>C31/$C$42</f>
        <v>-5.1562213910077406E-4</v>
      </c>
    </row>
    <row r="32" spans="1:4">
      <c r="A32" s="55" t="s">
        <v>131</v>
      </c>
      <c r="B32" s="30" t="s">
        <v>72</v>
      </c>
      <c r="C32" s="109" t="s" vm="26">
        <v>586</v>
      </c>
      <c r="D32" s="110" t="s" vm="27">
        <v>586</v>
      </c>
    </row>
    <row r="33" spans="1:4">
      <c r="A33" s="55" t="s">
        <v>131</v>
      </c>
      <c r="B33" s="29" t="s">
        <v>189</v>
      </c>
      <c r="C33" s="109"/>
      <c r="D33" s="110">
        <f>C33/$C$42</f>
        <v>0</v>
      </c>
    </row>
    <row r="34" spans="1:4">
      <c r="A34" s="55" t="s">
        <v>131</v>
      </c>
      <c r="B34" s="29" t="s">
        <v>190</v>
      </c>
      <c r="C34" s="109">
        <f>'פקדונות מעל 3 חודשים'!M10</f>
        <v>7710.4700999999995</v>
      </c>
      <c r="D34" s="110">
        <f>C34/$C$42</f>
        <v>1.4486484599416866E-2</v>
      </c>
    </row>
    <row r="35" spans="1:4">
      <c r="A35" s="55" t="s">
        <v>131</v>
      </c>
      <c r="B35" s="29" t="s">
        <v>191</v>
      </c>
      <c r="C35" s="109" t="s" vm="28">
        <v>586</v>
      </c>
      <c r="D35" s="110" t="s" vm="29">
        <v>586</v>
      </c>
    </row>
    <row r="36" spans="1:4">
      <c r="A36" s="55" t="s">
        <v>131</v>
      </c>
      <c r="B36" s="56" t="s">
        <v>192</v>
      </c>
      <c r="C36" s="109" t="s" vm="30">
        <v>586</v>
      </c>
      <c r="D36" s="110" t="s" vm="31">
        <v>586</v>
      </c>
    </row>
    <row r="37" spans="1:4">
      <c r="A37" s="55" t="s">
        <v>131</v>
      </c>
      <c r="B37" s="29" t="s">
        <v>193</v>
      </c>
      <c r="C37" s="109">
        <f>'השקעות אחרות '!I10</f>
        <v>3445.58</v>
      </c>
      <c r="D37" s="110">
        <f>C37/$C$42</f>
        <v>6.4735795559415716E-3</v>
      </c>
    </row>
    <row r="38" spans="1:4">
      <c r="A38" s="55"/>
      <c r="B38" s="68" t="s">
        <v>195</v>
      </c>
      <c r="C38" s="109">
        <v>0</v>
      </c>
      <c r="D38" s="110">
        <f>C38/$C$42</f>
        <v>0</v>
      </c>
    </row>
    <row r="39" spans="1:4">
      <c r="A39" s="55" t="s">
        <v>131</v>
      </c>
      <c r="B39" s="69" t="s">
        <v>196</v>
      </c>
      <c r="C39" s="109" t="s" vm="32">
        <v>586</v>
      </c>
      <c r="D39" s="110" t="s" vm="33">
        <v>586</v>
      </c>
    </row>
    <row r="40" spans="1:4">
      <c r="A40" s="55" t="s">
        <v>131</v>
      </c>
      <c r="B40" s="69" t="s">
        <v>224</v>
      </c>
      <c r="C40" s="109" t="s" vm="34">
        <v>586</v>
      </c>
      <c r="D40" s="110" t="s" vm="35">
        <v>586</v>
      </c>
    </row>
    <row r="41" spans="1:4">
      <c r="A41" s="55" t="s">
        <v>131</v>
      </c>
      <c r="B41" s="69" t="s">
        <v>197</v>
      </c>
      <c r="C41" s="109" t="s" vm="36">
        <v>586</v>
      </c>
      <c r="D41" s="110" t="s" vm="37">
        <v>586</v>
      </c>
    </row>
    <row r="42" spans="1:4">
      <c r="B42" s="69" t="s">
        <v>73</v>
      </c>
      <c r="C42" s="109">
        <f>C38+C10</f>
        <v>532252.66952000035</v>
      </c>
      <c r="D42" s="110">
        <f>C42/$C$42</f>
        <v>1</v>
      </c>
    </row>
    <row r="43" spans="1:4">
      <c r="A43" s="55" t="s">
        <v>131</v>
      </c>
      <c r="B43" s="69" t="s">
        <v>194</v>
      </c>
      <c r="C43" s="109"/>
      <c r="D43" s="110"/>
    </row>
    <row r="44" spans="1:4">
      <c r="B44" s="6" t="s">
        <v>99</v>
      </c>
    </row>
    <row r="45" spans="1:4">
      <c r="C45" s="75" t="s">
        <v>176</v>
      </c>
      <c r="D45" s="36" t="s">
        <v>93</v>
      </c>
    </row>
    <row r="46" spans="1:4">
      <c r="C46" s="76" t="s">
        <v>1</v>
      </c>
      <c r="D46" s="25" t="s">
        <v>2</v>
      </c>
    </row>
    <row r="47" spans="1:4">
      <c r="C47" s="111" t="s">
        <v>157</v>
      </c>
      <c r="D47" s="112" vm="38">
        <v>2.6989000000000001</v>
      </c>
    </row>
    <row r="48" spans="1:4">
      <c r="C48" s="111" t="s">
        <v>166</v>
      </c>
      <c r="D48" s="112">
        <v>0.94217862674238506</v>
      </c>
    </row>
    <row r="49" spans="2:4">
      <c r="C49" s="111" t="s">
        <v>162</v>
      </c>
      <c r="D49" s="112" vm="39">
        <v>2.7610000000000001</v>
      </c>
    </row>
    <row r="50" spans="2:4">
      <c r="B50" s="12"/>
      <c r="C50" s="111" t="s">
        <v>587</v>
      </c>
      <c r="D50" s="112" vm="40">
        <v>3.6772999999999998</v>
      </c>
    </row>
    <row r="51" spans="2:4">
      <c r="C51" s="111" t="s">
        <v>155</v>
      </c>
      <c r="D51" s="112" vm="41">
        <v>4.2550999999999997</v>
      </c>
    </row>
    <row r="52" spans="2:4">
      <c r="C52" s="111" t="s">
        <v>156</v>
      </c>
      <c r="D52" s="112" vm="42">
        <v>4.8075000000000001</v>
      </c>
    </row>
    <row r="53" spans="2:4">
      <c r="C53" s="111" t="s">
        <v>158</v>
      </c>
      <c r="D53" s="112">
        <v>0.46521112937967596</v>
      </c>
    </row>
    <row r="54" spans="2:4">
      <c r="C54" s="111" t="s">
        <v>163</v>
      </c>
      <c r="D54" s="112" vm="43">
        <v>3.2965</v>
      </c>
    </row>
    <row r="55" spans="2:4">
      <c r="C55" s="111" t="s">
        <v>164</v>
      </c>
      <c r="D55" s="112">
        <v>0.18402186078872274</v>
      </c>
    </row>
    <row r="56" spans="2:4">
      <c r="C56" s="111" t="s">
        <v>161</v>
      </c>
      <c r="D56" s="112" vm="44">
        <v>0.57089999999999996</v>
      </c>
    </row>
    <row r="57" spans="2:4">
      <c r="C57" s="111" t="s">
        <v>588</v>
      </c>
      <c r="D57" s="112">
        <v>2.4695899999999997</v>
      </c>
    </row>
    <row r="58" spans="2:4">
      <c r="C58" s="111" t="s">
        <v>160</v>
      </c>
      <c r="D58" s="112" vm="45">
        <v>0.4088</v>
      </c>
    </row>
    <row r="59" spans="2:4">
      <c r="C59" s="111" t="s">
        <v>153</v>
      </c>
      <c r="D59" s="112" vm="46">
        <v>3.65</v>
      </c>
    </row>
    <row r="60" spans="2:4">
      <c r="C60" s="111" t="s">
        <v>167</v>
      </c>
      <c r="D60" s="112" vm="47">
        <v>0.2661</v>
      </c>
    </row>
    <row r="61" spans="2:4">
      <c r="C61" s="111" t="s">
        <v>589</v>
      </c>
      <c r="D61" s="112" vm="48">
        <v>0.4486</v>
      </c>
    </row>
    <row r="62" spans="2:4">
      <c r="C62" s="111" t="s">
        <v>590</v>
      </c>
      <c r="D62" s="112">
        <v>5.8088552417359086E-2</v>
      </c>
    </row>
    <row r="63" spans="2:4">
      <c r="C63" s="111" t="s">
        <v>154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239</v>
      </c>
    </row>
    <row r="2" spans="2:60">
      <c r="B2" s="57" t="s">
        <v>168</v>
      </c>
      <c r="C2" s="78" t="s">
        <v>240</v>
      </c>
    </row>
    <row r="3" spans="2:60">
      <c r="B3" s="57" t="s">
        <v>170</v>
      </c>
      <c r="C3" s="78" t="s">
        <v>241</v>
      </c>
    </row>
    <row r="4" spans="2:60">
      <c r="B4" s="57" t="s">
        <v>171</v>
      </c>
      <c r="C4" s="78">
        <v>2112</v>
      </c>
    </row>
    <row r="6" spans="2:60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0" ht="26.25" customHeight="1">
      <c r="B7" s="143" t="s">
        <v>82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H7" s="3"/>
    </row>
    <row r="8" spans="2:60" s="3" customFormat="1" ht="78.75">
      <c r="B8" s="23" t="s">
        <v>106</v>
      </c>
      <c r="C8" s="31" t="s">
        <v>37</v>
      </c>
      <c r="D8" s="31" t="s">
        <v>109</v>
      </c>
      <c r="E8" s="31" t="s">
        <v>50</v>
      </c>
      <c r="F8" s="31" t="s">
        <v>91</v>
      </c>
      <c r="G8" s="31" t="s">
        <v>223</v>
      </c>
      <c r="H8" s="31" t="s">
        <v>222</v>
      </c>
      <c r="I8" s="31" t="s">
        <v>49</v>
      </c>
      <c r="J8" s="31" t="s">
        <v>47</v>
      </c>
      <c r="K8" s="31" t="s">
        <v>172</v>
      </c>
      <c r="L8" s="31" t="s">
        <v>174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230</v>
      </c>
      <c r="H9" s="17"/>
      <c r="I9" s="17" t="s">
        <v>226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169</v>
      </c>
      <c r="C1" s="78" t="s" vm="1">
        <v>239</v>
      </c>
    </row>
    <row r="2" spans="2:61">
      <c r="B2" s="57" t="s">
        <v>168</v>
      </c>
      <c r="C2" s="78" t="s">
        <v>240</v>
      </c>
    </row>
    <row r="3" spans="2:61">
      <c r="B3" s="57" t="s">
        <v>170</v>
      </c>
      <c r="C3" s="78" t="s">
        <v>241</v>
      </c>
    </row>
    <row r="4" spans="2:61">
      <c r="B4" s="57" t="s">
        <v>171</v>
      </c>
      <c r="C4" s="78">
        <v>2112</v>
      </c>
    </row>
    <row r="6" spans="2:61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1" ht="26.25" customHeight="1">
      <c r="B7" s="143" t="s">
        <v>83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I7" s="3"/>
    </row>
    <row r="8" spans="2:61" s="3" customFormat="1" ht="78.75">
      <c r="B8" s="23" t="s">
        <v>106</v>
      </c>
      <c r="C8" s="31" t="s">
        <v>37</v>
      </c>
      <c r="D8" s="31" t="s">
        <v>109</v>
      </c>
      <c r="E8" s="31" t="s">
        <v>50</v>
      </c>
      <c r="F8" s="31" t="s">
        <v>91</v>
      </c>
      <c r="G8" s="31" t="s">
        <v>223</v>
      </c>
      <c r="H8" s="31" t="s">
        <v>222</v>
      </c>
      <c r="I8" s="31" t="s">
        <v>49</v>
      </c>
      <c r="J8" s="31" t="s">
        <v>47</v>
      </c>
      <c r="K8" s="31" t="s">
        <v>172</v>
      </c>
      <c r="L8" s="32" t="s">
        <v>174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230</v>
      </c>
      <c r="H9" s="17"/>
      <c r="I9" s="17" t="s">
        <v>226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J11" sqref="J11"/>
    </sheetView>
  </sheetViews>
  <sheetFormatPr defaultColWidth="9.140625" defaultRowHeight="18"/>
  <cols>
    <col min="1" max="1" width="6.28515625" style="2" customWidth="1"/>
    <col min="2" max="2" width="30.42578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169</v>
      </c>
      <c r="C1" s="78" t="s" vm="1">
        <v>239</v>
      </c>
    </row>
    <row r="2" spans="1:60">
      <c r="B2" s="57" t="s">
        <v>168</v>
      </c>
      <c r="C2" s="78" t="s">
        <v>240</v>
      </c>
    </row>
    <row r="3" spans="1:60">
      <c r="B3" s="57" t="s">
        <v>170</v>
      </c>
      <c r="C3" s="78" t="s">
        <v>241</v>
      </c>
    </row>
    <row r="4" spans="1:60">
      <c r="B4" s="57" t="s">
        <v>171</v>
      </c>
      <c r="C4" s="78">
        <v>2112</v>
      </c>
    </row>
    <row r="6" spans="1:60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5"/>
      <c r="BD6" s="1" t="s">
        <v>110</v>
      </c>
      <c r="BF6" s="1" t="s">
        <v>177</v>
      </c>
      <c r="BH6" s="3" t="s">
        <v>154</v>
      </c>
    </row>
    <row r="7" spans="1:60" ht="26.25" customHeight="1">
      <c r="B7" s="143" t="s">
        <v>84</v>
      </c>
      <c r="C7" s="144"/>
      <c r="D7" s="144"/>
      <c r="E7" s="144"/>
      <c r="F7" s="144"/>
      <c r="G7" s="144"/>
      <c r="H7" s="144"/>
      <c r="I7" s="144"/>
      <c r="J7" s="144"/>
      <c r="K7" s="145"/>
      <c r="BD7" s="3" t="s">
        <v>112</v>
      </c>
      <c r="BF7" s="1" t="s">
        <v>132</v>
      </c>
      <c r="BH7" s="3" t="s">
        <v>153</v>
      </c>
    </row>
    <row r="8" spans="1:60" s="3" customFormat="1" ht="78.75">
      <c r="A8" s="2"/>
      <c r="B8" s="23" t="s">
        <v>106</v>
      </c>
      <c r="C8" s="31" t="s">
        <v>37</v>
      </c>
      <c r="D8" s="31" t="s">
        <v>109</v>
      </c>
      <c r="E8" s="31" t="s">
        <v>50</v>
      </c>
      <c r="F8" s="31" t="s">
        <v>91</v>
      </c>
      <c r="G8" s="31" t="s">
        <v>223</v>
      </c>
      <c r="H8" s="31" t="s">
        <v>222</v>
      </c>
      <c r="I8" s="31" t="s">
        <v>49</v>
      </c>
      <c r="J8" s="31" t="s">
        <v>172</v>
      </c>
      <c r="K8" s="31" t="s">
        <v>174</v>
      </c>
      <c r="BC8" s="1" t="s">
        <v>125</v>
      </c>
      <c r="BD8" s="1" t="s">
        <v>126</v>
      </c>
      <c r="BE8" s="1" t="s">
        <v>133</v>
      </c>
      <c r="BG8" s="4" t="s">
        <v>155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230</v>
      </c>
      <c r="H9" s="17"/>
      <c r="I9" s="17" t="s">
        <v>226</v>
      </c>
      <c r="J9" s="33" t="s">
        <v>20</v>
      </c>
      <c r="K9" s="58" t="s">
        <v>20</v>
      </c>
      <c r="BC9" s="1" t="s">
        <v>122</v>
      </c>
      <c r="BE9" s="1" t="s">
        <v>134</v>
      </c>
      <c r="BG9" s="4" t="s">
        <v>156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118</v>
      </c>
      <c r="BD10" s="3"/>
      <c r="BE10" s="1" t="s">
        <v>178</v>
      </c>
      <c r="BG10" s="1" t="s">
        <v>162</v>
      </c>
    </row>
    <row r="11" spans="1:60" s="4" customFormat="1" ht="18" customHeight="1">
      <c r="A11" s="108"/>
      <c r="B11" s="113" t="s">
        <v>39</v>
      </c>
      <c r="C11" s="114"/>
      <c r="D11" s="114"/>
      <c r="E11" s="114"/>
      <c r="F11" s="114"/>
      <c r="G11" s="115"/>
      <c r="H11" s="119"/>
      <c r="I11" s="115">
        <v>-1380.0788700000001</v>
      </c>
      <c r="J11" s="116">
        <f>I11/$I$11</f>
        <v>1</v>
      </c>
      <c r="K11" s="116">
        <f>I11/'סכום נכסי הקרן'!$C$42</f>
        <v>-2.5929017345175404E-3</v>
      </c>
      <c r="L11" s="3"/>
      <c r="M11" s="3"/>
      <c r="N11" s="3"/>
      <c r="O11" s="3"/>
      <c r="BC11" s="100" t="s">
        <v>117</v>
      </c>
      <c r="BD11" s="3"/>
      <c r="BE11" s="100" t="s">
        <v>135</v>
      </c>
      <c r="BG11" s="100" t="s">
        <v>157</v>
      </c>
    </row>
    <row r="12" spans="1:60" s="100" customFormat="1" ht="20.25">
      <c r="A12" s="108"/>
      <c r="B12" s="117" t="s">
        <v>220</v>
      </c>
      <c r="C12" s="114"/>
      <c r="D12" s="114"/>
      <c r="E12" s="114"/>
      <c r="F12" s="114"/>
      <c r="G12" s="115"/>
      <c r="H12" s="119"/>
      <c r="I12" s="115">
        <v>-1380.0788700000001</v>
      </c>
      <c r="J12" s="116">
        <f t="shared" ref="J12:J17" si="0">I12/$I$11</f>
        <v>1</v>
      </c>
      <c r="K12" s="116">
        <f>I12/'סכום נכסי הקרן'!$C$42</f>
        <v>-2.5929017345175404E-3</v>
      </c>
      <c r="L12" s="3"/>
      <c r="M12" s="3"/>
      <c r="N12" s="3"/>
      <c r="O12" s="3"/>
      <c r="BC12" s="100" t="s">
        <v>115</v>
      </c>
      <c r="BD12" s="4"/>
      <c r="BE12" s="100" t="s">
        <v>136</v>
      </c>
      <c r="BG12" s="100" t="s">
        <v>158</v>
      </c>
    </row>
    <row r="13" spans="1:60">
      <c r="B13" s="83" t="s">
        <v>392</v>
      </c>
      <c r="C13" s="84" t="s">
        <v>393</v>
      </c>
      <c r="D13" s="97" t="s">
        <v>27</v>
      </c>
      <c r="E13" s="97" t="s">
        <v>394</v>
      </c>
      <c r="F13" s="97" t="s">
        <v>155</v>
      </c>
      <c r="G13" s="94">
        <v>55.999999999999993</v>
      </c>
      <c r="H13" s="96">
        <v>339100</v>
      </c>
      <c r="I13" s="94">
        <v>-148.30384999999998</v>
      </c>
      <c r="J13" s="95">
        <f t="shared" si="0"/>
        <v>0.10746041637460907</v>
      </c>
      <c r="K13" s="95">
        <f>I13/'סכום נכסי הקרן'!$C$42</f>
        <v>-2.7863430000970094E-4</v>
      </c>
      <c r="P13" s="1"/>
      <c r="BC13" s="1" t="s">
        <v>119</v>
      </c>
      <c r="BE13" s="1" t="s">
        <v>137</v>
      </c>
      <c r="BG13" s="1" t="s">
        <v>159</v>
      </c>
    </row>
    <row r="14" spans="1:60">
      <c r="B14" s="83" t="s">
        <v>395</v>
      </c>
      <c r="C14" s="84" t="s">
        <v>396</v>
      </c>
      <c r="D14" s="97" t="s">
        <v>27</v>
      </c>
      <c r="E14" s="97" t="s">
        <v>394</v>
      </c>
      <c r="F14" s="97" t="s">
        <v>156</v>
      </c>
      <c r="G14" s="94">
        <v>6.9999999999999991</v>
      </c>
      <c r="H14" s="96">
        <v>760150</v>
      </c>
      <c r="I14" s="94">
        <v>-12.109950000000001</v>
      </c>
      <c r="J14" s="95">
        <f t="shared" si="0"/>
        <v>8.7748245866556898E-3</v>
      </c>
      <c r="K14" s="95">
        <f>I14/'סכום נכסי הקרן'!$C$42</f>
        <v>-2.2752257890826697E-5</v>
      </c>
      <c r="P14" s="1"/>
      <c r="BC14" s="1" t="s">
        <v>116</v>
      </c>
      <c r="BE14" s="1" t="s">
        <v>138</v>
      </c>
      <c r="BG14" s="1" t="s">
        <v>161</v>
      </c>
    </row>
    <row r="15" spans="1:60">
      <c r="B15" s="83" t="s">
        <v>397</v>
      </c>
      <c r="C15" s="84" t="s">
        <v>398</v>
      </c>
      <c r="D15" s="97" t="s">
        <v>27</v>
      </c>
      <c r="E15" s="97" t="s">
        <v>394</v>
      </c>
      <c r="F15" s="97" t="s">
        <v>153</v>
      </c>
      <c r="G15" s="94">
        <v>93.999999999999986</v>
      </c>
      <c r="H15" s="96">
        <v>272150</v>
      </c>
      <c r="I15" s="94">
        <v>-1134.6699799999997</v>
      </c>
      <c r="J15" s="95">
        <f t="shared" si="0"/>
        <v>0.82217763394928267</v>
      </c>
      <c r="K15" s="95">
        <f>I15/'סכום נכסי הקרן'!$C$42</f>
        <v>-2.1318258131486222E-3</v>
      </c>
      <c r="P15" s="1"/>
      <c r="BC15" s="1" t="s">
        <v>127</v>
      </c>
      <c r="BE15" s="1" t="s">
        <v>179</v>
      </c>
      <c r="BG15" s="1" t="s">
        <v>163</v>
      </c>
    </row>
    <row r="16" spans="1:60" ht="20.25">
      <c r="B16" s="83" t="s">
        <v>399</v>
      </c>
      <c r="C16" s="84" t="s">
        <v>400</v>
      </c>
      <c r="D16" s="97" t="s">
        <v>27</v>
      </c>
      <c r="E16" s="97" t="s">
        <v>394</v>
      </c>
      <c r="F16" s="97" t="s">
        <v>157</v>
      </c>
      <c r="G16" s="94">
        <v>0.99999999999999989</v>
      </c>
      <c r="H16" s="96">
        <v>614800</v>
      </c>
      <c r="I16" s="94">
        <v>6.1531400000000005</v>
      </c>
      <c r="J16" s="95">
        <f t="shared" si="0"/>
        <v>-4.458542286065144E-3</v>
      </c>
      <c r="K16" s="95">
        <f>I16/'סכום נכסי הקרן'!$C$42</f>
        <v>1.1560562026958111E-5</v>
      </c>
      <c r="P16" s="1"/>
      <c r="BC16" s="4" t="s">
        <v>113</v>
      </c>
      <c r="BD16" s="1" t="s">
        <v>128</v>
      </c>
      <c r="BE16" s="1" t="s">
        <v>139</v>
      </c>
      <c r="BG16" s="1" t="s">
        <v>164</v>
      </c>
    </row>
    <row r="17" spans="2:60">
      <c r="B17" s="83" t="s">
        <v>401</v>
      </c>
      <c r="C17" s="84" t="s">
        <v>402</v>
      </c>
      <c r="D17" s="97" t="s">
        <v>27</v>
      </c>
      <c r="E17" s="97" t="s">
        <v>394</v>
      </c>
      <c r="F17" s="97" t="s">
        <v>163</v>
      </c>
      <c r="G17" s="94">
        <v>6.9999999999999991</v>
      </c>
      <c r="H17" s="96">
        <v>173050</v>
      </c>
      <c r="I17" s="94">
        <v>-91.148229999999984</v>
      </c>
      <c r="J17" s="95">
        <f t="shared" si="0"/>
        <v>6.6045667375517439E-2</v>
      </c>
      <c r="K17" s="95">
        <f>I17/'סכום נכסי הקרן'!$C$42</f>
        <v>-1.712499254953477E-4</v>
      </c>
      <c r="P17" s="1"/>
      <c r="BC17" s="1" t="s">
        <v>123</v>
      </c>
      <c r="BE17" s="1" t="s">
        <v>140</v>
      </c>
      <c r="BG17" s="1" t="s">
        <v>165</v>
      </c>
    </row>
    <row r="18" spans="2:60">
      <c r="B18" s="102"/>
      <c r="C18" s="84"/>
      <c r="D18" s="84"/>
      <c r="E18" s="84"/>
      <c r="F18" s="84"/>
      <c r="G18" s="94"/>
      <c r="H18" s="96"/>
      <c r="I18" s="84"/>
      <c r="J18" s="95"/>
      <c r="K18" s="84"/>
      <c r="BD18" s="1" t="s">
        <v>111</v>
      </c>
      <c r="BF18" s="1" t="s">
        <v>141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124</v>
      </c>
      <c r="BF19" s="1" t="s">
        <v>142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129</v>
      </c>
      <c r="BF20" s="1" t="s">
        <v>143</v>
      </c>
    </row>
    <row r="21" spans="2:60">
      <c r="B21" s="99" t="s">
        <v>238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114</v>
      </c>
      <c r="BE21" s="1" t="s">
        <v>130</v>
      </c>
      <c r="BF21" s="1" t="s">
        <v>144</v>
      </c>
    </row>
    <row r="22" spans="2:60">
      <c r="B22" s="99" t="s">
        <v>102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120</v>
      </c>
      <c r="BF22" s="1" t="s">
        <v>145</v>
      </c>
    </row>
    <row r="23" spans="2:60">
      <c r="B23" s="99" t="s">
        <v>221</v>
      </c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121</v>
      </c>
      <c r="BF23" s="1" t="s">
        <v>180</v>
      </c>
    </row>
    <row r="24" spans="2:60">
      <c r="B24" s="99" t="s">
        <v>229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183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146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147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182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148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149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181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169</v>
      </c>
      <c r="C1" s="78" t="s" vm="1">
        <v>239</v>
      </c>
    </row>
    <row r="2" spans="2:81">
      <c r="B2" s="57" t="s">
        <v>168</v>
      </c>
      <c r="C2" s="78" t="s">
        <v>240</v>
      </c>
    </row>
    <row r="3" spans="2:81">
      <c r="B3" s="57" t="s">
        <v>170</v>
      </c>
      <c r="C3" s="78" t="s">
        <v>241</v>
      </c>
      <c r="E3" s="2"/>
    </row>
    <row r="4" spans="2:81">
      <c r="B4" s="57" t="s">
        <v>171</v>
      </c>
      <c r="C4" s="78">
        <v>2112</v>
      </c>
    </row>
    <row r="6" spans="2:81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81" ht="26.25" customHeight="1">
      <c r="B7" s="143" t="s">
        <v>85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81" s="3" customFormat="1" ht="47.25">
      <c r="B8" s="23" t="s">
        <v>106</v>
      </c>
      <c r="C8" s="31" t="s">
        <v>37</v>
      </c>
      <c r="D8" s="14" t="s">
        <v>40</v>
      </c>
      <c r="E8" s="31" t="s">
        <v>15</v>
      </c>
      <c r="F8" s="31" t="s">
        <v>51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223</v>
      </c>
      <c r="M8" s="31" t="s">
        <v>222</v>
      </c>
      <c r="N8" s="31" t="s">
        <v>49</v>
      </c>
      <c r="O8" s="31" t="s">
        <v>47</v>
      </c>
      <c r="P8" s="31" t="s">
        <v>172</v>
      </c>
      <c r="Q8" s="32" t="s">
        <v>174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230</v>
      </c>
      <c r="M9" s="33"/>
      <c r="N9" s="33" t="s">
        <v>226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99"/>
  <sheetViews>
    <sheetView rightToLeft="1" topLeftCell="A76" workbookViewId="0">
      <selection activeCell="E86" sqref="E86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169</v>
      </c>
      <c r="C1" s="78" t="s" vm="1">
        <v>239</v>
      </c>
    </row>
    <row r="2" spans="2:72">
      <c r="B2" s="57" t="s">
        <v>168</v>
      </c>
      <c r="C2" s="78" t="s">
        <v>240</v>
      </c>
    </row>
    <row r="3" spans="2:72">
      <c r="B3" s="57" t="s">
        <v>170</v>
      </c>
      <c r="C3" s="78" t="s">
        <v>241</v>
      </c>
    </row>
    <row r="4" spans="2:72">
      <c r="B4" s="57" t="s">
        <v>171</v>
      </c>
      <c r="C4" s="78">
        <v>2112</v>
      </c>
    </row>
    <row r="6" spans="2:72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72" ht="26.25" customHeight="1">
      <c r="B7" s="143" t="s">
        <v>76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72" s="3" customFormat="1" ht="78.75">
      <c r="B8" s="23" t="s">
        <v>106</v>
      </c>
      <c r="C8" s="31" t="s">
        <v>37</v>
      </c>
      <c r="D8" s="31" t="s">
        <v>15</v>
      </c>
      <c r="E8" s="31" t="s">
        <v>51</v>
      </c>
      <c r="F8" s="31" t="s">
        <v>92</v>
      </c>
      <c r="G8" s="31" t="s">
        <v>18</v>
      </c>
      <c r="H8" s="31" t="s">
        <v>91</v>
      </c>
      <c r="I8" s="31" t="s">
        <v>17</v>
      </c>
      <c r="J8" s="31" t="s">
        <v>19</v>
      </c>
      <c r="K8" s="31" t="s">
        <v>223</v>
      </c>
      <c r="L8" s="31" t="s">
        <v>222</v>
      </c>
      <c r="M8" s="31" t="s">
        <v>100</v>
      </c>
      <c r="N8" s="31" t="s">
        <v>47</v>
      </c>
      <c r="O8" s="31" t="s">
        <v>172</v>
      </c>
      <c r="P8" s="32" t="s">
        <v>174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230</v>
      </c>
      <c r="L9" s="33"/>
      <c r="M9" s="33" t="s">
        <v>226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 t="s">
        <v>26</v>
      </c>
      <c r="C11" s="80"/>
      <c r="D11" s="80"/>
      <c r="E11" s="80"/>
      <c r="F11" s="80"/>
      <c r="G11" s="88">
        <v>9.1281826748829324</v>
      </c>
      <c r="H11" s="80"/>
      <c r="I11" s="80"/>
      <c r="J11" s="105">
        <v>4.8506146569824278E-2</v>
      </c>
      <c r="K11" s="88"/>
      <c r="L11" s="80"/>
      <c r="M11" s="88">
        <v>147567.17533999999</v>
      </c>
      <c r="N11" s="80"/>
      <c r="O11" s="89">
        <f>M11/$M$11</f>
        <v>1</v>
      </c>
      <c r="P11" s="89">
        <f>M11/'סכום נכסי הקרן'!$C$42</f>
        <v>0.27725023055888098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219</v>
      </c>
      <c r="C12" s="82"/>
      <c r="D12" s="82"/>
      <c r="E12" s="82"/>
      <c r="F12" s="82"/>
      <c r="G12" s="91">
        <v>9.1281826748829307</v>
      </c>
      <c r="H12" s="82"/>
      <c r="I12" s="82"/>
      <c r="J12" s="104">
        <v>4.8506146569824278E-2</v>
      </c>
      <c r="K12" s="91"/>
      <c r="L12" s="82"/>
      <c r="M12" s="91">
        <v>147567.17533999999</v>
      </c>
      <c r="N12" s="82"/>
      <c r="O12" s="92">
        <f t="shared" ref="O12:O75" si="0">M12/$M$11</f>
        <v>1</v>
      </c>
      <c r="P12" s="92">
        <f>M12/'סכום נכסי הקרן'!$C$42</f>
        <v>0.27725023055888098</v>
      </c>
    </row>
    <row r="13" spans="2:72">
      <c r="B13" s="103" t="s">
        <v>56</v>
      </c>
      <c r="C13" s="82"/>
      <c r="D13" s="82"/>
      <c r="E13" s="82"/>
      <c r="F13" s="82"/>
      <c r="G13" s="91">
        <v>9.1281826748829307</v>
      </c>
      <c r="H13" s="82"/>
      <c r="I13" s="82"/>
      <c r="J13" s="104">
        <v>4.8506146569824278E-2</v>
      </c>
      <c r="K13" s="91"/>
      <c r="L13" s="82"/>
      <c r="M13" s="91">
        <v>147567.17533999999</v>
      </c>
      <c r="N13" s="82"/>
      <c r="O13" s="92">
        <f t="shared" si="0"/>
        <v>1</v>
      </c>
      <c r="P13" s="92">
        <f>M13/'סכום נכסי הקרן'!$C$42</f>
        <v>0.27725023055888098</v>
      </c>
    </row>
    <row r="14" spans="2:72">
      <c r="B14" s="87" t="s">
        <v>403</v>
      </c>
      <c r="C14" s="84" t="s">
        <v>404</v>
      </c>
      <c r="D14" s="84" t="s">
        <v>244</v>
      </c>
      <c r="E14" s="84"/>
      <c r="F14" s="106">
        <v>40148</v>
      </c>
      <c r="G14" s="94">
        <v>5.5899999999999981</v>
      </c>
      <c r="H14" s="97" t="s">
        <v>154</v>
      </c>
      <c r="I14" s="98">
        <v>4.8000000000000001E-2</v>
      </c>
      <c r="J14" s="98">
        <v>4.8499999999999988E-2</v>
      </c>
      <c r="K14" s="94">
        <v>60999.999999999993</v>
      </c>
      <c r="L14" s="107">
        <v>109.0476</v>
      </c>
      <c r="M14" s="94">
        <v>66.510070000000013</v>
      </c>
      <c r="N14" s="84"/>
      <c r="O14" s="95">
        <f t="shared" si="0"/>
        <v>4.5071046353471539E-4</v>
      </c>
      <c r="P14" s="95">
        <f>M14/'סכום נכסי הקרן'!$C$42</f>
        <v>1.2495957993029997E-4</v>
      </c>
    </row>
    <row r="15" spans="2:72">
      <c r="B15" s="87" t="s">
        <v>405</v>
      </c>
      <c r="C15" s="84" t="s">
        <v>406</v>
      </c>
      <c r="D15" s="84" t="s">
        <v>244</v>
      </c>
      <c r="E15" s="84"/>
      <c r="F15" s="106">
        <v>40452</v>
      </c>
      <c r="G15" s="94">
        <v>6.14</v>
      </c>
      <c r="H15" s="97" t="s">
        <v>154</v>
      </c>
      <c r="I15" s="98">
        <v>4.8000000000000001E-2</v>
      </c>
      <c r="J15" s="98">
        <v>4.8599999999999997E-2</v>
      </c>
      <c r="K15" s="94">
        <v>475999.99999999994</v>
      </c>
      <c r="L15" s="107">
        <v>107.8197</v>
      </c>
      <c r="M15" s="94">
        <v>513.1416999999999</v>
      </c>
      <c r="N15" s="84"/>
      <c r="O15" s="95">
        <f t="shared" si="0"/>
        <v>3.4773431070812548E-3</v>
      </c>
      <c r="P15" s="95">
        <f>M15/'סכום נכסי הקרן'!$C$42</f>
        <v>9.6409417817061355E-4</v>
      </c>
    </row>
    <row r="16" spans="2:72">
      <c r="B16" s="87" t="s">
        <v>407</v>
      </c>
      <c r="C16" s="84" t="s">
        <v>408</v>
      </c>
      <c r="D16" s="84" t="s">
        <v>244</v>
      </c>
      <c r="E16" s="84"/>
      <c r="F16" s="106">
        <v>40909</v>
      </c>
      <c r="G16" s="94">
        <v>6.92</v>
      </c>
      <c r="H16" s="97" t="s">
        <v>154</v>
      </c>
      <c r="I16" s="98">
        <v>4.8000000000000001E-2</v>
      </c>
      <c r="J16" s="98">
        <v>4.8499999999999995E-2</v>
      </c>
      <c r="K16" s="94">
        <v>843999.99999999988</v>
      </c>
      <c r="L16" s="107">
        <v>105.7431</v>
      </c>
      <c r="M16" s="94">
        <v>892.51087999999993</v>
      </c>
      <c r="N16" s="84"/>
      <c r="O16" s="95">
        <f t="shared" si="0"/>
        <v>6.0481667277538067E-3</v>
      </c>
      <c r="P16" s="95">
        <f>M16/'סכום נכסי הקרן'!$C$42</f>
        <v>1.6768556197282957E-3</v>
      </c>
    </row>
    <row r="17" spans="2:16">
      <c r="B17" s="87" t="s">
        <v>409</v>
      </c>
      <c r="C17" s="84">
        <v>8790</v>
      </c>
      <c r="D17" s="84" t="s">
        <v>244</v>
      </c>
      <c r="E17" s="84"/>
      <c r="F17" s="106">
        <v>41030</v>
      </c>
      <c r="G17" s="94">
        <v>7.25</v>
      </c>
      <c r="H17" s="97" t="s">
        <v>154</v>
      </c>
      <c r="I17" s="98">
        <v>4.8000000000000001E-2</v>
      </c>
      <c r="J17" s="98">
        <v>4.8500000000000008E-2</v>
      </c>
      <c r="K17" s="94">
        <v>579999.99999999988</v>
      </c>
      <c r="L17" s="107">
        <v>103.63509999999999</v>
      </c>
      <c r="M17" s="94">
        <v>601.31602999999996</v>
      </c>
      <c r="N17" s="84"/>
      <c r="O17" s="95">
        <f t="shared" si="0"/>
        <v>4.0748630487406606E-3</v>
      </c>
      <c r="P17" s="95">
        <f>M17/'סכום נכסי הקרן'!$C$42</f>
        <v>1.1297567197592129E-3</v>
      </c>
    </row>
    <row r="18" spans="2:16">
      <c r="B18" s="87" t="s">
        <v>410</v>
      </c>
      <c r="C18" s="84" t="s">
        <v>411</v>
      </c>
      <c r="D18" s="84" t="s">
        <v>244</v>
      </c>
      <c r="E18" s="84"/>
      <c r="F18" s="106">
        <v>41091</v>
      </c>
      <c r="G18" s="94">
        <v>7.25</v>
      </c>
      <c r="H18" s="97" t="s">
        <v>154</v>
      </c>
      <c r="I18" s="98">
        <v>4.8000000000000001E-2</v>
      </c>
      <c r="J18" s="98">
        <v>4.8500000000000015E-2</v>
      </c>
      <c r="K18" s="94">
        <v>1277999.9999999998</v>
      </c>
      <c r="L18" s="107">
        <v>104.3839</v>
      </c>
      <c r="M18" s="94">
        <v>1334.5951899999998</v>
      </c>
      <c r="N18" s="84"/>
      <c r="O18" s="95">
        <f t="shared" si="0"/>
        <v>9.0439841172336964E-3</v>
      </c>
      <c r="P18" s="95">
        <f>M18/'סכום נכסי הקרן'!$C$42</f>
        <v>2.5074466816739E-3</v>
      </c>
    </row>
    <row r="19" spans="2:16">
      <c r="B19" s="87" t="s">
        <v>412</v>
      </c>
      <c r="C19" s="84">
        <v>8793</v>
      </c>
      <c r="D19" s="84" t="s">
        <v>244</v>
      </c>
      <c r="E19" s="84"/>
      <c r="F19" s="106">
        <v>41122</v>
      </c>
      <c r="G19" s="94">
        <v>7.330000000000001</v>
      </c>
      <c r="H19" s="97" t="s">
        <v>154</v>
      </c>
      <c r="I19" s="98">
        <v>4.8000000000000001E-2</v>
      </c>
      <c r="J19" s="98">
        <v>4.8499999999999995E-2</v>
      </c>
      <c r="K19" s="94">
        <v>3290999.9999999995</v>
      </c>
      <c r="L19" s="107">
        <v>104.31359999999999</v>
      </c>
      <c r="M19" s="94">
        <v>3432.9612799999995</v>
      </c>
      <c r="N19" s="84"/>
      <c r="O19" s="95">
        <f t="shared" si="0"/>
        <v>2.3263718859497958E-2</v>
      </c>
      <c r="P19" s="95">
        <f>M19/'סכום נכסי הקרן'!$C$42</f>
        <v>6.4498714174527965E-3</v>
      </c>
    </row>
    <row r="20" spans="2:16">
      <c r="B20" s="87" t="s">
        <v>413</v>
      </c>
      <c r="C20" s="84" t="s">
        <v>414</v>
      </c>
      <c r="D20" s="84" t="s">
        <v>244</v>
      </c>
      <c r="E20" s="84"/>
      <c r="F20" s="106">
        <v>41154</v>
      </c>
      <c r="G20" s="94">
        <v>7.4200000000000008</v>
      </c>
      <c r="H20" s="97" t="s">
        <v>154</v>
      </c>
      <c r="I20" s="98">
        <v>4.8000000000000001E-2</v>
      </c>
      <c r="J20" s="98">
        <v>4.8499999999999995E-2</v>
      </c>
      <c r="K20" s="94">
        <v>682999.99999999988</v>
      </c>
      <c r="L20" s="107">
        <v>103.79389999999999</v>
      </c>
      <c r="M20" s="94">
        <v>708.9123699999999</v>
      </c>
      <c r="N20" s="84"/>
      <c r="O20" s="95">
        <f t="shared" si="0"/>
        <v>4.8039976937055331E-3</v>
      </c>
      <c r="P20" s="95">
        <f>M20/'סכום נכסי הקרן'!$C$42</f>
        <v>1.3319094681841915E-3</v>
      </c>
    </row>
    <row r="21" spans="2:16">
      <c r="B21" s="87" t="s">
        <v>415</v>
      </c>
      <c r="C21" s="84" t="s">
        <v>416</v>
      </c>
      <c r="D21" s="84" t="s">
        <v>244</v>
      </c>
      <c r="E21" s="84"/>
      <c r="F21" s="106">
        <v>41184</v>
      </c>
      <c r="G21" s="94">
        <v>7.5000000000000009</v>
      </c>
      <c r="H21" s="97" t="s">
        <v>154</v>
      </c>
      <c r="I21" s="98">
        <v>4.8000000000000001E-2</v>
      </c>
      <c r="J21" s="98">
        <v>4.8600000000000004E-2</v>
      </c>
      <c r="K21" s="94">
        <v>839999.99999999988</v>
      </c>
      <c r="L21" s="107">
        <v>102.3043</v>
      </c>
      <c r="M21" s="94">
        <v>859.35504999999978</v>
      </c>
      <c r="N21" s="84"/>
      <c r="O21" s="95">
        <f t="shared" si="0"/>
        <v>5.8234837660883281E-3</v>
      </c>
      <c r="P21" s="95">
        <f>M21/'סכום נכסי הקרן'!$C$42</f>
        <v>1.6145622168038895E-3</v>
      </c>
    </row>
    <row r="22" spans="2:16">
      <c r="B22" s="87" t="s">
        <v>417</v>
      </c>
      <c r="C22" s="84" t="s">
        <v>418</v>
      </c>
      <c r="D22" s="84" t="s">
        <v>244</v>
      </c>
      <c r="E22" s="84"/>
      <c r="F22" s="106">
        <v>41214</v>
      </c>
      <c r="G22" s="94">
        <v>7.58</v>
      </c>
      <c r="H22" s="97" t="s">
        <v>154</v>
      </c>
      <c r="I22" s="98">
        <v>4.8000000000000001E-2</v>
      </c>
      <c r="J22" s="98">
        <v>4.8500000000000008E-2</v>
      </c>
      <c r="K22" s="94">
        <v>1076999.9999999998</v>
      </c>
      <c r="L22" s="107">
        <v>101.92</v>
      </c>
      <c r="M22" s="94">
        <v>1097.6788299999998</v>
      </c>
      <c r="N22" s="84"/>
      <c r="O22" s="95">
        <f t="shared" si="0"/>
        <v>7.4385026851053358E-3</v>
      </c>
      <c r="P22" s="95">
        <f>M22/'סכום נכסי הקרן'!$C$42</f>
        <v>2.0623265844583096E-3</v>
      </c>
    </row>
    <row r="23" spans="2:16">
      <c r="B23" s="87" t="s">
        <v>419</v>
      </c>
      <c r="C23" s="84" t="s">
        <v>420</v>
      </c>
      <c r="D23" s="84" t="s">
        <v>244</v>
      </c>
      <c r="E23" s="84"/>
      <c r="F23" s="106">
        <v>41245</v>
      </c>
      <c r="G23" s="94">
        <v>7.67</v>
      </c>
      <c r="H23" s="97" t="s">
        <v>154</v>
      </c>
      <c r="I23" s="98">
        <v>4.8000000000000001E-2</v>
      </c>
      <c r="J23" s="98">
        <v>4.8500000000000008E-2</v>
      </c>
      <c r="K23" s="94">
        <v>1293999.9999999998</v>
      </c>
      <c r="L23" s="107">
        <v>101.6964</v>
      </c>
      <c r="M23" s="94">
        <v>1315.9517799999999</v>
      </c>
      <c r="N23" s="84"/>
      <c r="O23" s="95">
        <f t="shared" si="0"/>
        <v>8.9176456550584537E-3</v>
      </c>
      <c r="P23" s="95">
        <f>M23/'סכום נכסי הקרן'!$C$42</f>
        <v>2.4724193139073597E-3</v>
      </c>
    </row>
    <row r="24" spans="2:16">
      <c r="B24" s="87" t="s">
        <v>421</v>
      </c>
      <c r="C24" s="84" t="s">
        <v>422</v>
      </c>
      <c r="D24" s="84" t="s">
        <v>244</v>
      </c>
      <c r="E24" s="84"/>
      <c r="F24" s="106">
        <v>41275</v>
      </c>
      <c r="G24" s="94">
        <v>7.57</v>
      </c>
      <c r="H24" s="97" t="s">
        <v>154</v>
      </c>
      <c r="I24" s="98">
        <v>4.8000000000000001E-2</v>
      </c>
      <c r="J24" s="98">
        <v>4.8499999999999995E-2</v>
      </c>
      <c r="K24" s="94">
        <v>776999.99999999988</v>
      </c>
      <c r="L24" s="107">
        <v>104.2276</v>
      </c>
      <c r="M24" s="94">
        <v>809.84870999999987</v>
      </c>
      <c r="N24" s="84"/>
      <c r="O24" s="95">
        <f t="shared" si="0"/>
        <v>5.4880003505798618E-3</v>
      </c>
      <c r="P24" s="95">
        <f>M24/'סכום נכסי הקרן'!$C$42</f>
        <v>1.5215493625054864E-3</v>
      </c>
    </row>
    <row r="25" spans="2:16">
      <c r="B25" s="87" t="s">
        <v>423</v>
      </c>
      <c r="C25" s="84" t="s">
        <v>424</v>
      </c>
      <c r="D25" s="84" t="s">
        <v>244</v>
      </c>
      <c r="E25" s="84"/>
      <c r="F25" s="106">
        <v>41306</v>
      </c>
      <c r="G25" s="94">
        <v>7.6499999999999986</v>
      </c>
      <c r="H25" s="97" t="s">
        <v>154</v>
      </c>
      <c r="I25" s="98">
        <v>4.8000000000000001E-2</v>
      </c>
      <c r="J25" s="98">
        <v>4.8499999999999995E-2</v>
      </c>
      <c r="K25" s="94">
        <v>1226999.9999999998</v>
      </c>
      <c r="L25" s="107">
        <v>103.6203</v>
      </c>
      <c r="M25" s="94">
        <v>1271.41986</v>
      </c>
      <c r="N25" s="84"/>
      <c r="O25" s="95">
        <f t="shared" si="0"/>
        <v>8.6158717687087501E-3</v>
      </c>
      <c r="P25" s="95">
        <f>M25/'סכום נכסי הקרן'!$C$42</f>
        <v>2.3887524343402548E-3</v>
      </c>
    </row>
    <row r="26" spans="2:16">
      <c r="B26" s="87" t="s">
        <v>425</v>
      </c>
      <c r="C26" s="84" t="s">
        <v>426</v>
      </c>
      <c r="D26" s="84" t="s">
        <v>244</v>
      </c>
      <c r="E26" s="84"/>
      <c r="F26" s="106">
        <v>41334</v>
      </c>
      <c r="G26" s="94">
        <v>7.7299999999999986</v>
      </c>
      <c r="H26" s="97" t="s">
        <v>154</v>
      </c>
      <c r="I26" s="98">
        <v>4.8000000000000001E-2</v>
      </c>
      <c r="J26" s="98">
        <v>4.8499999999999995E-2</v>
      </c>
      <c r="K26" s="94">
        <v>1170999.9999999998</v>
      </c>
      <c r="L26" s="107">
        <v>103.3917</v>
      </c>
      <c r="M26" s="94">
        <v>1210.7170499999997</v>
      </c>
      <c r="N26" s="84"/>
      <c r="O26" s="95">
        <f t="shared" si="0"/>
        <v>8.2045146368795417E-3</v>
      </c>
      <c r="P26" s="95">
        <f>M26/'סכום נכסי הקרן'!$C$42</f>
        <v>2.2747035746985668E-3</v>
      </c>
    </row>
    <row r="27" spans="2:16">
      <c r="B27" s="87" t="s">
        <v>427</v>
      </c>
      <c r="C27" s="84" t="s">
        <v>428</v>
      </c>
      <c r="D27" s="84" t="s">
        <v>244</v>
      </c>
      <c r="E27" s="84"/>
      <c r="F27" s="106">
        <v>41366</v>
      </c>
      <c r="G27" s="94">
        <v>7.8199999999999994</v>
      </c>
      <c r="H27" s="97" t="s">
        <v>154</v>
      </c>
      <c r="I27" s="98">
        <v>4.8000000000000001E-2</v>
      </c>
      <c r="J27" s="98">
        <v>4.8500000000000008E-2</v>
      </c>
      <c r="K27" s="94">
        <v>903999.99999999988</v>
      </c>
      <c r="L27" s="107">
        <v>102.973</v>
      </c>
      <c r="M27" s="94">
        <v>930.87826999999993</v>
      </c>
      <c r="N27" s="84"/>
      <c r="O27" s="95">
        <f t="shared" si="0"/>
        <v>6.3081662155233609E-3</v>
      </c>
      <c r="P27" s="95">
        <f>M27/'סכום נכסי הקרן'!$C$42</f>
        <v>1.7489405376575956E-3</v>
      </c>
    </row>
    <row r="28" spans="2:16">
      <c r="B28" s="87" t="s">
        <v>429</v>
      </c>
      <c r="C28" s="84">
        <v>2704</v>
      </c>
      <c r="D28" s="84" t="s">
        <v>244</v>
      </c>
      <c r="E28" s="84"/>
      <c r="F28" s="106">
        <v>41395</v>
      </c>
      <c r="G28" s="94">
        <v>7.9</v>
      </c>
      <c r="H28" s="97" t="s">
        <v>154</v>
      </c>
      <c r="I28" s="98">
        <v>4.8000000000000001E-2</v>
      </c>
      <c r="J28" s="98">
        <v>4.8500000000000015E-2</v>
      </c>
      <c r="K28" s="94">
        <v>924999.99999999988</v>
      </c>
      <c r="L28" s="107">
        <v>102.3728</v>
      </c>
      <c r="M28" s="94">
        <v>946.9487899999998</v>
      </c>
      <c r="N28" s="84"/>
      <c r="O28" s="95">
        <f t="shared" si="0"/>
        <v>6.4170692961913536E-3</v>
      </c>
      <c r="P28" s="95">
        <f>M28/'סכום נכסי הקרן'!$C$42</f>
        <v>1.7791339418813689E-3</v>
      </c>
    </row>
    <row r="29" spans="2:16">
      <c r="B29" s="87" t="s">
        <v>430</v>
      </c>
      <c r="C29" s="84" t="s">
        <v>431</v>
      </c>
      <c r="D29" s="84" t="s">
        <v>244</v>
      </c>
      <c r="E29" s="84"/>
      <c r="F29" s="106">
        <v>41427</v>
      </c>
      <c r="G29" s="94">
        <v>7.9899999999999975</v>
      </c>
      <c r="H29" s="97" t="s">
        <v>154</v>
      </c>
      <c r="I29" s="98">
        <v>4.8000000000000001E-2</v>
      </c>
      <c r="J29" s="98">
        <v>4.8499999999999988E-2</v>
      </c>
      <c r="K29" s="94">
        <v>1144999.9999999998</v>
      </c>
      <c r="L29" s="107">
        <v>101.5549</v>
      </c>
      <c r="M29" s="94">
        <v>1162.8041000000001</v>
      </c>
      <c r="N29" s="84"/>
      <c r="O29" s="95">
        <f t="shared" si="0"/>
        <v>7.8798289478731187E-3</v>
      </c>
      <c r="P29" s="95">
        <f>M29/'סכום נכסי הקרן'!$C$42</f>
        <v>2.1846843925623668E-3</v>
      </c>
    </row>
    <row r="30" spans="2:16">
      <c r="B30" s="87" t="s">
        <v>432</v>
      </c>
      <c r="C30" s="84">
        <v>8805</v>
      </c>
      <c r="D30" s="84" t="s">
        <v>244</v>
      </c>
      <c r="E30" s="84"/>
      <c r="F30" s="106">
        <v>41487</v>
      </c>
      <c r="G30" s="94">
        <v>7.96</v>
      </c>
      <c r="H30" s="97" t="s">
        <v>154</v>
      </c>
      <c r="I30" s="98">
        <v>4.8000000000000001E-2</v>
      </c>
      <c r="J30" s="98">
        <v>4.8500000000000008E-2</v>
      </c>
      <c r="K30" s="94">
        <v>1404999.9999999998</v>
      </c>
      <c r="L30" s="107">
        <v>102.27209999999999</v>
      </c>
      <c r="M30" s="94">
        <v>1436.9169999999997</v>
      </c>
      <c r="N30" s="84"/>
      <c r="O30" s="95">
        <f t="shared" si="0"/>
        <v>9.7373755151800665E-3</v>
      </c>
      <c r="P30" s="95">
        <f>M30/'סכום נכסי הקרן'!$C$42</f>
        <v>2.6996896066220763E-3</v>
      </c>
    </row>
    <row r="31" spans="2:16">
      <c r="B31" s="87" t="s">
        <v>433</v>
      </c>
      <c r="C31" s="84">
        <v>8806</v>
      </c>
      <c r="D31" s="84" t="s">
        <v>244</v>
      </c>
      <c r="E31" s="84"/>
      <c r="F31" s="106">
        <v>41518</v>
      </c>
      <c r="G31" s="94">
        <v>8.0500000000000007</v>
      </c>
      <c r="H31" s="97" t="s">
        <v>154</v>
      </c>
      <c r="I31" s="98">
        <v>4.8000000000000001E-2</v>
      </c>
      <c r="J31" s="98">
        <v>4.8500000000000015E-2</v>
      </c>
      <c r="K31" s="94">
        <v>497999.99999999994</v>
      </c>
      <c r="L31" s="107">
        <v>101.5882</v>
      </c>
      <c r="M31" s="94">
        <v>505.86990999999989</v>
      </c>
      <c r="N31" s="84"/>
      <c r="O31" s="95">
        <f t="shared" si="0"/>
        <v>3.4280652783009349E-3</v>
      </c>
      <c r="P31" s="95">
        <f>M31/'סכום נכסי הקרן'!$C$42</f>
        <v>9.5043188877982866E-4</v>
      </c>
    </row>
    <row r="32" spans="2:16">
      <c r="B32" s="87" t="s">
        <v>434</v>
      </c>
      <c r="C32" s="84" t="s">
        <v>435</v>
      </c>
      <c r="D32" s="84" t="s">
        <v>244</v>
      </c>
      <c r="E32" s="84"/>
      <c r="F32" s="106">
        <v>41548</v>
      </c>
      <c r="G32" s="94">
        <v>8.129999999999999</v>
      </c>
      <c r="H32" s="97" t="s">
        <v>154</v>
      </c>
      <c r="I32" s="98">
        <v>4.8000000000000001E-2</v>
      </c>
      <c r="J32" s="98">
        <v>4.8499999999999995E-2</v>
      </c>
      <c r="K32" s="94">
        <v>2034999.9999999998</v>
      </c>
      <c r="L32" s="107">
        <v>101.1814</v>
      </c>
      <c r="M32" s="94">
        <v>2059.0531899999996</v>
      </c>
      <c r="N32" s="84"/>
      <c r="O32" s="95">
        <f t="shared" si="0"/>
        <v>1.3953327935266555E-2</v>
      </c>
      <c r="P32" s="95">
        <f>M32/'סכום נכסי הקרן'!$C$42</f>
        <v>3.8685633871163271E-3</v>
      </c>
    </row>
    <row r="33" spans="2:16">
      <c r="B33" s="87" t="s">
        <v>436</v>
      </c>
      <c r="C33" s="84" t="s">
        <v>437</v>
      </c>
      <c r="D33" s="84" t="s">
        <v>244</v>
      </c>
      <c r="E33" s="84"/>
      <c r="F33" s="106">
        <v>41579</v>
      </c>
      <c r="G33" s="94">
        <v>8.2100000000000009</v>
      </c>
      <c r="H33" s="97" t="s">
        <v>154</v>
      </c>
      <c r="I33" s="98">
        <v>4.8000000000000001E-2</v>
      </c>
      <c r="J33" s="98">
        <v>4.8499999999999995E-2</v>
      </c>
      <c r="K33" s="94">
        <v>1655999.9999999998</v>
      </c>
      <c r="L33" s="107">
        <v>100.7818</v>
      </c>
      <c r="M33" s="94">
        <v>1668.9633399999996</v>
      </c>
      <c r="N33" s="84"/>
      <c r="O33" s="95">
        <f t="shared" si="0"/>
        <v>1.1309854892557569E-2</v>
      </c>
      <c r="P33" s="95">
        <f>M33/'סכום נכסי הקרן'!$C$42</f>
        <v>3.1356598765490745E-3</v>
      </c>
    </row>
    <row r="34" spans="2:16">
      <c r="B34" s="87" t="s">
        <v>438</v>
      </c>
      <c r="C34" s="84" t="s">
        <v>439</v>
      </c>
      <c r="D34" s="84" t="s">
        <v>244</v>
      </c>
      <c r="E34" s="84"/>
      <c r="F34" s="106">
        <v>41609</v>
      </c>
      <c r="G34" s="94">
        <v>8.3000000000000025</v>
      </c>
      <c r="H34" s="97" t="s">
        <v>154</v>
      </c>
      <c r="I34" s="98">
        <v>4.8000000000000001E-2</v>
      </c>
      <c r="J34" s="98">
        <v>4.8500000000000008E-2</v>
      </c>
      <c r="K34" s="94">
        <v>1558999.9999999998</v>
      </c>
      <c r="L34" s="107">
        <v>100.3849</v>
      </c>
      <c r="M34" s="94">
        <v>1565.0010599999996</v>
      </c>
      <c r="N34" s="84"/>
      <c r="O34" s="95">
        <f t="shared" si="0"/>
        <v>1.0605346726968121E-2</v>
      </c>
      <c r="P34" s="95">
        <f>M34/'סכום נכסי הקרן'!$C$42</f>
        <v>2.9403348252087852E-3</v>
      </c>
    </row>
    <row r="35" spans="2:16">
      <c r="B35" s="87" t="s">
        <v>440</v>
      </c>
      <c r="C35" s="84" t="s">
        <v>441</v>
      </c>
      <c r="D35" s="84" t="s">
        <v>244</v>
      </c>
      <c r="E35" s="84"/>
      <c r="F35" s="106">
        <v>41672</v>
      </c>
      <c r="G35" s="94">
        <v>8.27</v>
      </c>
      <c r="H35" s="97" t="s">
        <v>154</v>
      </c>
      <c r="I35" s="98">
        <v>4.8000000000000001E-2</v>
      </c>
      <c r="J35" s="98">
        <v>4.8500000000000008E-2</v>
      </c>
      <c r="K35" s="94">
        <v>940999.99999999988</v>
      </c>
      <c r="L35" s="107">
        <v>101.9757</v>
      </c>
      <c r="M35" s="94">
        <v>959.57939999999985</v>
      </c>
      <c r="N35" s="84"/>
      <c r="O35" s="95">
        <f t="shared" si="0"/>
        <v>6.5026615694790861E-3</v>
      </c>
      <c r="P35" s="95">
        <f>M35/'סכום נכסי הקרן'!$C$42</f>
        <v>1.8028644193844516E-3</v>
      </c>
    </row>
    <row r="36" spans="2:16">
      <c r="B36" s="87" t="s">
        <v>442</v>
      </c>
      <c r="C36" s="84" t="s">
        <v>443</v>
      </c>
      <c r="D36" s="84" t="s">
        <v>244</v>
      </c>
      <c r="E36" s="84"/>
      <c r="F36" s="106">
        <v>41700</v>
      </c>
      <c r="G36" s="94">
        <v>8.35</v>
      </c>
      <c r="H36" s="97" t="s">
        <v>154</v>
      </c>
      <c r="I36" s="98">
        <v>4.8000000000000001E-2</v>
      </c>
      <c r="J36" s="98">
        <v>4.8499999999999995E-2</v>
      </c>
      <c r="K36" s="94">
        <v>1914999.9999999998</v>
      </c>
      <c r="L36" s="107">
        <v>101.9601</v>
      </c>
      <c r="M36" s="94">
        <v>1952.5404499999997</v>
      </c>
      <c r="N36" s="84"/>
      <c r="O36" s="95">
        <f t="shared" si="0"/>
        <v>1.3231536386742361E-2</v>
      </c>
      <c r="P36" s="95">
        <f>M36/'סכום נכסי הקרן'!$C$42</f>
        <v>3.6684465138725427E-3</v>
      </c>
    </row>
    <row r="37" spans="2:16">
      <c r="B37" s="87" t="s">
        <v>444</v>
      </c>
      <c r="C37" s="84" t="s">
        <v>445</v>
      </c>
      <c r="D37" s="84" t="s">
        <v>244</v>
      </c>
      <c r="E37" s="84"/>
      <c r="F37" s="106">
        <v>41730</v>
      </c>
      <c r="G37" s="94">
        <v>8.4299999999999979</v>
      </c>
      <c r="H37" s="97" t="s">
        <v>154</v>
      </c>
      <c r="I37" s="98">
        <v>4.8000000000000001E-2</v>
      </c>
      <c r="J37" s="98">
        <v>4.8499999999999988E-2</v>
      </c>
      <c r="K37" s="94">
        <v>2707999.9999999995</v>
      </c>
      <c r="L37" s="107">
        <v>101.76860000000001</v>
      </c>
      <c r="M37" s="94">
        <v>2755.8912</v>
      </c>
      <c r="N37" s="84"/>
      <c r="O37" s="95">
        <f t="shared" si="0"/>
        <v>1.8675502825410389E-2</v>
      </c>
      <c r="P37" s="95">
        <f>M37/'סכום נכסי הקרן'!$C$42</f>
        <v>5.1777874641480634E-3</v>
      </c>
    </row>
    <row r="38" spans="2:16">
      <c r="B38" s="87" t="s">
        <v>446</v>
      </c>
      <c r="C38" s="84" t="s">
        <v>447</v>
      </c>
      <c r="D38" s="84" t="s">
        <v>244</v>
      </c>
      <c r="E38" s="84"/>
      <c r="F38" s="106">
        <v>41760</v>
      </c>
      <c r="G38" s="94">
        <v>8.5200000000000014</v>
      </c>
      <c r="H38" s="97" t="s">
        <v>154</v>
      </c>
      <c r="I38" s="98">
        <v>4.8000000000000001E-2</v>
      </c>
      <c r="J38" s="98">
        <v>4.8500000000000008E-2</v>
      </c>
      <c r="K38" s="94">
        <v>1215999.9999999998</v>
      </c>
      <c r="L38" s="107">
        <v>101.06829999999999</v>
      </c>
      <c r="M38" s="94">
        <v>1228.9904199999996</v>
      </c>
      <c r="N38" s="84"/>
      <c r="O38" s="95">
        <f t="shared" si="0"/>
        <v>8.3283454953200966E-3</v>
      </c>
      <c r="P38" s="95">
        <f>M38/'סכום נכסי הקרן'!$C$42</f>
        <v>2.3090357087515146E-3</v>
      </c>
    </row>
    <row r="39" spans="2:16">
      <c r="B39" s="87" t="s">
        <v>448</v>
      </c>
      <c r="C39" s="84" t="s">
        <v>449</v>
      </c>
      <c r="D39" s="84" t="s">
        <v>244</v>
      </c>
      <c r="E39" s="84"/>
      <c r="F39" s="106">
        <v>41791</v>
      </c>
      <c r="G39" s="94">
        <v>8.6</v>
      </c>
      <c r="H39" s="97" t="s">
        <v>154</v>
      </c>
      <c r="I39" s="98">
        <v>4.8000000000000001E-2</v>
      </c>
      <c r="J39" s="98">
        <v>4.8499999999999995E-2</v>
      </c>
      <c r="K39" s="94">
        <v>1450999.9999999998</v>
      </c>
      <c r="L39" s="107">
        <v>100.5638</v>
      </c>
      <c r="M39" s="94">
        <v>1459.2782399999999</v>
      </c>
      <c r="N39" s="84"/>
      <c r="O39" s="95">
        <f t="shared" si="0"/>
        <v>9.8889081304007562E-3</v>
      </c>
      <c r="P39" s="95">
        <f>M39/'סכום נכסי הקרן'!$C$42</f>
        <v>2.7417020591292023E-3</v>
      </c>
    </row>
    <row r="40" spans="2:16">
      <c r="B40" s="87" t="s">
        <v>450</v>
      </c>
      <c r="C40" s="84" t="s">
        <v>451</v>
      </c>
      <c r="D40" s="84" t="s">
        <v>244</v>
      </c>
      <c r="E40" s="84"/>
      <c r="F40" s="106">
        <v>41821</v>
      </c>
      <c r="G40" s="94">
        <v>8.4799999999999986</v>
      </c>
      <c r="H40" s="97" t="s">
        <v>154</v>
      </c>
      <c r="I40" s="98">
        <v>4.8000000000000001E-2</v>
      </c>
      <c r="J40" s="98">
        <v>4.8499999999999995E-2</v>
      </c>
      <c r="K40" s="94">
        <v>1652999.9999999998</v>
      </c>
      <c r="L40" s="107">
        <v>102.4776</v>
      </c>
      <c r="M40" s="94">
        <v>1693.9551200000001</v>
      </c>
      <c r="N40" s="84"/>
      <c r="O40" s="95">
        <f t="shared" si="0"/>
        <v>1.147921355882206E-2</v>
      </c>
      <c r="P40" s="95">
        <f>M40/'סכום נכסי הקרן'!$C$42</f>
        <v>3.1826146058180488E-3</v>
      </c>
    </row>
    <row r="41" spans="2:16">
      <c r="B41" s="87" t="s">
        <v>452</v>
      </c>
      <c r="C41" s="84" t="s">
        <v>453</v>
      </c>
      <c r="D41" s="84" t="s">
        <v>244</v>
      </c>
      <c r="E41" s="84"/>
      <c r="F41" s="106">
        <v>41852</v>
      </c>
      <c r="G41" s="94">
        <v>8.5600000000000023</v>
      </c>
      <c r="H41" s="97" t="s">
        <v>154</v>
      </c>
      <c r="I41" s="98">
        <v>4.8000000000000001E-2</v>
      </c>
      <c r="J41" s="98">
        <v>4.8499999999999995E-2</v>
      </c>
      <c r="K41" s="94">
        <v>1435999.9999999998</v>
      </c>
      <c r="L41" s="107">
        <v>101.9849</v>
      </c>
      <c r="M41" s="94">
        <v>1464.5023899999997</v>
      </c>
      <c r="N41" s="84"/>
      <c r="O41" s="95">
        <f t="shared" si="0"/>
        <v>9.9243099735814178E-3</v>
      </c>
      <c r="P41" s="95">
        <f>M41/'סכום נכסי הקרן'!$C$42</f>
        <v>2.75151722831325E-3</v>
      </c>
    </row>
    <row r="42" spans="2:16">
      <c r="B42" s="87" t="s">
        <v>454</v>
      </c>
      <c r="C42" s="84" t="s">
        <v>455</v>
      </c>
      <c r="D42" s="84" t="s">
        <v>244</v>
      </c>
      <c r="E42" s="84"/>
      <c r="F42" s="106">
        <v>41945</v>
      </c>
      <c r="G42" s="94">
        <v>8.82</v>
      </c>
      <c r="H42" s="97" t="s">
        <v>154</v>
      </c>
      <c r="I42" s="98">
        <v>4.8000000000000001E-2</v>
      </c>
      <c r="J42" s="98">
        <v>4.8500000000000008E-2</v>
      </c>
      <c r="K42" s="94">
        <v>1302999.9999999998</v>
      </c>
      <c r="L42" s="107">
        <v>100.8567</v>
      </c>
      <c r="M42" s="94">
        <v>1314.1632499999998</v>
      </c>
      <c r="N42" s="84"/>
      <c r="O42" s="95">
        <f t="shared" si="0"/>
        <v>8.9055255477522108E-3</v>
      </c>
      <c r="P42" s="95">
        <f>M42/'סכום נכסי הקרן'!$C$42</f>
        <v>2.4690590113623052E-3</v>
      </c>
    </row>
    <row r="43" spans="2:16">
      <c r="B43" s="87" t="s">
        <v>456</v>
      </c>
      <c r="C43" s="84" t="s">
        <v>457</v>
      </c>
      <c r="D43" s="84" t="s">
        <v>244</v>
      </c>
      <c r="E43" s="84"/>
      <c r="F43" s="106">
        <v>41974</v>
      </c>
      <c r="G43" s="94">
        <v>8.9</v>
      </c>
      <c r="H43" s="97" t="s">
        <v>154</v>
      </c>
      <c r="I43" s="98">
        <v>4.8000000000000001E-2</v>
      </c>
      <c r="J43" s="98">
        <v>4.8499999999999995E-2</v>
      </c>
      <c r="K43" s="94">
        <v>329999.99999999994</v>
      </c>
      <c r="L43" s="107">
        <v>100.38120000000001</v>
      </c>
      <c r="M43" s="94">
        <v>331.26955999999996</v>
      </c>
      <c r="N43" s="84"/>
      <c r="O43" s="95">
        <f t="shared" si="0"/>
        <v>2.2448729484503801E-3</v>
      </c>
      <c r="P43" s="95">
        <f>M43/'סכום נכסי הקרן'!$C$42</f>
        <v>6.2239154253326281E-4</v>
      </c>
    </row>
    <row r="44" spans="2:16">
      <c r="B44" s="87" t="s">
        <v>458</v>
      </c>
      <c r="C44" s="84" t="s">
        <v>459</v>
      </c>
      <c r="D44" s="84" t="s">
        <v>244</v>
      </c>
      <c r="E44" s="84"/>
      <c r="F44" s="106">
        <v>42005</v>
      </c>
      <c r="G44" s="94">
        <v>8.7700000000000014</v>
      </c>
      <c r="H44" s="97" t="s">
        <v>154</v>
      </c>
      <c r="I44" s="98">
        <v>4.8000000000000001E-2</v>
      </c>
      <c r="J44" s="98">
        <v>4.8499999999999995E-2</v>
      </c>
      <c r="K44" s="94">
        <v>1110999.9999999998</v>
      </c>
      <c r="L44" s="107">
        <v>102.3887</v>
      </c>
      <c r="M44" s="94">
        <v>1137.5382099999999</v>
      </c>
      <c r="N44" s="84"/>
      <c r="O44" s="95">
        <f t="shared" si="0"/>
        <v>7.7086127546933912E-3</v>
      </c>
      <c r="P44" s="95">
        <f>M44/'סכום נכסי הקרן'!$C$42</f>
        <v>2.1372146635278734E-3</v>
      </c>
    </row>
    <row r="45" spans="2:16">
      <c r="B45" s="87" t="s">
        <v>460</v>
      </c>
      <c r="C45" s="84" t="s">
        <v>461</v>
      </c>
      <c r="D45" s="84" t="s">
        <v>244</v>
      </c>
      <c r="E45" s="84"/>
      <c r="F45" s="106">
        <v>42036</v>
      </c>
      <c r="G45" s="94">
        <v>8.8600000000000012</v>
      </c>
      <c r="H45" s="97" t="s">
        <v>154</v>
      </c>
      <c r="I45" s="98">
        <v>4.8000000000000001E-2</v>
      </c>
      <c r="J45" s="98">
        <v>4.8500000000000008E-2</v>
      </c>
      <c r="K45" s="94">
        <v>1483999.9999999998</v>
      </c>
      <c r="L45" s="107">
        <v>101.9847</v>
      </c>
      <c r="M45" s="94">
        <v>1513.4536299999997</v>
      </c>
      <c r="N45" s="84"/>
      <c r="O45" s="95">
        <f t="shared" si="0"/>
        <v>1.0256031712424861E-2</v>
      </c>
      <c r="P45" s="95">
        <f>M45/'סכום נכסי הקרן'!$C$42</f>
        <v>2.8434871568889879E-3</v>
      </c>
    </row>
    <row r="46" spans="2:16">
      <c r="B46" s="87" t="s">
        <v>462</v>
      </c>
      <c r="C46" s="84" t="s">
        <v>463</v>
      </c>
      <c r="D46" s="84" t="s">
        <v>244</v>
      </c>
      <c r="E46" s="84"/>
      <c r="F46" s="106">
        <v>42064</v>
      </c>
      <c r="G46" s="94">
        <v>8.93</v>
      </c>
      <c r="H46" s="97" t="s">
        <v>154</v>
      </c>
      <c r="I46" s="98">
        <v>4.8000000000000001E-2</v>
      </c>
      <c r="J46" s="98">
        <v>4.8499999999999995E-2</v>
      </c>
      <c r="K46" s="94">
        <v>3367999.9999999995</v>
      </c>
      <c r="L46" s="107">
        <v>102.486</v>
      </c>
      <c r="M46" s="94">
        <v>3451.7294999999995</v>
      </c>
      <c r="N46" s="84"/>
      <c r="O46" s="95">
        <f t="shared" si="0"/>
        <v>2.3390903105972534E-2</v>
      </c>
      <c r="P46" s="95">
        <f>M46/'סכום נכסי הקרן'!$C$42</f>
        <v>6.485133279111331E-3</v>
      </c>
    </row>
    <row r="47" spans="2:16">
      <c r="B47" s="87" t="s">
        <v>464</v>
      </c>
      <c r="C47" s="84" t="s">
        <v>465</v>
      </c>
      <c r="D47" s="84" t="s">
        <v>244</v>
      </c>
      <c r="E47" s="84"/>
      <c r="F47" s="106">
        <v>42095</v>
      </c>
      <c r="G47" s="94">
        <v>9.0200000000000014</v>
      </c>
      <c r="H47" s="97" t="s">
        <v>154</v>
      </c>
      <c r="I47" s="98">
        <v>4.8000000000000001E-2</v>
      </c>
      <c r="J47" s="98">
        <v>4.8499999999999995E-2</v>
      </c>
      <c r="K47" s="94">
        <v>2182999.9999999995</v>
      </c>
      <c r="L47" s="107">
        <v>102.8116</v>
      </c>
      <c r="M47" s="94">
        <v>2244.3775599999994</v>
      </c>
      <c r="N47" s="84"/>
      <c r="O47" s="95">
        <f t="shared" si="0"/>
        <v>1.5209192388679084E-2</v>
      </c>
      <c r="P47" s="95">
        <f>M47/'סכום נכסי הקרן'!$C$42</f>
        <v>4.2167520963756538E-3</v>
      </c>
    </row>
    <row r="48" spans="2:16">
      <c r="B48" s="87" t="s">
        <v>466</v>
      </c>
      <c r="C48" s="84" t="s">
        <v>467</v>
      </c>
      <c r="D48" s="84" t="s">
        <v>244</v>
      </c>
      <c r="E48" s="84"/>
      <c r="F48" s="106">
        <v>42156</v>
      </c>
      <c r="G48" s="94">
        <v>9.1900000000000013</v>
      </c>
      <c r="H48" s="97" t="s">
        <v>154</v>
      </c>
      <c r="I48" s="98">
        <v>4.8000000000000001E-2</v>
      </c>
      <c r="J48" s="98">
        <v>4.8500000000000008E-2</v>
      </c>
      <c r="K48" s="94">
        <v>1273999.9999999998</v>
      </c>
      <c r="L48" s="107">
        <v>101.07899999999999</v>
      </c>
      <c r="M48" s="94">
        <v>1287.7394299999996</v>
      </c>
      <c r="N48" s="84"/>
      <c r="O48" s="95">
        <f t="shared" si="0"/>
        <v>8.7264625553277846E-3</v>
      </c>
      <c r="P48" s="95">
        <f>M48/'סכום נכסי הקרן'!$C$42</f>
        <v>2.4194137554280704E-3</v>
      </c>
    </row>
    <row r="49" spans="2:16">
      <c r="B49" s="87" t="s">
        <v>468</v>
      </c>
      <c r="C49" s="84" t="s">
        <v>469</v>
      </c>
      <c r="D49" s="84" t="s">
        <v>244</v>
      </c>
      <c r="E49" s="84"/>
      <c r="F49" s="106">
        <v>42218</v>
      </c>
      <c r="G49" s="94">
        <v>9.1400000000000023</v>
      </c>
      <c r="H49" s="97" t="s">
        <v>154</v>
      </c>
      <c r="I49" s="98">
        <v>4.8000000000000001E-2</v>
      </c>
      <c r="J49" s="98">
        <v>4.8500000000000008E-2</v>
      </c>
      <c r="K49" s="94">
        <v>2537999.9999999995</v>
      </c>
      <c r="L49" s="107">
        <v>102.1619</v>
      </c>
      <c r="M49" s="94">
        <v>2592.8700499999995</v>
      </c>
      <c r="N49" s="84"/>
      <c r="O49" s="95">
        <f t="shared" si="0"/>
        <v>1.7570777810349322E-2</v>
      </c>
      <c r="P49" s="95">
        <f>M49/'סכום נכסי הקרן'!$C$42</f>
        <v>4.8715021990182201E-3</v>
      </c>
    </row>
    <row r="50" spans="2:16">
      <c r="B50" s="87" t="s">
        <v>470</v>
      </c>
      <c r="C50" s="84" t="s">
        <v>471</v>
      </c>
      <c r="D50" s="84" t="s">
        <v>244</v>
      </c>
      <c r="E50" s="84"/>
      <c r="F50" s="106">
        <v>42309</v>
      </c>
      <c r="G50" s="94">
        <v>9.3900000000000023</v>
      </c>
      <c r="H50" s="97" t="s">
        <v>154</v>
      </c>
      <c r="I50" s="98">
        <v>4.8000000000000001E-2</v>
      </c>
      <c r="J50" s="98">
        <v>4.8500000000000008E-2</v>
      </c>
      <c r="K50" s="94">
        <v>3360999.9999999995</v>
      </c>
      <c r="L50" s="107">
        <v>101.37649999999999</v>
      </c>
      <c r="M50" s="94">
        <v>3407.2656599999991</v>
      </c>
      <c r="N50" s="84"/>
      <c r="O50" s="95">
        <f t="shared" si="0"/>
        <v>2.3089590568834421E-2</v>
      </c>
      <c r="P50" s="95">
        <f>M50/'סכום נכסי הקרן'!$C$42</f>
        <v>6.4015943087195075E-3</v>
      </c>
    </row>
    <row r="51" spans="2:16">
      <c r="B51" s="87" t="s">
        <v>472</v>
      </c>
      <c r="C51" s="84" t="s">
        <v>473</v>
      </c>
      <c r="D51" s="84" t="s">
        <v>244</v>
      </c>
      <c r="E51" s="84"/>
      <c r="F51" s="106">
        <v>42339</v>
      </c>
      <c r="G51" s="94">
        <v>9.4700000000000006</v>
      </c>
      <c r="H51" s="97" t="s">
        <v>154</v>
      </c>
      <c r="I51" s="98">
        <v>4.8000000000000001E-2</v>
      </c>
      <c r="J51" s="98">
        <v>4.8500000000000008E-2</v>
      </c>
      <c r="K51" s="94">
        <v>1832999.9999999998</v>
      </c>
      <c r="L51" s="107">
        <v>100.8751</v>
      </c>
      <c r="M51" s="94">
        <v>1849.0411899999997</v>
      </c>
      <c r="N51" s="84"/>
      <c r="O51" s="95">
        <f t="shared" si="0"/>
        <v>1.2530165910811422E-2</v>
      </c>
      <c r="P51" s="95">
        <f>M51/'סכום נכסי הקרן'!$C$42</f>
        <v>3.4739913877134976E-3</v>
      </c>
    </row>
    <row r="52" spans="2:16">
      <c r="B52" s="87" t="s">
        <v>474</v>
      </c>
      <c r="C52" s="84" t="s">
        <v>475</v>
      </c>
      <c r="D52" s="84" t="s">
        <v>244</v>
      </c>
      <c r="E52" s="84"/>
      <c r="F52" s="106">
        <v>42370</v>
      </c>
      <c r="G52" s="94">
        <v>9.33</v>
      </c>
      <c r="H52" s="97" t="s">
        <v>154</v>
      </c>
      <c r="I52" s="98">
        <v>4.8000000000000001E-2</v>
      </c>
      <c r="J52" s="98">
        <v>4.8499999999999995E-2</v>
      </c>
      <c r="K52" s="94">
        <v>1208999.9999999998</v>
      </c>
      <c r="L52" s="107">
        <v>103.30370000000001</v>
      </c>
      <c r="M52" s="94">
        <v>1248.9416099999999</v>
      </c>
      <c r="N52" s="84"/>
      <c r="O52" s="95">
        <f t="shared" si="0"/>
        <v>8.4635462264720743E-3</v>
      </c>
      <c r="P52" s="95">
        <f>M52/'סכום נכסי הקרן'!$C$42</f>
        <v>2.3465201426351298E-3</v>
      </c>
    </row>
    <row r="53" spans="2:16">
      <c r="B53" s="87" t="s">
        <v>476</v>
      </c>
      <c r="C53" s="84" t="s">
        <v>477</v>
      </c>
      <c r="D53" s="84" t="s">
        <v>244</v>
      </c>
      <c r="E53" s="84"/>
      <c r="F53" s="106">
        <v>42461</v>
      </c>
      <c r="G53" s="94">
        <v>9.58</v>
      </c>
      <c r="H53" s="97" t="s">
        <v>154</v>
      </c>
      <c r="I53" s="98">
        <v>4.8000000000000001E-2</v>
      </c>
      <c r="J53" s="98">
        <v>4.8500000000000008E-2</v>
      </c>
      <c r="K53" s="94">
        <v>2851999.9999999995</v>
      </c>
      <c r="L53" s="107">
        <v>103.02030000000001</v>
      </c>
      <c r="M53" s="94">
        <v>2938.1381299999994</v>
      </c>
      <c r="N53" s="84"/>
      <c r="O53" s="95">
        <f t="shared" si="0"/>
        <v>1.9910512776506194E-2</v>
      </c>
      <c r="P53" s="95">
        <f>M53/'סכום נכסי הקרן'!$C$42</f>
        <v>5.5201942578318878E-3</v>
      </c>
    </row>
    <row r="54" spans="2:16">
      <c r="B54" s="87" t="s">
        <v>478</v>
      </c>
      <c r="C54" s="84" t="s">
        <v>479</v>
      </c>
      <c r="D54" s="84" t="s">
        <v>244</v>
      </c>
      <c r="E54" s="84"/>
      <c r="F54" s="106">
        <v>42491</v>
      </c>
      <c r="G54" s="94">
        <v>9.66</v>
      </c>
      <c r="H54" s="97" t="s">
        <v>154</v>
      </c>
      <c r="I54" s="98">
        <v>4.8000000000000001E-2</v>
      </c>
      <c r="J54" s="98">
        <v>4.8499999999999995E-2</v>
      </c>
      <c r="K54" s="94">
        <v>2209999.9999999995</v>
      </c>
      <c r="L54" s="107">
        <v>102.82299999999999</v>
      </c>
      <c r="M54" s="94">
        <v>2272.3874099999998</v>
      </c>
      <c r="N54" s="84"/>
      <c r="O54" s="95">
        <f t="shared" si="0"/>
        <v>1.5399003232015106E-2</v>
      </c>
      <c r="P54" s="95">
        <f>M54/'סכום נכסי הקרן'!$C$42</f>
        <v>4.2693771964531424E-3</v>
      </c>
    </row>
    <row r="55" spans="2:16">
      <c r="B55" s="87" t="s">
        <v>480</v>
      </c>
      <c r="C55" s="84" t="s">
        <v>481</v>
      </c>
      <c r="D55" s="84" t="s">
        <v>244</v>
      </c>
      <c r="E55" s="84"/>
      <c r="F55" s="106">
        <v>42522</v>
      </c>
      <c r="G55" s="94">
        <v>9.75</v>
      </c>
      <c r="H55" s="97" t="s">
        <v>154</v>
      </c>
      <c r="I55" s="98">
        <v>4.8000000000000001E-2</v>
      </c>
      <c r="J55" s="98">
        <v>4.8500000000000008E-2</v>
      </c>
      <c r="K55" s="94">
        <v>2743999.9999999995</v>
      </c>
      <c r="L55" s="107">
        <v>102.0013</v>
      </c>
      <c r="M55" s="94">
        <v>2798.9161699999995</v>
      </c>
      <c r="N55" s="84"/>
      <c r="O55" s="95">
        <f t="shared" si="0"/>
        <v>1.8967064752382756E-2</v>
      </c>
      <c r="P55" s="95">
        <f>M55/'סכום נכסי הקרן'!$C$42</f>
        <v>5.258623075623344E-3</v>
      </c>
    </row>
    <row r="56" spans="2:16">
      <c r="B56" s="87" t="s">
        <v>482</v>
      </c>
      <c r="C56" s="84" t="s">
        <v>483</v>
      </c>
      <c r="D56" s="84" t="s">
        <v>244</v>
      </c>
      <c r="E56" s="84"/>
      <c r="F56" s="106">
        <v>42552</v>
      </c>
      <c r="G56" s="94">
        <v>9.5999999999999979</v>
      </c>
      <c r="H56" s="97" t="s">
        <v>154</v>
      </c>
      <c r="I56" s="98">
        <v>4.8000000000000001E-2</v>
      </c>
      <c r="J56" s="98">
        <v>4.8499999999999988E-2</v>
      </c>
      <c r="K56" s="94">
        <v>561999.99999999988</v>
      </c>
      <c r="L56" s="107">
        <v>103.721</v>
      </c>
      <c r="M56" s="94">
        <v>582.9153</v>
      </c>
      <c r="N56" s="84"/>
      <c r="O56" s="95">
        <f t="shared" si="0"/>
        <v>3.9501691257350594E-3</v>
      </c>
      <c r="P56" s="95">
        <f>M56/'סכום נכסי הקרן'!$C$42</f>
        <v>1.0951853008566187E-3</v>
      </c>
    </row>
    <row r="57" spans="2:16">
      <c r="B57" s="87" t="s">
        <v>484</v>
      </c>
      <c r="C57" s="84" t="s">
        <v>485</v>
      </c>
      <c r="D57" s="84" t="s">
        <v>244</v>
      </c>
      <c r="E57" s="84"/>
      <c r="F57" s="106">
        <v>42583</v>
      </c>
      <c r="G57" s="94">
        <v>9.68</v>
      </c>
      <c r="H57" s="97" t="s">
        <v>154</v>
      </c>
      <c r="I57" s="98">
        <v>4.8000000000000001E-2</v>
      </c>
      <c r="J57" s="98">
        <v>4.8499999999999995E-2</v>
      </c>
      <c r="K57" s="94">
        <v>3321999.9999999995</v>
      </c>
      <c r="L57" s="107">
        <v>103.01179999999999</v>
      </c>
      <c r="M57" s="94">
        <v>3422.0513899999992</v>
      </c>
      <c r="N57" s="84"/>
      <c r="O57" s="95">
        <f t="shared" si="0"/>
        <v>2.3189787173980066E-2</v>
      </c>
      <c r="P57" s="95">
        <f>M57/'סכום נכסי הקרן'!$C$42</f>
        <v>6.4293738405973543E-3</v>
      </c>
    </row>
    <row r="58" spans="2:16">
      <c r="B58" s="87" t="s">
        <v>486</v>
      </c>
      <c r="C58" s="84" t="s">
        <v>487</v>
      </c>
      <c r="D58" s="84" t="s">
        <v>244</v>
      </c>
      <c r="E58" s="84"/>
      <c r="F58" s="106">
        <v>42614</v>
      </c>
      <c r="G58" s="94">
        <v>9.77</v>
      </c>
      <c r="H58" s="97" t="s">
        <v>154</v>
      </c>
      <c r="I58" s="98">
        <v>4.8000000000000001E-2</v>
      </c>
      <c r="J58" s="98">
        <v>4.8500000000000008E-2</v>
      </c>
      <c r="K58" s="94">
        <v>2258999.9999999995</v>
      </c>
      <c r="L58" s="107">
        <v>102.1816</v>
      </c>
      <c r="M58" s="94">
        <v>2308.2616199999998</v>
      </c>
      <c r="N58" s="84"/>
      <c r="O58" s="95">
        <f t="shared" si="0"/>
        <v>1.5642107499053794E-2</v>
      </c>
      <c r="P58" s="95">
        <f>M58/'סכום נכסי הקרן'!$C$42</f>
        <v>4.3367779105394659E-3</v>
      </c>
    </row>
    <row r="59" spans="2:16">
      <c r="B59" s="87" t="s">
        <v>488</v>
      </c>
      <c r="C59" s="84" t="s">
        <v>489</v>
      </c>
      <c r="D59" s="84" t="s">
        <v>244</v>
      </c>
      <c r="E59" s="84"/>
      <c r="F59" s="106">
        <v>42644</v>
      </c>
      <c r="G59" s="94">
        <v>9.85</v>
      </c>
      <c r="H59" s="97" t="s">
        <v>154</v>
      </c>
      <c r="I59" s="98">
        <v>4.8000000000000001E-2</v>
      </c>
      <c r="J59" s="98">
        <v>4.8500000000000008E-2</v>
      </c>
      <c r="K59" s="94">
        <v>1747999.9999999998</v>
      </c>
      <c r="L59" s="107">
        <v>102.08580000000001</v>
      </c>
      <c r="M59" s="94">
        <v>1784.4506699999997</v>
      </c>
      <c r="N59" s="84"/>
      <c r="O59" s="95">
        <f t="shared" si="0"/>
        <v>1.2092463421411723E-2</v>
      </c>
      <c r="P59" s="95">
        <f>M59/'סכום נכסי הקרן'!$C$42</f>
        <v>3.3526382716112346E-3</v>
      </c>
    </row>
    <row r="60" spans="2:16">
      <c r="B60" s="87" t="s">
        <v>490</v>
      </c>
      <c r="C60" s="84" t="s">
        <v>491</v>
      </c>
      <c r="D60" s="84" t="s">
        <v>244</v>
      </c>
      <c r="E60" s="84"/>
      <c r="F60" s="106">
        <v>42675</v>
      </c>
      <c r="G60" s="94">
        <v>9.9300000000000015</v>
      </c>
      <c r="H60" s="97" t="s">
        <v>154</v>
      </c>
      <c r="I60" s="98">
        <v>4.8000000000000001E-2</v>
      </c>
      <c r="J60" s="98">
        <v>4.8500000000000015E-2</v>
      </c>
      <c r="K60" s="94">
        <v>1910999.9999999998</v>
      </c>
      <c r="L60" s="107">
        <v>101.7851</v>
      </c>
      <c r="M60" s="94">
        <v>1945.1123499999997</v>
      </c>
      <c r="N60" s="84"/>
      <c r="O60" s="95">
        <f t="shared" si="0"/>
        <v>1.318119931155687E-2</v>
      </c>
      <c r="P60" s="95">
        <f>M60/'סכום נכסי הקרן'!$C$42</f>
        <v>3.6544905481717053E-3</v>
      </c>
    </row>
    <row r="61" spans="2:16">
      <c r="B61" s="87" t="s">
        <v>492</v>
      </c>
      <c r="C61" s="84" t="s">
        <v>493</v>
      </c>
      <c r="D61" s="84" t="s">
        <v>244</v>
      </c>
      <c r="E61" s="84"/>
      <c r="F61" s="106">
        <v>42705</v>
      </c>
      <c r="G61" s="94">
        <v>10.02</v>
      </c>
      <c r="H61" s="97" t="s">
        <v>154</v>
      </c>
      <c r="I61" s="98">
        <v>4.8000000000000001E-2</v>
      </c>
      <c r="J61" s="98">
        <v>4.8500000000000008E-2</v>
      </c>
      <c r="K61" s="94">
        <v>2800999.9999999995</v>
      </c>
      <c r="L61" s="107">
        <v>101.17919999999999</v>
      </c>
      <c r="M61" s="94">
        <v>2834.0299999999997</v>
      </c>
      <c r="N61" s="84"/>
      <c r="O61" s="95">
        <f t="shared" si="0"/>
        <v>1.9205016247483862E-2</v>
      </c>
      <c r="P61" s="95">
        <f>M61/'סכום נכסי הקרן'!$C$42</f>
        <v>5.3245951825019568E-3</v>
      </c>
    </row>
    <row r="62" spans="2:16">
      <c r="B62" s="87" t="s">
        <v>494</v>
      </c>
      <c r="C62" s="84" t="s">
        <v>495</v>
      </c>
      <c r="D62" s="84" t="s">
        <v>244</v>
      </c>
      <c r="E62" s="84"/>
      <c r="F62" s="106">
        <v>42736</v>
      </c>
      <c r="G62" s="94">
        <v>9.86</v>
      </c>
      <c r="H62" s="97" t="s">
        <v>154</v>
      </c>
      <c r="I62" s="98">
        <v>4.8000000000000001E-2</v>
      </c>
      <c r="J62" s="98">
        <v>4.8499999999999995E-2</v>
      </c>
      <c r="K62" s="94">
        <v>3648999.9999999995</v>
      </c>
      <c r="L62" s="107">
        <v>103.6164</v>
      </c>
      <c r="M62" s="94">
        <v>3780.9615499999995</v>
      </c>
      <c r="N62" s="84"/>
      <c r="O62" s="95">
        <f t="shared" si="0"/>
        <v>2.5621968715525866E-2</v>
      </c>
      <c r="P62" s="95">
        <f>M62/'סכום נכסי הקרן'!$C$42</f>
        <v>7.1036967337519815E-3</v>
      </c>
    </row>
    <row r="63" spans="2:16">
      <c r="B63" s="87" t="s">
        <v>496</v>
      </c>
      <c r="C63" s="84" t="s">
        <v>497</v>
      </c>
      <c r="D63" s="84" t="s">
        <v>244</v>
      </c>
      <c r="E63" s="84"/>
      <c r="F63" s="106">
        <v>42767</v>
      </c>
      <c r="G63" s="94">
        <v>9.9499999999999993</v>
      </c>
      <c r="H63" s="97" t="s">
        <v>154</v>
      </c>
      <c r="I63" s="98">
        <v>4.8000000000000001E-2</v>
      </c>
      <c r="J63" s="98">
        <v>4.8499999999999988E-2</v>
      </c>
      <c r="K63" s="94">
        <v>2409999.9999999995</v>
      </c>
      <c r="L63" s="107">
        <v>103.2075</v>
      </c>
      <c r="M63" s="94">
        <v>2487.3009200000001</v>
      </c>
      <c r="N63" s="84"/>
      <c r="O63" s="95">
        <f t="shared" si="0"/>
        <v>1.6855380705561186E-2</v>
      </c>
      <c r="P63" s="95">
        <f>M63/'סכום נכסי הקרן'!$C$42</f>
        <v>4.6731581867745526E-3</v>
      </c>
    </row>
    <row r="64" spans="2:16">
      <c r="B64" s="87" t="s">
        <v>498</v>
      </c>
      <c r="C64" s="84" t="s">
        <v>499</v>
      </c>
      <c r="D64" s="84" t="s">
        <v>244</v>
      </c>
      <c r="E64" s="84"/>
      <c r="F64" s="106">
        <v>42795</v>
      </c>
      <c r="G64" s="94">
        <v>10.029999999999999</v>
      </c>
      <c r="H64" s="97" t="s">
        <v>154</v>
      </c>
      <c r="I64" s="98">
        <v>4.8000000000000001E-2</v>
      </c>
      <c r="J64" s="98">
        <v>4.8499999999999995E-2</v>
      </c>
      <c r="K64" s="94">
        <v>3326999.9999999995</v>
      </c>
      <c r="L64" s="107">
        <v>103.0063</v>
      </c>
      <c r="M64" s="94">
        <v>3427.0200299999992</v>
      </c>
      <c r="N64" s="84"/>
      <c r="O64" s="95">
        <f t="shared" si="0"/>
        <v>2.3223457534536553E-2</v>
      </c>
      <c r="P64" s="95">
        <f>M64/'סכום נכסי הקרן'!$C$42</f>
        <v>6.4387089558246412E-3</v>
      </c>
    </row>
    <row r="65" spans="2:16">
      <c r="B65" s="87" t="s">
        <v>500</v>
      </c>
      <c r="C65" s="84" t="s">
        <v>501</v>
      </c>
      <c r="D65" s="84" t="s">
        <v>244</v>
      </c>
      <c r="E65" s="84"/>
      <c r="F65" s="106">
        <v>42826</v>
      </c>
      <c r="G65" s="94">
        <v>10.11</v>
      </c>
      <c r="H65" s="97" t="s">
        <v>154</v>
      </c>
      <c r="I65" s="98">
        <v>4.8000000000000001E-2</v>
      </c>
      <c r="J65" s="98">
        <v>4.8499999999999995E-2</v>
      </c>
      <c r="K65" s="94">
        <v>1994999.9999999998</v>
      </c>
      <c r="L65" s="107">
        <v>102.59990000000001</v>
      </c>
      <c r="M65" s="94">
        <v>2046.8671199999997</v>
      </c>
      <c r="N65" s="84"/>
      <c r="O65" s="95">
        <f t="shared" si="0"/>
        <v>1.3870748120535244E-2</v>
      </c>
      <c r="P65" s="95">
        <f>M65/'סכום נכסי הקרן'!$C$42</f>
        <v>3.8456681144425618E-3</v>
      </c>
    </row>
    <row r="66" spans="2:16">
      <c r="B66" s="87" t="s">
        <v>502</v>
      </c>
      <c r="C66" s="84" t="s">
        <v>503</v>
      </c>
      <c r="D66" s="84" t="s">
        <v>244</v>
      </c>
      <c r="E66" s="84"/>
      <c r="F66" s="106">
        <v>42856</v>
      </c>
      <c r="G66" s="94">
        <v>10.200000000000001</v>
      </c>
      <c r="H66" s="97" t="s">
        <v>154</v>
      </c>
      <c r="I66" s="98">
        <v>4.8000000000000001E-2</v>
      </c>
      <c r="J66" s="98">
        <v>4.8499999999999995E-2</v>
      </c>
      <c r="K66" s="94">
        <v>2490999.9999999995</v>
      </c>
      <c r="L66" s="107">
        <v>101.8847</v>
      </c>
      <c r="M66" s="94">
        <v>2538.0463799999993</v>
      </c>
      <c r="N66" s="84"/>
      <c r="O66" s="95">
        <f t="shared" si="0"/>
        <v>1.7199261110421412E-2</v>
      </c>
      <c r="P66" s="95">
        <f>M66/'סכום נכסי הקרן'!$C$42</f>
        <v>4.7684991083067323E-3</v>
      </c>
    </row>
    <row r="67" spans="2:16">
      <c r="B67" s="87" t="s">
        <v>504</v>
      </c>
      <c r="C67" s="84" t="s">
        <v>505</v>
      </c>
      <c r="D67" s="84" t="s">
        <v>244</v>
      </c>
      <c r="E67" s="84"/>
      <c r="F67" s="106">
        <v>42887</v>
      </c>
      <c r="G67" s="94">
        <v>10.280000000000001</v>
      </c>
      <c r="H67" s="97" t="s">
        <v>154</v>
      </c>
      <c r="I67" s="98">
        <v>4.8000000000000001E-2</v>
      </c>
      <c r="J67" s="98">
        <v>4.8499999999999995E-2</v>
      </c>
      <c r="K67" s="94">
        <v>4798999.9999999991</v>
      </c>
      <c r="L67" s="107">
        <v>101.2843</v>
      </c>
      <c r="M67" s="94">
        <v>4860.6334099999995</v>
      </c>
      <c r="N67" s="84"/>
      <c r="O67" s="95">
        <f t="shared" si="0"/>
        <v>3.293844582171427E-2</v>
      </c>
      <c r="P67" s="95">
        <f>M67/'סכום נכסי הקרן'!$C$42</f>
        <v>9.1321916983214922E-3</v>
      </c>
    </row>
    <row r="68" spans="2:16">
      <c r="B68" s="87" t="s">
        <v>506</v>
      </c>
      <c r="C68" s="84" t="s">
        <v>507</v>
      </c>
      <c r="D68" s="84" t="s">
        <v>244</v>
      </c>
      <c r="E68" s="84"/>
      <c r="F68" s="106">
        <v>42949</v>
      </c>
      <c r="G68" s="94">
        <v>10.210000000000001</v>
      </c>
      <c r="H68" s="97" t="s">
        <v>154</v>
      </c>
      <c r="I68" s="98">
        <v>4.8000000000000001E-2</v>
      </c>
      <c r="J68" s="98">
        <v>4.8499999999999995E-2</v>
      </c>
      <c r="K68" s="94">
        <v>3687999.9999999995</v>
      </c>
      <c r="L68" s="107">
        <v>103.20650000000001</v>
      </c>
      <c r="M68" s="94">
        <v>3806.2558399999994</v>
      </c>
      <c r="N68" s="84"/>
      <c r="O68" s="95">
        <f t="shared" si="0"/>
        <v>2.5793377363429581E-2</v>
      </c>
      <c r="P68" s="95">
        <f>M68/'סכום נכסי הקרן'!$C$42</f>
        <v>7.1512198209030733E-3</v>
      </c>
    </row>
    <row r="69" spans="2:16">
      <c r="B69" s="87" t="s">
        <v>508</v>
      </c>
      <c r="C69" s="84" t="s">
        <v>509</v>
      </c>
      <c r="D69" s="84" t="s">
        <v>244</v>
      </c>
      <c r="E69" s="84"/>
      <c r="F69" s="106">
        <v>42979</v>
      </c>
      <c r="G69" s="94">
        <v>10.290000000000001</v>
      </c>
      <c r="H69" s="97" t="s">
        <v>154</v>
      </c>
      <c r="I69" s="98">
        <v>4.8000000000000001E-2</v>
      </c>
      <c r="J69" s="98">
        <v>4.8499999999999995E-2</v>
      </c>
      <c r="K69" s="94">
        <v>2107999.9999999995</v>
      </c>
      <c r="L69" s="107">
        <v>102.9158</v>
      </c>
      <c r="M69" s="94">
        <v>2169.4660399999998</v>
      </c>
      <c r="N69" s="84"/>
      <c r="O69" s="95">
        <f t="shared" si="0"/>
        <v>1.470154887088862E-2</v>
      </c>
      <c r="P69" s="95">
        <f>M69/'סכום נכסי הקרן'!$C$42</f>
        <v>4.0760078140265263E-3</v>
      </c>
    </row>
    <row r="70" spans="2:16">
      <c r="B70" s="87" t="s">
        <v>510</v>
      </c>
      <c r="C70" s="84" t="s">
        <v>511</v>
      </c>
      <c r="D70" s="84" t="s">
        <v>244</v>
      </c>
      <c r="E70" s="84"/>
      <c r="F70" s="106">
        <v>43009</v>
      </c>
      <c r="G70" s="94">
        <v>10.369999999999997</v>
      </c>
      <c r="H70" s="97" t="s">
        <v>154</v>
      </c>
      <c r="I70" s="98">
        <v>4.8000000000000001E-2</v>
      </c>
      <c r="J70" s="98">
        <v>4.8499999999999988E-2</v>
      </c>
      <c r="K70" s="94">
        <v>4473999.9999999991</v>
      </c>
      <c r="L70" s="107">
        <v>102.2029</v>
      </c>
      <c r="M70" s="94">
        <v>4572.5562300000001</v>
      </c>
      <c r="N70" s="84"/>
      <c r="O70" s="95">
        <f t="shared" si="0"/>
        <v>3.0986269266621583E-2</v>
      </c>
      <c r="P70" s="95">
        <f>M70/'סכום נכסי הקרן'!$C$42</f>
        <v>8.590950298330402E-3</v>
      </c>
    </row>
    <row r="71" spans="2:16">
      <c r="B71" s="87" t="s">
        <v>512</v>
      </c>
      <c r="C71" s="84" t="s">
        <v>513</v>
      </c>
      <c r="D71" s="84" t="s">
        <v>244</v>
      </c>
      <c r="E71" s="84"/>
      <c r="F71" s="106">
        <v>43040</v>
      </c>
      <c r="G71" s="94">
        <v>10.459999999999999</v>
      </c>
      <c r="H71" s="97" t="s">
        <v>154</v>
      </c>
      <c r="I71" s="98">
        <v>4.8000000000000001E-2</v>
      </c>
      <c r="J71" s="98">
        <v>4.8499999999999995E-2</v>
      </c>
      <c r="K71" s="94">
        <v>3863999.9999999995</v>
      </c>
      <c r="L71" s="107">
        <v>101.6982</v>
      </c>
      <c r="M71" s="94">
        <v>3929.6209599999993</v>
      </c>
      <c r="N71" s="84"/>
      <c r="O71" s="95">
        <f t="shared" si="0"/>
        <v>2.6629370325385805E-2</v>
      </c>
      <c r="P71" s="95">
        <f>M71/'סכום נכסי הקרן'!$C$42</f>
        <v>7.3829990623510379E-3</v>
      </c>
    </row>
    <row r="72" spans="2:16">
      <c r="B72" s="87" t="s">
        <v>514</v>
      </c>
      <c r="C72" s="84" t="s">
        <v>515</v>
      </c>
      <c r="D72" s="84" t="s">
        <v>244</v>
      </c>
      <c r="E72" s="84"/>
      <c r="F72" s="106">
        <v>43070</v>
      </c>
      <c r="G72" s="94">
        <v>10.540000000000001</v>
      </c>
      <c r="H72" s="97" t="s">
        <v>154</v>
      </c>
      <c r="I72" s="98">
        <v>4.8000000000000001E-2</v>
      </c>
      <c r="J72" s="98">
        <v>4.8499999999999995E-2</v>
      </c>
      <c r="K72" s="94">
        <v>3067999.9999999995</v>
      </c>
      <c r="L72" s="107">
        <v>100.9949</v>
      </c>
      <c r="M72" s="94">
        <v>3098.5242999999991</v>
      </c>
      <c r="N72" s="84"/>
      <c r="O72" s="95">
        <f t="shared" si="0"/>
        <v>2.0997381652531396E-2</v>
      </c>
      <c r="P72" s="95">
        <f>M72/'סכום נכסי הקרן'!$C$42</f>
        <v>5.821528904297147E-3</v>
      </c>
    </row>
    <row r="73" spans="2:16">
      <c r="B73" s="87" t="s">
        <v>516</v>
      </c>
      <c r="C73" s="84" t="s">
        <v>517</v>
      </c>
      <c r="D73" s="84" t="s">
        <v>244</v>
      </c>
      <c r="E73" s="84"/>
      <c r="F73" s="106">
        <v>43101</v>
      </c>
      <c r="G73" s="94">
        <v>10.369999999999997</v>
      </c>
      <c r="H73" s="97" t="s">
        <v>154</v>
      </c>
      <c r="I73" s="98">
        <v>4.8000000000000001E-2</v>
      </c>
      <c r="J73" s="98">
        <v>4.8499999999999988E-2</v>
      </c>
      <c r="K73" s="94">
        <v>5699999.9999999991</v>
      </c>
      <c r="L73" s="107">
        <v>103.319</v>
      </c>
      <c r="M73" s="94">
        <v>5889.1827800000001</v>
      </c>
      <c r="N73" s="84"/>
      <c r="O73" s="95">
        <f t="shared" si="0"/>
        <v>3.990848755104999E-2</v>
      </c>
      <c r="P73" s="95">
        <f>M73/'סכום נכסי הקרן'!$C$42</f>
        <v>1.1064637374784841E-2</v>
      </c>
    </row>
    <row r="74" spans="2:16">
      <c r="B74" s="87" t="s">
        <v>518</v>
      </c>
      <c r="C74" s="84" t="s">
        <v>519</v>
      </c>
      <c r="D74" s="84" t="s">
        <v>244</v>
      </c>
      <c r="E74" s="84"/>
      <c r="F74" s="106">
        <v>43132</v>
      </c>
      <c r="G74" s="94">
        <v>10.459999999999999</v>
      </c>
      <c r="H74" s="97" t="s">
        <v>154</v>
      </c>
      <c r="I74" s="98">
        <v>4.8000000000000001E-2</v>
      </c>
      <c r="J74" s="98">
        <v>4.8499999999999995E-2</v>
      </c>
      <c r="K74" s="94">
        <v>4537999.9999999991</v>
      </c>
      <c r="L74" s="107">
        <v>102.8058</v>
      </c>
      <c r="M74" s="94">
        <v>4665.467239999999</v>
      </c>
      <c r="N74" s="84"/>
      <c r="O74" s="95">
        <f t="shared" si="0"/>
        <v>3.1615887674549557E-2</v>
      </c>
      <c r="P74" s="95">
        <f>M74/'סכום נכסי הקרן'!$C$42</f>
        <v>8.7655121470925496E-3</v>
      </c>
    </row>
    <row r="75" spans="2:16">
      <c r="B75" s="87" t="s">
        <v>520</v>
      </c>
      <c r="C75" s="84" t="s">
        <v>521</v>
      </c>
      <c r="D75" s="84" t="s">
        <v>244</v>
      </c>
      <c r="E75" s="84"/>
      <c r="F75" s="106">
        <v>43161</v>
      </c>
      <c r="G75" s="94">
        <v>10.490000000000002</v>
      </c>
      <c r="H75" s="97" t="s">
        <v>154</v>
      </c>
      <c r="I75" s="98">
        <v>4.8000000000000001E-2</v>
      </c>
      <c r="J75" s="98">
        <v>4.87E-2</v>
      </c>
      <c r="K75" s="94">
        <v>2401999.9999999995</v>
      </c>
      <c r="L75" s="107">
        <v>102.90860000000001</v>
      </c>
      <c r="M75" s="94">
        <v>2471.8640299999993</v>
      </c>
      <c r="N75" s="84"/>
      <c r="O75" s="95">
        <f t="shared" si="0"/>
        <v>1.6750771465976342E-2</v>
      </c>
      <c r="P75" s="95">
        <f>M75/'סכום נכסי הקרן'!$C$42</f>
        <v>4.6441552509810654E-3</v>
      </c>
    </row>
    <row r="76" spans="2:16">
      <c r="B76" s="87" t="s">
        <v>522</v>
      </c>
      <c r="C76" s="84" t="s">
        <v>523</v>
      </c>
      <c r="D76" s="84" t="s">
        <v>244</v>
      </c>
      <c r="E76" s="84"/>
      <c r="F76" s="106">
        <v>43221</v>
      </c>
      <c r="G76" s="94">
        <v>10.71</v>
      </c>
      <c r="H76" s="97" t="s">
        <v>154</v>
      </c>
      <c r="I76" s="98">
        <v>4.8000000000000001E-2</v>
      </c>
      <c r="J76" s="98">
        <v>4.8500000000000015E-2</v>
      </c>
      <c r="K76" s="94">
        <v>3641999.9999999995</v>
      </c>
      <c r="L76" s="107">
        <v>101.6983</v>
      </c>
      <c r="M76" s="94">
        <v>3703.8509499999991</v>
      </c>
      <c r="N76" s="84"/>
      <c r="O76" s="95">
        <f t="shared" ref="O76:O93" si="1">M76/$M$11</f>
        <v>2.5099422967649786E-2</v>
      </c>
      <c r="P76" s="95">
        <f>M76/'סכום נכסי הקרן'!$C$42</f>
        <v>6.9588208046757766E-3</v>
      </c>
    </row>
    <row r="77" spans="2:16">
      <c r="B77" s="87" t="s">
        <v>524</v>
      </c>
      <c r="C77" s="84" t="s">
        <v>525</v>
      </c>
      <c r="D77" s="84" t="s">
        <v>244</v>
      </c>
      <c r="E77" s="84"/>
      <c r="F77" s="106">
        <v>43252</v>
      </c>
      <c r="G77" s="94">
        <v>10.790000000000003</v>
      </c>
      <c r="H77" s="97" t="s">
        <v>154</v>
      </c>
      <c r="I77" s="98">
        <v>4.8000000000000001E-2</v>
      </c>
      <c r="J77" s="98">
        <v>4.8500000000000008E-2</v>
      </c>
      <c r="K77" s="94">
        <v>2199999.9999999995</v>
      </c>
      <c r="L77" s="107">
        <v>100.8947</v>
      </c>
      <c r="M77" s="94">
        <v>2219.6837499999997</v>
      </c>
      <c r="N77" s="84"/>
      <c r="O77" s="95">
        <f t="shared" si="1"/>
        <v>1.5041852938404288E-2</v>
      </c>
      <c r="P77" s="95">
        <f>M77/'סכום נכסי הקרן'!$C$42</f>
        <v>4.1703571952053705E-3</v>
      </c>
    </row>
    <row r="78" spans="2:16">
      <c r="B78" s="87" t="s">
        <v>526</v>
      </c>
      <c r="C78" s="84" t="s">
        <v>527</v>
      </c>
      <c r="D78" s="84" t="s">
        <v>244</v>
      </c>
      <c r="E78" s="84"/>
      <c r="F78" s="106">
        <v>40057</v>
      </c>
      <c r="G78" s="94">
        <v>5.339999999999999</v>
      </c>
      <c r="H78" s="97" t="s">
        <v>154</v>
      </c>
      <c r="I78" s="98">
        <v>4.8000000000000001E-2</v>
      </c>
      <c r="J78" s="98">
        <v>4.8499999999999995E-2</v>
      </c>
      <c r="K78" s="94">
        <v>205999.99999999997</v>
      </c>
      <c r="L78" s="107">
        <v>110.773</v>
      </c>
      <c r="M78" s="94">
        <v>228.20605999999998</v>
      </c>
      <c r="N78" s="84"/>
      <c r="O78" s="95">
        <f t="shared" si="1"/>
        <v>1.5464554327492218E-3</v>
      </c>
      <c r="P78" s="95">
        <f>M78/'סכום נכסי הקרן'!$C$42</f>
        <v>4.2875512527875586E-4</v>
      </c>
    </row>
    <row r="79" spans="2:16">
      <c r="B79" s="87" t="s">
        <v>528</v>
      </c>
      <c r="C79" s="84" t="s">
        <v>529</v>
      </c>
      <c r="D79" s="84" t="s">
        <v>244</v>
      </c>
      <c r="E79" s="84"/>
      <c r="F79" s="106">
        <v>39995</v>
      </c>
      <c r="G79" s="94">
        <v>5.17</v>
      </c>
      <c r="H79" s="97" t="s">
        <v>154</v>
      </c>
      <c r="I79" s="98">
        <v>4.8000000000000001E-2</v>
      </c>
      <c r="J79" s="98">
        <v>4.8500000000000008E-2</v>
      </c>
      <c r="K79" s="94">
        <v>250999.99999999997</v>
      </c>
      <c r="L79" s="107">
        <v>113.82550000000001</v>
      </c>
      <c r="M79" s="94">
        <v>285.72357999999997</v>
      </c>
      <c r="N79" s="84"/>
      <c r="O79" s="95">
        <f t="shared" si="1"/>
        <v>1.9362272086707816E-3</v>
      </c>
      <c r="P79" s="95">
        <f>M79/'סכום נכסי הקרן'!$C$42</f>
        <v>5.3681944001835282E-4</v>
      </c>
    </row>
    <row r="80" spans="2:16">
      <c r="B80" s="87" t="s">
        <v>530</v>
      </c>
      <c r="C80" s="84" t="s">
        <v>531</v>
      </c>
      <c r="D80" s="84" t="s">
        <v>244</v>
      </c>
      <c r="E80" s="84"/>
      <c r="F80" s="106">
        <v>40027</v>
      </c>
      <c r="G80" s="94">
        <v>5.2500000000000009</v>
      </c>
      <c r="H80" s="97" t="s">
        <v>154</v>
      </c>
      <c r="I80" s="98">
        <v>4.8000000000000001E-2</v>
      </c>
      <c r="J80" s="98">
        <v>4.8499999999999995E-2</v>
      </c>
      <c r="K80" s="94">
        <v>527999.99999999988</v>
      </c>
      <c r="L80" s="107">
        <v>112.38079999999999</v>
      </c>
      <c r="M80" s="94">
        <v>593.39854999999989</v>
      </c>
      <c r="N80" s="84"/>
      <c r="O80" s="95">
        <f t="shared" si="1"/>
        <v>4.021209653385237E-3</v>
      </c>
      <c r="P80" s="95">
        <f>M80/'סכום נכסי הקרן'!$C$42</f>
        <v>1.1148813035266551E-3</v>
      </c>
    </row>
    <row r="81" spans="2:16">
      <c r="B81" s="87" t="s">
        <v>532</v>
      </c>
      <c r="C81" s="84" t="s">
        <v>533</v>
      </c>
      <c r="D81" s="84" t="s">
        <v>244</v>
      </c>
      <c r="E81" s="84"/>
      <c r="F81" s="106">
        <v>40483</v>
      </c>
      <c r="G81" s="94">
        <v>6.23</v>
      </c>
      <c r="H81" s="97" t="s">
        <v>154</v>
      </c>
      <c r="I81" s="98">
        <v>4.8000000000000001E-2</v>
      </c>
      <c r="J81" s="98">
        <v>4.8600000000000004E-2</v>
      </c>
      <c r="K81" s="94">
        <v>306999.99999999994</v>
      </c>
      <c r="L81" s="107">
        <v>107.1271</v>
      </c>
      <c r="M81" s="94">
        <v>328.73418999999996</v>
      </c>
      <c r="N81" s="84"/>
      <c r="O81" s="95">
        <f t="shared" si="1"/>
        <v>2.2276918240291903E-3</v>
      </c>
      <c r="P81" s="95">
        <f>M81/'סכום נכסי הקרן'!$C$42</f>
        <v>6.1762807182622721E-4</v>
      </c>
    </row>
    <row r="82" spans="2:16">
      <c r="B82" s="87" t="s">
        <v>534</v>
      </c>
      <c r="C82" s="84" t="s">
        <v>535</v>
      </c>
      <c r="D82" s="84" t="s">
        <v>244</v>
      </c>
      <c r="E82" s="84"/>
      <c r="F82" s="106">
        <v>40513</v>
      </c>
      <c r="G82" s="94">
        <v>6.3100000000000005</v>
      </c>
      <c r="H82" s="97" t="s">
        <v>154</v>
      </c>
      <c r="I82" s="98">
        <v>4.8000000000000001E-2</v>
      </c>
      <c r="J82" s="98">
        <v>4.8499999999999995E-2</v>
      </c>
      <c r="K82" s="94">
        <v>2886999.9999999995</v>
      </c>
      <c r="L82" s="107">
        <v>106.40940000000001</v>
      </c>
      <c r="M82" s="94">
        <v>3072.1278799999995</v>
      </c>
      <c r="N82" s="84"/>
      <c r="O82" s="95">
        <f t="shared" si="1"/>
        <v>2.0818504338256175E-2</v>
      </c>
      <c r="P82" s="95">
        <f>M82/'סכום נכסי הקרן'!$C$42</f>
        <v>5.7719351276725893E-3</v>
      </c>
    </row>
    <row r="83" spans="2:16">
      <c r="B83" s="87" t="s">
        <v>536</v>
      </c>
      <c r="C83" s="84" t="s">
        <v>537</v>
      </c>
      <c r="D83" s="84" t="s">
        <v>244</v>
      </c>
      <c r="E83" s="84"/>
      <c r="F83" s="106">
        <v>40544</v>
      </c>
      <c r="G83" s="94">
        <v>6.2499999999999982</v>
      </c>
      <c r="H83" s="97" t="s">
        <v>154</v>
      </c>
      <c r="I83" s="98">
        <v>4.8000000000000001E-2</v>
      </c>
      <c r="J83" s="98">
        <v>4.8499999999999988E-2</v>
      </c>
      <c r="K83" s="94">
        <v>1263999.9999999998</v>
      </c>
      <c r="L83" s="107">
        <v>108.43389999999999</v>
      </c>
      <c r="M83" s="94">
        <v>1370.6046000000001</v>
      </c>
      <c r="N83" s="84"/>
      <c r="O83" s="95">
        <f t="shared" si="1"/>
        <v>9.288004577183772E-3</v>
      </c>
      <c r="P83" s="95">
        <f>M83/'סכום נכסי הקרן'!$C$42</f>
        <v>2.5751014104561428E-3</v>
      </c>
    </row>
    <row r="84" spans="2:16">
      <c r="B84" s="87" t="s">
        <v>538</v>
      </c>
      <c r="C84" s="84" t="s">
        <v>539</v>
      </c>
      <c r="D84" s="84" t="s">
        <v>244</v>
      </c>
      <c r="E84" s="84"/>
      <c r="F84" s="106">
        <v>40575</v>
      </c>
      <c r="G84" s="94">
        <v>6.33</v>
      </c>
      <c r="H84" s="97" t="s">
        <v>154</v>
      </c>
      <c r="I84" s="98">
        <v>4.8000000000000001E-2</v>
      </c>
      <c r="J84" s="98">
        <v>4.8499999999999995E-2</v>
      </c>
      <c r="K84" s="94">
        <v>567999.99999999988</v>
      </c>
      <c r="L84" s="107">
        <v>107.60769999999999</v>
      </c>
      <c r="M84" s="94">
        <v>611.21174999999994</v>
      </c>
      <c r="N84" s="84"/>
      <c r="O84" s="95">
        <f t="shared" si="1"/>
        <v>4.1419221354054275E-3</v>
      </c>
      <c r="P84" s="95">
        <f>M84/'סכום נכסי הקרן'!$C$42</f>
        <v>1.1483488669980877E-3</v>
      </c>
    </row>
    <row r="85" spans="2:16">
      <c r="B85" s="87" t="s">
        <v>540</v>
      </c>
      <c r="C85" s="84" t="s">
        <v>541</v>
      </c>
      <c r="D85" s="84" t="s">
        <v>244</v>
      </c>
      <c r="E85" s="84"/>
      <c r="F85" s="106">
        <v>40603</v>
      </c>
      <c r="G85" s="94">
        <v>6.41</v>
      </c>
      <c r="H85" s="97" t="s">
        <v>154</v>
      </c>
      <c r="I85" s="98">
        <v>4.8000000000000001E-2</v>
      </c>
      <c r="J85" s="98">
        <v>4.8499999999999995E-2</v>
      </c>
      <c r="K85" s="94">
        <v>828999.99999999988</v>
      </c>
      <c r="L85" s="107">
        <v>106.96169999999999</v>
      </c>
      <c r="M85" s="94">
        <v>886.7214899999999</v>
      </c>
      <c r="N85" s="84"/>
      <c r="O85" s="95">
        <f t="shared" si="1"/>
        <v>6.0089344934397661E-3</v>
      </c>
      <c r="P85" s="95">
        <f>M85/'סכום נכסי הקרן'!$C$42</f>
        <v>1.6659784737193878E-3</v>
      </c>
    </row>
    <row r="86" spans="2:16">
      <c r="B86" s="87" t="s">
        <v>542</v>
      </c>
      <c r="C86" s="84" t="s">
        <v>543</v>
      </c>
      <c r="D86" s="84" t="s">
        <v>244</v>
      </c>
      <c r="E86" s="84"/>
      <c r="F86" s="106">
        <v>40634</v>
      </c>
      <c r="G86" s="94">
        <v>6.49</v>
      </c>
      <c r="H86" s="97" t="s">
        <v>154</v>
      </c>
      <c r="I86" s="98">
        <v>4.8000000000000001E-2</v>
      </c>
      <c r="J86" s="98">
        <v>4.8500000000000008E-2</v>
      </c>
      <c r="K86" s="94">
        <v>521999.99999999994</v>
      </c>
      <c r="L86" s="107">
        <v>106.2266</v>
      </c>
      <c r="M86" s="94">
        <v>554.50374999999985</v>
      </c>
      <c r="N86" s="84"/>
      <c r="O86" s="95">
        <f t="shared" si="1"/>
        <v>3.7576361323065485E-3</v>
      </c>
      <c r="P86" s="95">
        <f>M86/'סכום נכסי הקרן'!$C$42</f>
        <v>1.0418054840383726E-3</v>
      </c>
    </row>
    <row r="87" spans="2:16">
      <c r="B87" s="87" t="s">
        <v>544</v>
      </c>
      <c r="C87" s="84" t="s">
        <v>545</v>
      </c>
      <c r="D87" s="84" t="s">
        <v>244</v>
      </c>
      <c r="E87" s="84"/>
      <c r="F87" s="106">
        <v>40664</v>
      </c>
      <c r="G87" s="94">
        <v>6.5799999999999974</v>
      </c>
      <c r="H87" s="97" t="s">
        <v>154</v>
      </c>
      <c r="I87" s="98">
        <v>4.8000000000000001E-2</v>
      </c>
      <c r="J87" s="98">
        <v>4.8499999999999988E-2</v>
      </c>
      <c r="K87" s="94">
        <v>253999.99999999997</v>
      </c>
      <c r="L87" s="107">
        <v>105.60680000000001</v>
      </c>
      <c r="M87" s="94">
        <v>268.2439</v>
      </c>
      <c r="N87" s="84"/>
      <c r="O87" s="95">
        <f t="shared" si="1"/>
        <v>1.8177748498740087E-3</v>
      </c>
      <c r="P87" s="95">
        <f>M87/'סכום נכסי הקרן'!$C$42</f>
        <v>5.0397849623170425E-4</v>
      </c>
    </row>
    <row r="88" spans="2:16">
      <c r="B88" s="87" t="s">
        <v>546</v>
      </c>
      <c r="C88" s="84" t="s">
        <v>547</v>
      </c>
      <c r="D88" s="84" t="s">
        <v>244</v>
      </c>
      <c r="E88" s="84"/>
      <c r="F88" s="106">
        <v>40756</v>
      </c>
      <c r="G88" s="94">
        <v>6.669999999999999</v>
      </c>
      <c r="H88" s="97" t="s">
        <v>154</v>
      </c>
      <c r="I88" s="98">
        <v>4.8000000000000001E-2</v>
      </c>
      <c r="J88" s="98">
        <v>4.8499999999999988E-2</v>
      </c>
      <c r="K88" s="94">
        <v>797999.99999999988</v>
      </c>
      <c r="L88" s="107">
        <v>105.3188</v>
      </c>
      <c r="M88" s="94">
        <v>840.46743000000004</v>
      </c>
      <c r="N88" s="84"/>
      <c r="O88" s="95">
        <f t="shared" si="1"/>
        <v>5.6954903965840192E-3</v>
      </c>
      <c r="P88" s="95">
        <f>M88/'סכום נכסי הקרן'!$C$42</f>
        <v>1.5790760255988119E-3</v>
      </c>
    </row>
    <row r="89" spans="2:16">
      <c r="B89" s="87" t="s">
        <v>548</v>
      </c>
      <c r="C89" s="84" t="s">
        <v>549</v>
      </c>
      <c r="D89" s="84" t="s">
        <v>244</v>
      </c>
      <c r="E89" s="84"/>
      <c r="F89" s="106">
        <v>40848</v>
      </c>
      <c r="G89" s="94">
        <v>6.9200000000000008</v>
      </c>
      <c r="H89" s="97" t="s">
        <v>154</v>
      </c>
      <c r="I89" s="98">
        <v>4.8000000000000001E-2</v>
      </c>
      <c r="J89" s="98">
        <v>4.8499999999999995E-2</v>
      </c>
      <c r="K89" s="94">
        <v>432999.99999999994</v>
      </c>
      <c r="L89" s="107">
        <v>104.07940000000001</v>
      </c>
      <c r="M89" s="94">
        <v>450.64706999999993</v>
      </c>
      <c r="N89" s="84"/>
      <c r="O89" s="95">
        <f t="shared" si="1"/>
        <v>3.0538435730147516E-3</v>
      </c>
      <c r="P89" s="95">
        <f>M89/'סכום נכסי הקרן'!$C$42</f>
        <v>8.4667883470909689E-4</v>
      </c>
    </row>
    <row r="90" spans="2:16">
      <c r="B90" s="87" t="s">
        <v>550</v>
      </c>
      <c r="C90" s="84" t="s">
        <v>551</v>
      </c>
      <c r="D90" s="84" t="s">
        <v>244</v>
      </c>
      <c r="E90" s="84"/>
      <c r="F90" s="106">
        <v>40940</v>
      </c>
      <c r="G90" s="94">
        <v>7.01</v>
      </c>
      <c r="H90" s="97" t="s">
        <v>154</v>
      </c>
      <c r="I90" s="98">
        <v>4.8000000000000001E-2</v>
      </c>
      <c r="J90" s="98">
        <v>4.8500000000000008E-2</v>
      </c>
      <c r="K90" s="94">
        <v>812999.99999999988</v>
      </c>
      <c r="L90" s="107">
        <v>105.3313</v>
      </c>
      <c r="M90" s="94">
        <v>856.34822999999983</v>
      </c>
      <c r="N90" s="84"/>
      <c r="O90" s="95">
        <f t="shared" si="1"/>
        <v>5.8031078254831619E-3</v>
      </c>
      <c r="P90" s="95">
        <f>M90/'סכום נכסי הקרן'!$C$42</f>
        <v>1.6089129825732533E-3</v>
      </c>
    </row>
    <row r="91" spans="2:16">
      <c r="B91" s="87" t="s">
        <v>552</v>
      </c>
      <c r="C91" s="84" t="s">
        <v>553</v>
      </c>
      <c r="D91" s="84" t="s">
        <v>244</v>
      </c>
      <c r="E91" s="84"/>
      <c r="F91" s="106">
        <v>40969</v>
      </c>
      <c r="G91" s="94">
        <v>7.0899999999999972</v>
      </c>
      <c r="H91" s="97" t="s">
        <v>154</v>
      </c>
      <c r="I91" s="98">
        <v>4.8000000000000001E-2</v>
      </c>
      <c r="J91" s="98">
        <v>4.8599999999999997E-2</v>
      </c>
      <c r="K91" s="94">
        <v>2312999.9999999995</v>
      </c>
      <c r="L91" s="107">
        <v>104.893</v>
      </c>
      <c r="M91" s="94">
        <v>2425.3604700000001</v>
      </c>
      <c r="N91" s="84"/>
      <c r="O91" s="95">
        <f t="shared" si="1"/>
        <v>1.6435636613710902E-2</v>
      </c>
      <c r="P91" s="95">
        <f>M91/'סכום נכסי הקרן'!$C$42</f>
        <v>4.5567840405333331E-3</v>
      </c>
    </row>
    <row r="92" spans="2:16">
      <c r="B92" s="87" t="s">
        <v>554</v>
      </c>
      <c r="C92" s="84">
        <v>8789</v>
      </c>
      <c r="D92" s="84" t="s">
        <v>244</v>
      </c>
      <c r="E92" s="84"/>
      <c r="F92" s="106">
        <v>41000</v>
      </c>
      <c r="G92" s="94">
        <v>7.1700000000000017</v>
      </c>
      <c r="H92" s="97" t="s">
        <v>154</v>
      </c>
      <c r="I92" s="98">
        <v>4.8000000000000001E-2</v>
      </c>
      <c r="J92" s="98">
        <v>4.8499999999999995E-2</v>
      </c>
      <c r="K92" s="94">
        <v>592999.99999999988</v>
      </c>
      <c r="L92" s="107">
        <v>104.49250000000001</v>
      </c>
      <c r="M92" s="94">
        <v>619.62637999999993</v>
      </c>
      <c r="N92" s="84"/>
      <c r="O92" s="95">
        <f t="shared" si="1"/>
        <v>4.1989445049168883E-3</v>
      </c>
      <c r="P92" s="95">
        <f>M92/'סכום נכסי הקרן'!$C$42</f>
        <v>1.1641583320921537E-3</v>
      </c>
    </row>
    <row r="93" spans="2:16">
      <c r="B93" s="87" t="s">
        <v>555</v>
      </c>
      <c r="C93" s="84" t="s">
        <v>556</v>
      </c>
      <c r="D93" s="84" t="s">
        <v>244</v>
      </c>
      <c r="E93" s="84"/>
      <c r="F93" s="106">
        <v>41640</v>
      </c>
      <c r="G93" s="94">
        <v>8.18</v>
      </c>
      <c r="H93" s="97" t="s">
        <v>154</v>
      </c>
      <c r="I93" s="98">
        <v>4.8000000000000001E-2</v>
      </c>
      <c r="J93" s="98">
        <v>4.8499999999999995E-2</v>
      </c>
      <c r="K93" s="94">
        <v>1305999.9999999998</v>
      </c>
      <c r="L93" s="107">
        <v>102.38930000000001</v>
      </c>
      <c r="M93" s="94">
        <v>1337.2041099999999</v>
      </c>
      <c r="N93" s="84"/>
      <c r="O93" s="95">
        <f t="shared" si="1"/>
        <v>9.0616636587305711E-3</v>
      </c>
      <c r="P93" s="95">
        <f>M93/'סכום נכסי הקרן'!$C$42</f>
        <v>2.5123483386300838E-3</v>
      </c>
    </row>
    <row r="97" spans="2:2">
      <c r="B97" s="99" t="s">
        <v>102</v>
      </c>
    </row>
    <row r="98" spans="2:2">
      <c r="B98" s="99" t="s">
        <v>221</v>
      </c>
    </row>
    <row r="99" spans="2:2">
      <c r="B99" s="99" t="s">
        <v>229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169</v>
      </c>
      <c r="C1" s="78" t="s" vm="1">
        <v>239</v>
      </c>
    </row>
    <row r="2" spans="2:65">
      <c r="B2" s="57" t="s">
        <v>168</v>
      </c>
      <c r="C2" s="78" t="s">
        <v>240</v>
      </c>
    </row>
    <row r="3" spans="2:65">
      <c r="B3" s="57" t="s">
        <v>170</v>
      </c>
      <c r="C3" s="78" t="s">
        <v>241</v>
      </c>
    </row>
    <row r="4" spans="2:65">
      <c r="B4" s="57" t="s">
        <v>171</v>
      </c>
      <c r="C4" s="78">
        <v>2112</v>
      </c>
    </row>
    <row r="6" spans="2:65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65" ht="26.25" customHeight="1">
      <c r="B7" s="143" t="s">
        <v>77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65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50</v>
      </c>
      <c r="G8" s="31" t="s">
        <v>15</v>
      </c>
      <c r="H8" s="31" t="s">
        <v>51</v>
      </c>
      <c r="I8" s="31" t="s">
        <v>92</v>
      </c>
      <c r="J8" s="31" t="s">
        <v>18</v>
      </c>
      <c r="K8" s="31" t="s">
        <v>91</v>
      </c>
      <c r="L8" s="31" t="s">
        <v>17</v>
      </c>
      <c r="M8" s="71" t="s">
        <v>19</v>
      </c>
      <c r="N8" s="31" t="s">
        <v>223</v>
      </c>
      <c r="O8" s="31" t="s">
        <v>222</v>
      </c>
      <c r="P8" s="31" t="s">
        <v>100</v>
      </c>
      <c r="Q8" s="31" t="s">
        <v>47</v>
      </c>
      <c r="R8" s="31" t="s">
        <v>172</v>
      </c>
      <c r="S8" s="32" t="s">
        <v>174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230</v>
      </c>
      <c r="O9" s="33"/>
      <c r="P9" s="33" t="s">
        <v>226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103</v>
      </c>
      <c r="R10" s="21" t="s">
        <v>104</v>
      </c>
      <c r="S10" s="21" t="s">
        <v>175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169</v>
      </c>
      <c r="C1" s="78" t="s" vm="1">
        <v>239</v>
      </c>
    </row>
    <row r="2" spans="2:81">
      <c r="B2" s="57" t="s">
        <v>168</v>
      </c>
      <c r="C2" s="78" t="s">
        <v>240</v>
      </c>
    </row>
    <row r="3" spans="2:81">
      <c r="B3" s="57" t="s">
        <v>170</v>
      </c>
      <c r="C3" s="78" t="s">
        <v>241</v>
      </c>
    </row>
    <row r="4" spans="2:81">
      <c r="B4" s="57" t="s">
        <v>171</v>
      </c>
      <c r="C4" s="78">
        <v>2112</v>
      </c>
    </row>
    <row r="6" spans="2:81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81" ht="26.25" customHeight="1">
      <c r="B7" s="143" t="s">
        <v>78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81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50</v>
      </c>
      <c r="G8" s="31" t="s">
        <v>15</v>
      </c>
      <c r="H8" s="31" t="s">
        <v>51</v>
      </c>
      <c r="I8" s="31" t="s">
        <v>92</v>
      </c>
      <c r="J8" s="31" t="s">
        <v>18</v>
      </c>
      <c r="K8" s="31" t="s">
        <v>91</v>
      </c>
      <c r="L8" s="31" t="s">
        <v>17</v>
      </c>
      <c r="M8" s="71" t="s">
        <v>19</v>
      </c>
      <c r="N8" s="71" t="s">
        <v>223</v>
      </c>
      <c r="O8" s="31" t="s">
        <v>222</v>
      </c>
      <c r="P8" s="31" t="s">
        <v>100</v>
      </c>
      <c r="Q8" s="31" t="s">
        <v>47</v>
      </c>
      <c r="R8" s="31" t="s">
        <v>172</v>
      </c>
      <c r="S8" s="32" t="s">
        <v>174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230</v>
      </c>
      <c r="O9" s="33"/>
      <c r="P9" s="33" t="s">
        <v>226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21" t="s">
        <v>104</v>
      </c>
      <c r="S10" s="21" t="s">
        <v>175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169</v>
      </c>
      <c r="C1" s="78" t="s" vm="1">
        <v>239</v>
      </c>
    </row>
    <row r="2" spans="2:98">
      <c r="B2" s="57" t="s">
        <v>168</v>
      </c>
      <c r="C2" s="78" t="s">
        <v>240</v>
      </c>
    </row>
    <row r="3" spans="2:98">
      <c r="B3" s="57" t="s">
        <v>170</v>
      </c>
      <c r="C3" s="78" t="s">
        <v>241</v>
      </c>
    </row>
    <row r="4" spans="2:98">
      <c r="B4" s="57" t="s">
        <v>171</v>
      </c>
      <c r="C4" s="78">
        <v>2112</v>
      </c>
    </row>
    <row r="6" spans="2:98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</row>
    <row r="7" spans="2:98" ht="26.25" customHeight="1">
      <c r="B7" s="143" t="s">
        <v>79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98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50</v>
      </c>
      <c r="G8" s="31" t="s">
        <v>91</v>
      </c>
      <c r="H8" s="31" t="s">
        <v>223</v>
      </c>
      <c r="I8" s="31" t="s">
        <v>222</v>
      </c>
      <c r="J8" s="31" t="s">
        <v>100</v>
      </c>
      <c r="K8" s="31" t="s">
        <v>47</v>
      </c>
      <c r="L8" s="31" t="s">
        <v>172</v>
      </c>
      <c r="M8" s="32" t="s">
        <v>174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230</v>
      </c>
      <c r="I9" s="33"/>
      <c r="J9" s="33" t="s">
        <v>226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169</v>
      </c>
      <c r="C1" s="78" t="s" vm="1">
        <v>239</v>
      </c>
    </row>
    <row r="2" spans="2:55">
      <c r="B2" s="57" t="s">
        <v>168</v>
      </c>
      <c r="C2" s="78" t="s">
        <v>240</v>
      </c>
    </row>
    <row r="3" spans="2:55">
      <c r="B3" s="57" t="s">
        <v>170</v>
      </c>
      <c r="C3" s="78" t="s">
        <v>241</v>
      </c>
    </row>
    <row r="4" spans="2:55">
      <c r="B4" s="57" t="s">
        <v>171</v>
      </c>
      <c r="C4" s="78">
        <v>2112</v>
      </c>
    </row>
    <row r="6" spans="2:55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5" ht="26.25" customHeight="1">
      <c r="B7" s="143" t="s">
        <v>86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5" s="3" customFormat="1" ht="78.75">
      <c r="B8" s="23" t="s">
        <v>106</v>
      </c>
      <c r="C8" s="31" t="s">
        <v>37</v>
      </c>
      <c r="D8" s="31" t="s">
        <v>91</v>
      </c>
      <c r="E8" s="31" t="s">
        <v>92</v>
      </c>
      <c r="F8" s="31" t="s">
        <v>223</v>
      </c>
      <c r="G8" s="31" t="s">
        <v>222</v>
      </c>
      <c r="H8" s="31" t="s">
        <v>100</v>
      </c>
      <c r="I8" s="31" t="s">
        <v>47</v>
      </c>
      <c r="J8" s="31" t="s">
        <v>172</v>
      </c>
      <c r="K8" s="32" t="s">
        <v>174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230</v>
      </c>
      <c r="G9" s="33"/>
      <c r="H9" s="33" t="s">
        <v>226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221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169</v>
      </c>
      <c r="C1" s="78" t="s" vm="1">
        <v>239</v>
      </c>
    </row>
    <row r="2" spans="2:59">
      <c r="B2" s="57" t="s">
        <v>168</v>
      </c>
      <c r="C2" s="78" t="s">
        <v>240</v>
      </c>
    </row>
    <row r="3" spans="2:59">
      <c r="B3" s="57" t="s">
        <v>170</v>
      </c>
      <c r="C3" s="78" t="s">
        <v>241</v>
      </c>
    </row>
    <row r="4" spans="2:59">
      <c r="B4" s="57" t="s">
        <v>171</v>
      </c>
      <c r="C4" s="78">
        <v>2112</v>
      </c>
    </row>
    <row r="6" spans="2:59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9" ht="26.25" customHeight="1">
      <c r="B7" s="143" t="s">
        <v>87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9" s="3" customFormat="1" ht="78.75">
      <c r="B8" s="23" t="s">
        <v>106</v>
      </c>
      <c r="C8" s="31" t="s">
        <v>37</v>
      </c>
      <c r="D8" s="31" t="s">
        <v>50</v>
      </c>
      <c r="E8" s="31" t="s">
        <v>91</v>
      </c>
      <c r="F8" s="31" t="s">
        <v>92</v>
      </c>
      <c r="G8" s="31" t="s">
        <v>223</v>
      </c>
      <c r="H8" s="31" t="s">
        <v>222</v>
      </c>
      <c r="I8" s="31" t="s">
        <v>100</v>
      </c>
      <c r="J8" s="31" t="s">
        <v>47</v>
      </c>
      <c r="K8" s="31" t="s">
        <v>172</v>
      </c>
      <c r="L8" s="32" t="s">
        <v>174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230</v>
      </c>
      <c r="H9" s="17"/>
      <c r="I9" s="17" t="s">
        <v>226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8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8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74</v>
      </c>
      <c r="C6" s="14" t="s">
        <v>37</v>
      </c>
      <c r="E6" s="14" t="s">
        <v>107</v>
      </c>
      <c r="I6" s="14" t="s">
        <v>15</v>
      </c>
      <c r="J6" s="14" t="s">
        <v>51</v>
      </c>
      <c r="M6" s="14" t="s">
        <v>91</v>
      </c>
      <c r="Q6" s="14" t="s">
        <v>17</v>
      </c>
      <c r="R6" s="14" t="s">
        <v>19</v>
      </c>
      <c r="U6" s="14" t="s">
        <v>49</v>
      </c>
      <c r="W6" s="15" t="s">
        <v>46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76</v>
      </c>
      <c r="C8" s="31" t="s">
        <v>37</v>
      </c>
      <c r="D8" s="31" t="s">
        <v>109</v>
      </c>
      <c r="I8" s="31" t="s">
        <v>15</v>
      </c>
      <c r="J8" s="31" t="s">
        <v>51</v>
      </c>
      <c r="K8" s="31" t="s">
        <v>92</v>
      </c>
      <c r="L8" s="31" t="s">
        <v>18</v>
      </c>
      <c r="M8" s="31" t="s">
        <v>91</v>
      </c>
      <c r="Q8" s="31" t="s">
        <v>17</v>
      </c>
      <c r="R8" s="31" t="s">
        <v>19</v>
      </c>
      <c r="S8" s="31" t="s">
        <v>0</v>
      </c>
      <c r="T8" s="31" t="s">
        <v>95</v>
      </c>
      <c r="U8" s="31" t="s">
        <v>49</v>
      </c>
      <c r="V8" s="31" t="s">
        <v>47</v>
      </c>
      <c r="W8" s="32" t="s">
        <v>101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109</v>
      </c>
      <c r="E9" s="42" t="s">
        <v>107</v>
      </c>
      <c r="G9" s="14" t="s">
        <v>50</v>
      </c>
      <c r="I9" s="14" t="s">
        <v>15</v>
      </c>
      <c r="J9" s="14" t="s">
        <v>51</v>
      </c>
      <c r="K9" s="14" t="s">
        <v>92</v>
      </c>
      <c r="L9" s="14" t="s">
        <v>18</v>
      </c>
      <c r="M9" s="14" t="s">
        <v>91</v>
      </c>
      <c r="Q9" s="14" t="s">
        <v>17</v>
      </c>
      <c r="R9" s="14" t="s">
        <v>19</v>
      </c>
      <c r="S9" s="14" t="s">
        <v>0</v>
      </c>
      <c r="T9" s="14" t="s">
        <v>95</v>
      </c>
      <c r="U9" s="14" t="s">
        <v>49</v>
      </c>
      <c r="V9" s="14" t="s">
        <v>47</v>
      </c>
      <c r="W9" s="39" t="s">
        <v>101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109</v>
      </c>
      <c r="E10" s="42" t="s">
        <v>107</v>
      </c>
      <c r="G10" s="31" t="s">
        <v>50</v>
      </c>
      <c r="I10" s="31" t="s">
        <v>15</v>
      </c>
      <c r="J10" s="31" t="s">
        <v>51</v>
      </c>
      <c r="K10" s="31" t="s">
        <v>92</v>
      </c>
      <c r="L10" s="31" t="s">
        <v>18</v>
      </c>
      <c r="M10" s="31" t="s">
        <v>91</v>
      </c>
      <c r="Q10" s="31" t="s">
        <v>17</v>
      </c>
      <c r="R10" s="31" t="s">
        <v>19</v>
      </c>
      <c r="S10" s="31" t="s">
        <v>0</v>
      </c>
      <c r="T10" s="31" t="s">
        <v>95</v>
      </c>
      <c r="U10" s="31" t="s">
        <v>49</v>
      </c>
      <c r="V10" s="14" t="s">
        <v>47</v>
      </c>
      <c r="W10" s="32" t="s">
        <v>101</v>
      </c>
    </row>
    <row r="11" spans="2:25" ht="31.5">
      <c r="B11" s="49" t="str">
        <f>מניות!B7</f>
        <v>4. מניות</v>
      </c>
      <c r="C11" s="31" t="s">
        <v>37</v>
      </c>
      <c r="D11" s="14" t="s">
        <v>109</v>
      </c>
      <c r="E11" s="42" t="s">
        <v>107</v>
      </c>
      <c r="H11" s="31" t="s">
        <v>91</v>
      </c>
      <c r="S11" s="31" t="s">
        <v>0</v>
      </c>
      <c r="T11" s="14" t="s">
        <v>95</v>
      </c>
      <c r="U11" s="14" t="s">
        <v>49</v>
      </c>
      <c r="V11" s="14" t="s">
        <v>47</v>
      </c>
      <c r="W11" s="15" t="s">
        <v>101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109</v>
      </c>
      <c r="E12" s="42" t="s">
        <v>107</v>
      </c>
      <c r="H12" s="31" t="s">
        <v>91</v>
      </c>
      <c r="S12" s="31" t="s">
        <v>0</v>
      </c>
      <c r="T12" s="31" t="s">
        <v>95</v>
      </c>
      <c r="U12" s="31" t="s">
        <v>49</v>
      </c>
      <c r="V12" s="31" t="s">
        <v>47</v>
      </c>
      <c r="W12" s="32" t="s">
        <v>101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109</v>
      </c>
      <c r="G13" s="31" t="s">
        <v>50</v>
      </c>
      <c r="H13" s="31" t="s">
        <v>91</v>
      </c>
      <c r="S13" s="31" t="s">
        <v>0</v>
      </c>
      <c r="T13" s="31" t="s">
        <v>95</v>
      </c>
      <c r="U13" s="31" t="s">
        <v>49</v>
      </c>
      <c r="V13" s="31" t="s">
        <v>47</v>
      </c>
      <c r="W13" s="32" t="s">
        <v>101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109</v>
      </c>
      <c r="G14" s="31" t="s">
        <v>50</v>
      </c>
      <c r="H14" s="31" t="s">
        <v>91</v>
      </c>
      <c r="S14" s="31" t="s">
        <v>0</v>
      </c>
      <c r="T14" s="31" t="s">
        <v>95</v>
      </c>
      <c r="U14" s="31" t="s">
        <v>49</v>
      </c>
      <c r="V14" s="31" t="s">
        <v>47</v>
      </c>
      <c r="W14" s="32" t="s">
        <v>101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109</v>
      </c>
      <c r="G15" s="31" t="s">
        <v>50</v>
      </c>
      <c r="H15" s="31" t="s">
        <v>91</v>
      </c>
      <c r="S15" s="31" t="s">
        <v>0</v>
      </c>
      <c r="T15" s="31" t="s">
        <v>95</v>
      </c>
      <c r="U15" s="31" t="s">
        <v>49</v>
      </c>
      <c r="V15" s="31" t="s">
        <v>47</v>
      </c>
      <c r="W15" s="32" t="s">
        <v>101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109</v>
      </c>
      <c r="G16" s="31" t="s">
        <v>50</v>
      </c>
      <c r="H16" s="31" t="s">
        <v>91</v>
      </c>
      <c r="S16" s="31" t="s">
        <v>0</v>
      </c>
      <c r="T16" s="32" t="s">
        <v>95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40</v>
      </c>
      <c r="I17" s="31" t="s">
        <v>15</v>
      </c>
      <c r="J17" s="31" t="s">
        <v>51</v>
      </c>
      <c r="K17" s="31" t="s">
        <v>92</v>
      </c>
      <c r="L17" s="31" t="s">
        <v>18</v>
      </c>
      <c r="M17" s="31" t="s">
        <v>91</v>
      </c>
      <c r="Q17" s="31" t="s">
        <v>17</v>
      </c>
      <c r="R17" s="31" t="s">
        <v>19</v>
      </c>
      <c r="S17" s="31" t="s">
        <v>0</v>
      </c>
      <c r="T17" s="31" t="s">
        <v>95</v>
      </c>
      <c r="U17" s="31" t="s">
        <v>49</v>
      </c>
      <c r="V17" s="31" t="s">
        <v>47</v>
      </c>
      <c r="W17" s="32" t="s">
        <v>101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51</v>
      </c>
      <c r="K19" s="31" t="s">
        <v>92</v>
      </c>
      <c r="L19" s="31" t="s">
        <v>18</v>
      </c>
      <c r="M19" s="31" t="s">
        <v>91</v>
      </c>
      <c r="Q19" s="31" t="s">
        <v>17</v>
      </c>
      <c r="R19" s="31" t="s">
        <v>19</v>
      </c>
      <c r="S19" s="31" t="s">
        <v>0</v>
      </c>
      <c r="T19" s="31" t="s">
        <v>95</v>
      </c>
      <c r="U19" s="31" t="s">
        <v>100</v>
      </c>
      <c r="V19" s="31" t="s">
        <v>47</v>
      </c>
      <c r="W19" s="32" t="s">
        <v>101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108</v>
      </c>
      <c r="E20" s="42" t="s">
        <v>107</v>
      </c>
      <c r="G20" s="31" t="s">
        <v>50</v>
      </c>
      <c r="I20" s="31" t="s">
        <v>15</v>
      </c>
      <c r="J20" s="31" t="s">
        <v>51</v>
      </c>
      <c r="K20" s="31" t="s">
        <v>92</v>
      </c>
      <c r="L20" s="31" t="s">
        <v>18</v>
      </c>
      <c r="M20" s="31" t="s">
        <v>91</v>
      </c>
      <c r="Q20" s="31" t="s">
        <v>17</v>
      </c>
      <c r="R20" s="31" t="s">
        <v>19</v>
      </c>
      <c r="S20" s="31" t="s">
        <v>0</v>
      </c>
      <c r="T20" s="31" t="s">
        <v>95</v>
      </c>
      <c r="U20" s="31" t="s">
        <v>100</v>
      </c>
      <c r="V20" s="31" t="s">
        <v>47</v>
      </c>
      <c r="W20" s="32" t="s">
        <v>101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108</v>
      </c>
      <c r="E21" s="42" t="s">
        <v>107</v>
      </c>
      <c r="G21" s="31" t="s">
        <v>50</v>
      </c>
      <c r="I21" s="31" t="s">
        <v>15</v>
      </c>
      <c r="J21" s="31" t="s">
        <v>51</v>
      </c>
      <c r="K21" s="31" t="s">
        <v>92</v>
      </c>
      <c r="L21" s="31" t="s">
        <v>18</v>
      </c>
      <c r="M21" s="31" t="s">
        <v>91</v>
      </c>
      <c r="Q21" s="31" t="s">
        <v>17</v>
      </c>
      <c r="R21" s="31" t="s">
        <v>19</v>
      </c>
      <c r="S21" s="31" t="s">
        <v>0</v>
      </c>
      <c r="T21" s="31" t="s">
        <v>95</v>
      </c>
      <c r="U21" s="31" t="s">
        <v>100</v>
      </c>
      <c r="V21" s="31" t="s">
        <v>47</v>
      </c>
      <c r="W21" s="32" t="s">
        <v>101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108</v>
      </c>
      <c r="E22" s="42" t="s">
        <v>107</v>
      </c>
      <c r="G22" s="31" t="s">
        <v>50</v>
      </c>
      <c r="H22" s="31" t="s">
        <v>91</v>
      </c>
      <c r="S22" s="31" t="s">
        <v>0</v>
      </c>
      <c r="T22" s="31" t="s">
        <v>95</v>
      </c>
      <c r="U22" s="31" t="s">
        <v>100</v>
      </c>
      <c r="V22" s="31" t="s">
        <v>47</v>
      </c>
      <c r="W22" s="32" t="s">
        <v>101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50</v>
      </c>
      <c r="H23" s="31" t="s">
        <v>91</v>
      </c>
      <c r="K23" s="31" t="s">
        <v>92</v>
      </c>
      <c r="S23" s="31" t="s">
        <v>0</v>
      </c>
      <c r="T23" s="31" t="s">
        <v>95</v>
      </c>
      <c r="U23" s="31" t="s">
        <v>100</v>
      </c>
      <c r="V23" s="31" t="s">
        <v>47</v>
      </c>
      <c r="W23" s="32" t="s">
        <v>101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50</v>
      </c>
      <c r="H24" s="31" t="s">
        <v>91</v>
      </c>
      <c r="K24" s="31" t="s">
        <v>92</v>
      </c>
      <c r="S24" s="31" t="s">
        <v>0</v>
      </c>
      <c r="T24" s="31" t="s">
        <v>95</v>
      </c>
      <c r="U24" s="31" t="s">
        <v>100</v>
      </c>
      <c r="V24" s="31" t="s">
        <v>47</v>
      </c>
      <c r="W24" s="32" t="s">
        <v>101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50</v>
      </c>
      <c r="H25" s="31" t="s">
        <v>91</v>
      </c>
      <c r="K25" s="31" t="s">
        <v>92</v>
      </c>
      <c r="S25" s="31" t="s">
        <v>0</v>
      </c>
      <c r="T25" s="31" t="s">
        <v>95</v>
      </c>
      <c r="U25" s="31" t="s">
        <v>100</v>
      </c>
      <c r="V25" s="31" t="s">
        <v>47</v>
      </c>
      <c r="W25" s="32" t="s">
        <v>101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50</v>
      </c>
      <c r="H26" s="31" t="s">
        <v>91</v>
      </c>
      <c r="K26" s="31" t="s">
        <v>92</v>
      </c>
      <c r="S26" s="31" t="s">
        <v>0</v>
      </c>
      <c r="T26" s="31" t="s">
        <v>95</v>
      </c>
      <c r="U26" s="31" t="s">
        <v>100</v>
      </c>
      <c r="V26" s="32" t="s">
        <v>101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40</v>
      </c>
      <c r="I27" s="31" t="s">
        <v>15</v>
      </c>
      <c r="J27" s="31" t="s">
        <v>51</v>
      </c>
      <c r="K27" s="31" t="s">
        <v>92</v>
      </c>
      <c r="L27" s="31" t="s">
        <v>18</v>
      </c>
      <c r="M27" s="31" t="s">
        <v>91</v>
      </c>
      <c r="Q27" s="31" t="s">
        <v>17</v>
      </c>
      <c r="R27" s="31" t="s">
        <v>19</v>
      </c>
      <c r="S27" s="31" t="s">
        <v>0</v>
      </c>
      <c r="T27" s="31" t="s">
        <v>95</v>
      </c>
      <c r="U27" s="31" t="s">
        <v>100</v>
      </c>
      <c r="V27" s="31" t="s">
        <v>47</v>
      </c>
      <c r="W27" s="32" t="s">
        <v>101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51</v>
      </c>
      <c r="L28" s="31" t="s">
        <v>18</v>
      </c>
      <c r="M28" s="31" t="s">
        <v>91</v>
      </c>
      <c r="Q28" s="14" t="s">
        <v>32</v>
      </c>
      <c r="R28" s="31" t="s">
        <v>19</v>
      </c>
      <c r="S28" s="31" t="s">
        <v>0</v>
      </c>
      <c r="T28" s="31" t="s">
        <v>95</v>
      </c>
      <c r="U28" s="31" t="s">
        <v>100</v>
      </c>
      <c r="V28" s="32" t="s">
        <v>101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107</v>
      </c>
      <c r="I29" s="31" t="s">
        <v>15</v>
      </c>
      <c r="J29" s="31" t="s">
        <v>51</v>
      </c>
      <c r="L29" s="31" t="s">
        <v>18</v>
      </c>
      <c r="M29" s="31" t="s">
        <v>91</v>
      </c>
      <c r="O29" s="50" t="s">
        <v>41</v>
      </c>
      <c r="P29" s="51"/>
      <c r="R29" s="31" t="s">
        <v>19</v>
      </c>
      <c r="S29" s="31" t="s">
        <v>0</v>
      </c>
      <c r="T29" s="31" t="s">
        <v>95</v>
      </c>
      <c r="U29" s="31" t="s">
        <v>100</v>
      </c>
      <c r="V29" s="32" t="s">
        <v>101</v>
      </c>
    </row>
    <row r="30" spans="2:25" ht="63">
      <c r="B30" s="53" t="str">
        <f>'זכויות מקרקעין'!B6</f>
        <v>1. ו. זכויות במקרקעין:</v>
      </c>
      <c r="C30" s="14" t="s">
        <v>43</v>
      </c>
      <c r="N30" s="50" t="s">
        <v>75</v>
      </c>
      <c r="P30" s="51" t="s">
        <v>44</v>
      </c>
      <c r="U30" s="31" t="s">
        <v>100</v>
      </c>
      <c r="V30" s="15" t="s">
        <v>46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45</v>
      </c>
      <c r="R31" s="14" t="s">
        <v>42</v>
      </c>
      <c r="U31" s="31" t="s">
        <v>100</v>
      </c>
      <c r="V31" s="15" t="s">
        <v>46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97</v>
      </c>
      <c r="Y32" s="15" t="s">
        <v>96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169</v>
      </c>
      <c r="C1" s="78" t="s" vm="1">
        <v>239</v>
      </c>
    </row>
    <row r="2" spans="2:54">
      <c r="B2" s="57" t="s">
        <v>168</v>
      </c>
      <c r="C2" s="78" t="s">
        <v>240</v>
      </c>
    </row>
    <row r="3" spans="2:54">
      <c r="B3" s="57" t="s">
        <v>170</v>
      </c>
      <c r="C3" s="78" t="s">
        <v>241</v>
      </c>
    </row>
    <row r="4" spans="2:54">
      <c r="B4" s="57" t="s">
        <v>171</v>
      </c>
      <c r="C4" s="78">
        <v>2112</v>
      </c>
    </row>
    <row r="6" spans="2:54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4" ht="26.25" customHeight="1">
      <c r="B7" s="143" t="s">
        <v>88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4" s="3" customFormat="1" ht="78.75">
      <c r="B8" s="23" t="s">
        <v>106</v>
      </c>
      <c r="C8" s="31" t="s">
        <v>37</v>
      </c>
      <c r="D8" s="31" t="s">
        <v>50</v>
      </c>
      <c r="E8" s="31" t="s">
        <v>91</v>
      </c>
      <c r="F8" s="31" t="s">
        <v>92</v>
      </c>
      <c r="G8" s="31" t="s">
        <v>223</v>
      </c>
      <c r="H8" s="31" t="s">
        <v>222</v>
      </c>
      <c r="I8" s="31" t="s">
        <v>100</v>
      </c>
      <c r="J8" s="31" t="s">
        <v>47</v>
      </c>
      <c r="K8" s="31" t="s">
        <v>172</v>
      </c>
      <c r="L8" s="32" t="s">
        <v>174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230</v>
      </c>
      <c r="H9" s="17"/>
      <c r="I9" s="17" t="s">
        <v>226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topLeftCell="A7" workbookViewId="0">
      <selection activeCell="J16" sqref="J16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169</v>
      </c>
      <c r="C1" s="78" t="s" vm="1">
        <v>239</v>
      </c>
    </row>
    <row r="2" spans="2:51">
      <c r="B2" s="57" t="s">
        <v>168</v>
      </c>
      <c r="C2" s="78" t="s">
        <v>240</v>
      </c>
    </row>
    <row r="3" spans="2:51">
      <c r="B3" s="57" t="s">
        <v>170</v>
      </c>
      <c r="C3" s="78" t="s">
        <v>241</v>
      </c>
    </row>
    <row r="4" spans="2:51">
      <c r="B4" s="57" t="s">
        <v>171</v>
      </c>
      <c r="C4" s="78">
        <v>2112</v>
      </c>
    </row>
    <row r="6" spans="2:51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1" ht="26.25" customHeight="1">
      <c r="B7" s="143" t="s">
        <v>89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1" s="3" customFormat="1" ht="63">
      <c r="B8" s="23" t="s">
        <v>106</v>
      </c>
      <c r="C8" s="31" t="s">
        <v>37</v>
      </c>
      <c r="D8" s="31" t="s">
        <v>50</v>
      </c>
      <c r="E8" s="31" t="s">
        <v>91</v>
      </c>
      <c r="F8" s="31" t="s">
        <v>92</v>
      </c>
      <c r="G8" s="31" t="s">
        <v>223</v>
      </c>
      <c r="H8" s="31" t="s">
        <v>222</v>
      </c>
      <c r="I8" s="31" t="s">
        <v>100</v>
      </c>
      <c r="J8" s="31" t="s">
        <v>172</v>
      </c>
      <c r="K8" s="32" t="s">
        <v>174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230</v>
      </c>
      <c r="H9" s="17"/>
      <c r="I9" s="17" t="s">
        <v>226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3" t="s">
        <v>39</v>
      </c>
      <c r="C11" s="114"/>
      <c r="D11" s="114"/>
      <c r="E11" s="114"/>
      <c r="F11" s="114"/>
      <c r="G11" s="115"/>
      <c r="H11" s="119"/>
      <c r="I11" s="115">
        <v>-274.44125999999994</v>
      </c>
      <c r="J11" s="116">
        <f>I11/$I$11</f>
        <v>1</v>
      </c>
      <c r="K11" s="116">
        <f>I11/'סכום נכסי הקרן'!$C$42</f>
        <v>-5.1562213910077406E-4</v>
      </c>
      <c r="AW11" s="100"/>
    </row>
    <row r="12" spans="2:51" s="100" customFormat="1" ht="19.5" customHeight="1">
      <c r="B12" s="117" t="s">
        <v>31</v>
      </c>
      <c r="C12" s="114"/>
      <c r="D12" s="114"/>
      <c r="E12" s="114"/>
      <c r="F12" s="114"/>
      <c r="G12" s="115"/>
      <c r="H12" s="119"/>
      <c r="I12" s="115">
        <v>-274.44125999999994</v>
      </c>
      <c r="J12" s="116">
        <f t="shared" ref="J12:J20" si="0">I12/$I$11</f>
        <v>1</v>
      </c>
      <c r="K12" s="116">
        <f>I12/'סכום נכסי הקרן'!$C$42</f>
        <v>-5.1562213910077406E-4</v>
      </c>
    </row>
    <row r="13" spans="2:51" s="100" customFormat="1">
      <c r="B13" s="118" t="s">
        <v>557</v>
      </c>
      <c r="C13" s="114"/>
      <c r="D13" s="114"/>
      <c r="E13" s="114"/>
      <c r="F13" s="114"/>
      <c r="G13" s="115"/>
      <c r="H13" s="119"/>
      <c r="I13" s="115">
        <v>-738.99160999999992</v>
      </c>
      <c r="J13" s="116">
        <f t="shared" si="0"/>
        <v>2.6927132239518214</v>
      </c>
      <c r="K13" s="116">
        <f>I13/'סכום נכסי הקרן'!$C$42</f>
        <v>-1.3884225525189798E-3</v>
      </c>
    </row>
    <row r="14" spans="2:51">
      <c r="B14" s="87" t="s">
        <v>558</v>
      </c>
      <c r="C14" s="84" t="s">
        <v>559</v>
      </c>
      <c r="D14" s="97" t="s">
        <v>394</v>
      </c>
      <c r="E14" s="97" t="s">
        <v>153</v>
      </c>
      <c r="F14" s="106">
        <v>43103</v>
      </c>
      <c r="G14" s="94">
        <v>4118849.9999999995</v>
      </c>
      <c r="H14" s="96">
        <v>-6.3483000000000001</v>
      </c>
      <c r="I14" s="94">
        <v>-261.47579999999994</v>
      </c>
      <c r="J14" s="95">
        <f t="shared" si="0"/>
        <v>0.9527568850252327</v>
      </c>
      <c r="K14" s="95">
        <f>I14/'סכום נכסי הקרן'!$C$42</f>
        <v>-4.9126254309970075E-4</v>
      </c>
    </row>
    <row r="15" spans="2:51">
      <c r="B15" s="87" t="s">
        <v>560</v>
      </c>
      <c r="C15" s="84" t="s">
        <v>561</v>
      </c>
      <c r="D15" s="97" t="s">
        <v>394</v>
      </c>
      <c r="E15" s="97" t="s">
        <v>153</v>
      </c>
      <c r="F15" s="106">
        <v>43139</v>
      </c>
      <c r="G15" s="94">
        <v>1705799.9999999998</v>
      </c>
      <c r="H15" s="96">
        <v>-5.2691999999999997</v>
      </c>
      <c r="I15" s="94">
        <v>-89.88188000000001</v>
      </c>
      <c r="J15" s="95">
        <f t="shared" si="0"/>
        <v>0.32750862607175041</v>
      </c>
      <c r="K15" s="95">
        <f>I15/'סכום נכסי הקרן'!$C$42</f>
        <v>-1.6887069834907147E-4</v>
      </c>
    </row>
    <row r="16" spans="2:51" s="7" customFormat="1">
      <c r="B16" s="87" t="s">
        <v>562</v>
      </c>
      <c r="C16" s="84" t="s">
        <v>563</v>
      </c>
      <c r="D16" s="97" t="s">
        <v>394</v>
      </c>
      <c r="E16" s="97" t="s">
        <v>153</v>
      </c>
      <c r="F16" s="106">
        <v>43255</v>
      </c>
      <c r="G16" s="94">
        <v>10231779.999999998</v>
      </c>
      <c r="H16" s="96">
        <v>-2.8757000000000001</v>
      </c>
      <c r="I16" s="94">
        <v>-294.23094999999995</v>
      </c>
      <c r="J16" s="95">
        <f t="shared" si="0"/>
        <v>1.0721090188844054</v>
      </c>
      <c r="K16" s="95">
        <f>I16/'סכום נכסי הקרן'!$C$42</f>
        <v>-5.5280314566640931E-4</v>
      </c>
      <c r="AW16" s="1"/>
      <c r="AY16" s="1"/>
    </row>
    <row r="17" spans="2:51" s="7" customFormat="1">
      <c r="B17" s="87" t="s">
        <v>564</v>
      </c>
      <c r="C17" s="84" t="s">
        <v>565</v>
      </c>
      <c r="D17" s="97" t="s">
        <v>394</v>
      </c>
      <c r="E17" s="97" t="s">
        <v>153</v>
      </c>
      <c r="F17" s="106">
        <v>43255</v>
      </c>
      <c r="G17" s="94">
        <v>2105999.9999999995</v>
      </c>
      <c r="H17" s="96">
        <v>-2.7145999999999999</v>
      </c>
      <c r="I17" s="94">
        <v>-57.168479999999988</v>
      </c>
      <c r="J17" s="95">
        <f t="shared" si="0"/>
        <v>0.2083086194838196</v>
      </c>
      <c r="K17" s="95">
        <f>I17/'סכום נכסי הקרן'!$C$42</f>
        <v>-1.0740853597137625E-4</v>
      </c>
      <c r="AW17" s="1"/>
      <c r="AY17" s="1"/>
    </row>
    <row r="18" spans="2:51" s="7" customFormat="1">
      <c r="B18" s="87" t="s">
        <v>566</v>
      </c>
      <c r="C18" s="84" t="s">
        <v>567</v>
      </c>
      <c r="D18" s="97" t="s">
        <v>394</v>
      </c>
      <c r="E18" s="97" t="s">
        <v>153</v>
      </c>
      <c r="F18" s="106">
        <v>43276</v>
      </c>
      <c r="G18" s="94">
        <v>887624.99999999988</v>
      </c>
      <c r="H18" s="96">
        <v>-1.1545000000000001</v>
      </c>
      <c r="I18" s="94">
        <v>-10.247849999999998</v>
      </c>
      <c r="J18" s="95">
        <f t="shared" si="0"/>
        <v>3.7340777403514325E-2</v>
      </c>
      <c r="K18" s="95">
        <f>I18/'סכום נכסי הקרן'!$C$42</f>
        <v>-1.9253731520485903E-5</v>
      </c>
      <c r="AW18" s="1"/>
      <c r="AY18" s="1"/>
    </row>
    <row r="19" spans="2:51">
      <c r="B19" s="87" t="s">
        <v>568</v>
      </c>
      <c r="C19" s="84" t="s">
        <v>569</v>
      </c>
      <c r="D19" s="97" t="s">
        <v>394</v>
      </c>
      <c r="E19" s="97" t="s">
        <v>153</v>
      </c>
      <c r="F19" s="106">
        <v>43278</v>
      </c>
      <c r="G19" s="94">
        <v>2151539.9999999995</v>
      </c>
      <c r="H19" s="96">
        <v>-0.15679999999999999</v>
      </c>
      <c r="I19" s="94">
        <v>-3.3743699999999994</v>
      </c>
      <c r="J19" s="95">
        <f t="shared" si="0"/>
        <v>1.2295417970315397E-2</v>
      </c>
      <c r="K19" s="95">
        <f>I19/'סכום נכסי הקרן'!$C$42</f>
        <v>-6.3397897149921225E-6</v>
      </c>
    </row>
    <row r="20" spans="2:51">
      <c r="B20" s="87" t="s">
        <v>570</v>
      </c>
      <c r="C20" s="84" t="s">
        <v>571</v>
      </c>
      <c r="D20" s="97" t="s">
        <v>394</v>
      </c>
      <c r="E20" s="97" t="s">
        <v>153</v>
      </c>
      <c r="F20" s="106">
        <v>43223</v>
      </c>
      <c r="G20" s="94">
        <v>2193986.9999999995</v>
      </c>
      <c r="H20" s="96">
        <v>-1.0306</v>
      </c>
      <c r="I20" s="94">
        <v>-22.612279999999995</v>
      </c>
      <c r="J20" s="95">
        <f t="shared" si="0"/>
        <v>8.239387911278355E-2</v>
      </c>
      <c r="K20" s="95">
        <f>I20/'סכום נכסי הקרן'!$C$42</f>
        <v>-4.2484108196944041E-5</v>
      </c>
    </row>
    <row r="21" spans="2:51">
      <c r="B21" s="83"/>
      <c r="C21" s="84"/>
      <c r="D21" s="84"/>
      <c r="E21" s="84"/>
      <c r="F21" s="84"/>
      <c r="G21" s="94"/>
      <c r="H21" s="96"/>
      <c r="I21" s="84"/>
      <c r="J21" s="95"/>
      <c r="K21" s="84"/>
    </row>
    <row r="22" spans="2:51">
      <c r="B22" s="103" t="s">
        <v>217</v>
      </c>
      <c r="C22" s="82"/>
      <c r="D22" s="82"/>
      <c r="E22" s="82"/>
      <c r="F22" s="82"/>
      <c r="G22" s="91"/>
      <c r="H22" s="93"/>
      <c r="I22" s="91">
        <v>464.55034999999998</v>
      </c>
      <c r="J22" s="92">
        <f t="shared" ref="J22:J29" si="1">I22/$I$11</f>
        <v>-1.6927132239518214</v>
      </c>
      <c r="K22" s="92">
        <f>I22/'סכום נכסי הקרן'!$C$42</f>
        <v>8.7280041341820578E-4</v>
      </c>
    </row>
    <row r="23" spans="2:51">
      <c r="B23" s="87" t="s">
        <v>572</v>
      </c>
      <c r="C23" s="84" t="s">
        <v>573</v>
      </c>
      <c r="D23" s="97" t="s">
        <v>394</v>
      </c>
      <c r="E23" s="97" t="s">
        <v>153</v>
      </c>
      <c r="F23" s="106">
        <v>43234</v>
      </c>
      <c r="G23" s="94">
        <v>1978199.9999999998</v>
      </c>
      <c r="H23" s="96">
        <v>-1.4542999999999999</v>
      </c>
      <c r="I23" s="94">
        <v>-28.768719999999995</v>
      </c>
      <c r="J23" s="95">
        <f t="shared" si="1"/>
        <v>0.10482651187361551</v>
      </c>
      <c r="K23" s="95">
        <f>I23/'סכום נכסי הקרן'!$C$42</f>
        <v>-5.405087028674632E-5</v>
      </c>
    </row>
    <row r="24" spans="2:51">
      <c r="B24" s="87" t="s">
        <v>574</v>
      </c>
      <c r="C24" s="84" t="s">
        <v>575</v>
      </c>
      <c r="D24" s="97" t="s">
        <v>394</v>
      </c>
      <c r="E24" s="97" t="s">
        <v>155</v>
      </c>
      <c r="F24" s="106">
        <v>43243</v>
      </c>
      <c r="G24" s="94">
        <v>493521.05999999994</v>
      </c>
      <c r="H24" s="96">
        <v>0.67200000000000004</v>
      </c>
      <c r="I24" s="94">
        <v>3.3164999999999996</v>
      </c>
      <c r="J24" s="95">
        <f t="shared" si="1"/>
        <v>-1.2084553175422676E-2</v>
      </c>
      <c r="K24" s="95">
        <f>I24/'סכום נכסי הקרן'!$C$42</f>
        <v>6.2310631583884916E-6</v>
      </c>
    </row>
    <row r="25" spans="2:51">
      <c r="B25" s="87" t="s">
        <v>576</v>
      </c>
      <c r="C25" s="84" t="s">
        <v>577</v>
      </c>
      <c r="D25" s="97" t="s">
        <v>394</v>
      </c>
      <c r="E25" s="97" t="s">
        <v>155</v>
      </c>
      <c r="F25" s="106">
        <v>43229</v>
      </c>
      <c r="G25" s="94">
        <v>414068.04999999993</v>
      </c>
      <c r="H25" s="96">
        <v>2.1993999999999998</v>
      </c>
      <c r="I25" s="94">
        <v>9.1069299999999984</v>
      </c>
      <c r="J25" s="95">
        <f t="shared" si="1"/>
        <v>-3.3183530785421987E-2</v>
      </c>
      <c r="K25" s="95">
        <f>I25/'סכום נכסי הקרן'!$C$42</f>
        <v>1.7110163126495676E-5</v>
      </c>
    </row>
    <row r="26" spans="2:51">
      <c r="B26" s="87" t="s">
        <v>578</v>
      </c>
      <c r="C26" s="84" t="s">
        <v>579</v>
      </c>
      <c r="D26" s="97" t="s">
        <v>394</v>
      </c>
      <c r="E26" s="97" t="s">
        <v>155</v>
      </c>
      <c r="F26" s="106">
        <v>43172</v>
      </c>
      <c r="G26" s="94">
        <v>5079678.1399999987</v>
      </c>
      <c r="H26" s="96">
        <v>6.2576999999999998</v>
      </c>
      <c r="I26" s="94">
        <v>317.87307999999996</v>
      </c>
      <c r="J26" s="95">
        <f t="shared" si="1"/>
        <v>-1.1582554314172731</v>
      </c>
      <c r="K26" s="95">
        <f>I26/'סכום נכסי הקרן'!$C$42</f>
        <v>5.9722214317246424E-4</v>
      </c>
    </row>
    <row r="27" spans="2:51">
      <c r="B27" s="87" t="s">
        <v>580</v>
      </c>
      <c r="C27" s="84" t="s">
        <v>581</v>
      </c>
      <c r="D27" s="97" t="s">
        <v>394</v>
      </c>
      <c r="E27" s="97" t="s">
        <v>155</v>
      </c>
      <c r="F27" s="106">
        <v>43158</v>
      </c>
      <c r="G27" s="94">
        <v>341188.30999999994</v>
      </c>
      <c r="H27" s="96">
        <v>6.359</v>
      </c>
      <c r="I27" s="94">
        <v>21.696069999999995</v>
      </c>
      <c r="J27" s="95">
        <f t="shared" si="1"/>
        <v>-7.9055423371835562E-2</v>
      </c>
      <c r="K27" s="95">
        <f>I27/'סכום נכסי הקרן'!$C$42</f>
        <v>4.0762726506503178E-5</v>
      </c>
    </row>
    <row r="28" spans="2:51">
      <c r="B28" s="87" t="s">
        <v>582</v>
      </c>
      <c r="C28" s="84" t="s">
        <v>583</v>
      </c>
      <c r="D28" s="97" t="s">
        <v>394</v>
      </c>
      <c r="E28" s="97" t="s">
        <v>155</v>
      </c>
      <c r="F28" s="106">
        <v>43173</v>
      </c>
      <c r="G28" s="94">
        <v>638596.69999999984</v>
      </c>
      <c r="H28" s="96">
        <v>6.5407999999999999</v>
      </c>
      <c r="I28" s="94">
        <v>41.769549999999995</v>
      </c>
      <c r="J28" s="95">
        <f t="shared" si="1"/>
        <v>-0.15219850688631878</v>
      </c>
      <c r="K28" s="95">
        <f>I28/'סכום נכסי הקרן'!$C$42</f>
        <v>7.8476919688667587E-5</v>
      </c>
    </row>
    <row r="29" spans="2:51">
      <c r="B29" s="87" t="s">
        <v>584</v>
      </c>
      <c r="C29" s="84" t="s">
        <v>585</v>
      </c>
      <c r="D29" s="97" t="s">
        <v>394</v>
      </c>
      <c r="E29" s="97" t="s">
        <v>153</v>
      </c>
      <c r="F29" s="106">
        <v>43153</v>
      </c>
      <c r="G29" s="94">
        <v>2522131.5999999996</v>
      </c>
      <c r="H29" s="96">
        <v>3.9472999999999998</v>
      </c>
      <c r="I29" s="94">
        <v>99.556939999999983</v>
      </c>
      <c r="J29" s="95">
        <f t="shared" si="1"/>
        <v>-0.36276229018916473</v>
      </c>
      <c r="K29" s="95">
        <f>I29/'סכום נכסי הקרן'!$C$42</f>
        <v>1.8704826805243286E-4</v>
      </c>
    </row>
    <row r="30" spans="2:51">
      <c r="B30" s="83"/>
      <c r="C30" s="84"/>
      <c r="D30" s="84"/>
      <c r="E30" s="84"/>
      <c r="F30" s="84"/>
      <c r="G30" s="94"/>
      <c r="H30" s="96"/>
      <c r="I30" s="84"/>
      <c r="J30" s="95"/>
      <c r="K30" s="84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99" t="s">
        <v>238</v>
      </c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99" t="s">
        <v>102</v>
      </c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99" t="s">
        <v>221</v>
      </c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99" t="s">
        <v>229</v>
      </c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C130" s="1"/>
      <c r="D130" s="1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169</v>
      </c>
      <c r="C1" s="78" t="s" vm="1">
        <v>239</v>
      </c>
    </row>
    <row r="2" spans="2:78">
      <c r="B2" s="57" t="s">
        <v>168</v>
      </c>
      <c r="C2" s="78" t="s">
        <v>240</v>
      </c>
    </row>
    <row r="3" spans="2:78">
      <c r="B3" s="57" t="s">
        <v>170</v>
      </c>
      <c r="C3" s="78" t="s">
        <v>241</v>
      </c>
    </row>
    <row r="4" spans="2:78">
      <c r="B4" s="57" t="s">
        <v>171</v>
      </c>
      <c r="C4" s="78">
        <v>2112</v>
      </c>
    </row>
    <row r="6" spans="2:78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78" ht="26.25" customHeight="1">
      <c r="B7" s="143" t="s">
        <v>90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78" s="3" customFormat="1" ht="47.25">
      <c r="B8" s="23" t="s">
        <v>106</v>
      </c>
      <c r="C8" s="31" t="s">
        <v>37</v>
      </c>
      <c r="D8" s="31" t="s">
        <v>40</v>
      </c>
      <c r="E8" s="31" t="s">
        <v>15</v>
      </c>
      <c r="F8" s="31" t="s">
        <v>51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223</v>
      </c>
      <c r="M8" s="31" t="s">
        <v>222</v>
      </c>
      <c r="N8" s="31" t="s">
        <v>100</v>
      </c>
      <c r="O8" s="31" t="s">
        <v>47</v>
      </c>
      <c r="P8" s="31" t="s">
        <v>172</v>
      </c>
      <c r="Q8" s="32" t="s">
        <v>174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230</v>
      </c>
      <c r="M9" s="17"/>
      <c r="N9" s="17" t="s">
        <v>226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103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" customWidth="1"/>
    <col min="2" max="2" width="34.7109375" style="2" bestFit="1" customWidth="1"/>
    <col min="3" max="3" width="41.7109375" style="2" bestFit="1" customWidth="1"/>
    <col min="4" max="4" width="11.28515625" style="2" bestFit="1" customWidth="1"/>
    <col min="5" max="5" width="6.5703125" style="2" bestFit="1" customWidth="1"/>
    <col min="6" max="6" width="4.85546875" style="1" bestFit="1" customWidth="1"/>
    <col min="7" max="7" width="11.28515625" style="1" bestFit="1" customWidth="1"/>
    <col min="8" max="8" width="9.5703125" style="1" bestFit="1" customWidth="1"/>
    <col min="9" max="9" width="5.140625" style="1" bestFit="1" customWidth="1"/>
    <col min="10" max="10" width="16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169</v>
      </c>
      <c r="C1" s="78" t="s" vm="1">
        <v>239</v>
      </c>
    </row>
    <row r="2" spans="2:61">
      <c r="B2" s="57" t="s">
        <v>168</v>
      </c>
      <c r="C2" s="78" t="s">
        <v>240</v>
      </c>
    </row>
    <row r="3" spans="2:61">
      <c r="B3" s="57" t="s">
        <v>170</v>
      </c>
      <c r="C3" s="78" t="s">
        <v>241</v>
      </c>
    </row>
    <row r="4" spans="2:61">
      <c r="B4" s="57" t="s">
        <v>171</v>
      </c>
      <c r="C4" s="78">
        <v>2112</v>
      </c>
    </row>
    <row r="6" spans="2:61" ht="26.25" customHeight="1">
      <c r="B6" s="143" t="s">
        <v>201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61" s="3" customFormat="1" ht="63">
      <c r="B7" s="23" t="s">
        <v>106</v>
      </c>
      <c r="C7" s="31" t="s">
        <v>213</v>
      </c>
      <c r="D7" s="31" t="s">
        <v>37</v>
      </c>
      <c r="E7" s="31" t="s">
        <v>107</v>
      </c>
      <c r="F7" s="31" t="s">
        <v>15</v>
      </c>
      <c r="G7" s="31" t="s">
        <v>92</v>
      </c>
      <c r="H7" s="31" t="s">
        <v>51</v>
      </c>
      <c r="I7" s="31" t="s">
        <v>18</v>
      </c>
      <c r="J7" s="31" t="s">
        <v>91</v>
      </c>
      <c r="K7" s="14" t="s">
        <v>32</v>
      </c>
      <c r="L7" s="71" t="s">
        <v>19</v>
      </c>
      <c r="M7" s="31" t="s">
        <v>223</v>
      </c>
      <c r="N7" s="31" t="s">
        <v>222</v>
      </c>
      <c r="O7" s="31" t="s">
        <v>100</v>
      </c>
      <c r="P7" s="31" t="s">
        <v>172</v>
      </c>
      <c r="Q7" s="32" t="s">
        <v>174</v>
      </c>
      <c r="R7" s="1"/>
      <c r="S7" s="1"/>
      <c r="T7" s="1"/>
      <c r="U7" s="1"/>
      <c r="V7" s="1"/>
      <c r="W7" s="1"/>
      <c r="BH7" s="3" t="s">
        <v>152</v>
      </c>
      <c r="BI7" s="3" t="s">
        <v>154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230</v>
      </c>
      <c r="N8" s="17"/>
      <c r="O8" s="17" t="s">
        <v>226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150</v>
      </c>
      <c r="BI8" s="3" t="s">
        <v>153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103</v>
      </c>
      <c r="R9" s="1"/>
      <c r="S9" s="1"/>
      <c r="T9" s="1"/>
      <c r="U9" s="1"/>
      <c r="V9" s="1"/>
      <c r="W9" s="1"/>
      <c r="BH9" s="4" t="s">
        <v>151</v>
      </c>
      <c r="BI9" s="4" t="s">
        <v>155</v>
      </c>
    </row>
    <row r="10" spans="2:61">
      <c r="B10" s="83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94"/>
      <c r="N10" s="96"/>
      <c r="O10" s="84"/>
      <c r="P10" s="95"/>
      <c r="Q10" s="84"/>
      <c r="BI10" s="1" t="s">
        <v>165</v>
      </c>
    </row>
    <row r="11" spans="2:6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166</v>
      </c>
    </row>
    <row r="12" spans="2:61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167</v>
      </c>
    </row>
    <row r="13" spans="2:61">
      <c r="B13" s="99" t="s">
        <v>238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27</v>
      </c>
    </row>
    <row r="14" spans="2:61">
      <c r="B14" s="99" t="s">
        <v>102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61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61">
      <c r="B16" s="99" t="s">
        <v>229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49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49:B109">
    <cfRule type="cellIs" dxfId="1" priority="2" operator="equal">
      <formula>2958465</formula>
    </cfRule>
  </conditionalFormatting>
  <conditionalFormatting sqref="B17:B34 B10:B12">
    <cfRule type="cellIs" dxfId="0" priority="1" operator="equal">
      <formula>"NR3"</formula>
    </cfRule>
  </conditionalFormatting>
  <dataValidations count="1">
    <dataValidation allowBlank="1" showInputMessage="1" showErrorMessage="1" sqref="D1:Q9 C5:C9 B1:B9 B110:Q1048576 B13:B16 R48:XFD1048576 R44:AF47 AH44:XFD47 R1:XFD43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workbookViewId="0">
      <selection activeCell="A11" sqref="A11:XFD13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169</v>
      </c>
      <c r="C1" s="78" t="s" vm="1">
        <v>239</v>
      </c>
    </row>
    <row r="2" spans="2:64">
      <c r="B2" s="57" t="s">
        <v>168</v>
      </c>
      <c r="C2" s="78" t="s">
        <v>240</v>
      </c>
    </row>
    <row r="3" spans="2:64">
      <c r="B3" s="57" t="s">
        <v>170</v>
      </c>
      <c r="C3" s="78" t="s">
        <v>241</v>
      </c>
    </row>
    <row r="4" spans="2:64">
      <c r="B4" s="57" t="s">
        <v>171</v>
      </c>
      <c r="C4" s="78">
        <v>2112</v>
      </c>
    </row>
    <row r="6" spans="2:64" ht="26.25" customHeight="1">
      <c r="B6" s="143" t="s">
        <v>202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4" s="3" customFormat="1" ht="63">
      <c r="B7" s="60" t="s">
        <v>106</v>
      </c>
      <c r="C7" s="61" t="s">
        <v>37</v>
      </c>
      <c r="D7" s="61" t="s">
        <v>107</v>
      </c>
      <c r="E7" s="61" t="s">
        <v>15</v>
      </c>
      <c r="F7" s="61" t="s">
        <v>51</v>
      </c>
      <c r="G7" s="61" t="s">
        <v>18</v>
      </c>
      <c r="H7" s="61" t="s">
        <v>91</v>
      </c>
      <c r="I7" s="61" t="s">
        <v>41</v>
      </c>
      <c r="J7" s="61" t="s">
        <v>19</v>
      </c>
      <c r="K7" s="61" t="s">
        <v>223</v>
      </c>
      <c r="L7" s="61" t="s">
        <v>222</v>
      </c>
      <c r="M7" s="61" t="s">
        <v>100</v>
      </c>
      <c r="N7" s="61" t="s">
        <v>172</v>
      </c>
      <c r="O7" s="63" t="s">
        <v>174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230</v>
      </c>
      <c r="L8" s="33"/>
      <c r="M8" s="33" t="s">
        <v>226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3" t="s">
        <v>33</v>
      </c>
      <c r="C10" s="114"/>
      <c r="D10" s="114"/>
      <c r="E10" s="114"/>
      <c r="F10" s="114"/>
      <c r="G10" s="115">
        <v>0.57437274166979768</v>
      </c>
      <c r="H10" s="114"/>
      <c r="I10" s="114"/>
      <c r="J10" s="116">
        <v>3.6120607293451544E-3</v>
      </c>
      <c r="K10" s="115"/>
      <c r="L10" s="119"/>
      <c r="M10" s="115">
        <v>7710.4700999999995</v>
      </c>
      <c r="N10" s="116">
        <f>M10/$M$10</f>
        <v>1</v>
      </c>
      <c r="O10" s="116">
        <f>M10/'סכום נכסי הקרן'!$C$42</f>
        <v>1.4486484599416866E-2</v>
      </c>
      <c r="P10" s="100"/>
      <c r="Q10" s="100"/>
      <c r="R10" s="100"/>
      <c r="S10" s="100"/>
      <c r="T10" s="100"/>
      <c r="U10" s="100"/>
      <c r="BL10" s="100"/>
    </row>
    <row r="11" spans="2:64" s="100" customFormat="1" ht="20.25" customHeight="1">
      <c r="B11" s="117" t="s">
        <v>219</v>
      </c>
      <c r="C11" s="114"/>
      <c r="D11" s="114"/>
      <c r="E11" s="114"/>
      <c r="F11" s="114"/>
      <c r="G11" s="115">
        <v>0.57437274166979768</v>
      </c>
      <c r="H11" s="114"/>
      <c r="I11" s="114"/>
      <c r="J11" s="116">
        <v>3.6120607293451544E-3</v>
      </c>
      <c r="K11" s="115"/>
      <c r="L11" s="119"/>
      <c r="M11" s="115">
        <v>7710.4700999999995</v>
      </c>
      <c r="N11" s="116">
        <f t="shared" ref="N11:N16" si="0">M11/$M$10</f>
        <v>1</v>
      </c>
      <c r="O11" s="116">
        <f>M11/'סכום נכסי הקרן'!$C$42</f>
        <v>1.4486484599416866E-2</v>
      </c>
    </row>
    <row r="12" spans="2:64">
      <c r="B12" s="103" t="s">
        <v>48</v>
      </c>
      <c r="C12" s="82"/>
      <c r="D12" s="82"/>
      <c r="E12" s="82"/>
      <c r="F12" s="82"/>
      <c r="G12" s="91">
        <v>0.57437274166979779</v>
      </c>
      <c r="H12" s="82"/>
      <c r="I12" s="82"/>
      <c r="J12" s="92">
        <v>3.6120607293451536E-3</v>
      </c>
      <c r="K12" s="91"/>
      <c r="L12" s="93"/>
      <c r="M12" s="91">
        <v>7710.4700999999986</v>
      </c>
      <c r="N12" s="92">
        <f t="shared" si="0"/>
        <v>0.99999999999999989</v>
      </c>
      <c r="O12" s="92">
        <f>M12/'סכום נכסי הקרן'!$C$42</f>
        <v>1.4486484599416864E-2</v>
      </c>
    </row>
    <row r="13" spans="2:64">
      <c r="B13" s="87" t="s">
        <v>607</v>
      </c>
      <c r="C13" s="84" t="s">
        <v>608</v>
      </c>
      <c r="D13" s="97" t="s">
        <v>609</v>
      </c>
      <c r="E13" s="84" t="s">
        <v>593</v>
      </c>
      <c r="F13" s="84" t="s">
        <v>594</v>
      </c>
      <c r="G13" s="94">
        <v>0.61999999999999988</v>
      </c>
      <c r="H13" s="97" t="s">
        <v>154</v>
      </c>
      <c r="I13" s="98">
        <v>2.3999999999999998E-3</v>
      </c>
      <c r="J13" s="95">
        <v>2.5999999999999994E-3</v>
      </c>
      <c r="K13" s="94">
        <v>2499999.9999999995</v>
      </c>
      <c r="L13" s="96">
        <v>100.08</v>
      </c>
      <c r="M13" s="94">
        <v>2502.0001199999997</v>
      </c>
      <c r="N13" s="95">
        <f t="shared" si="0"/>
        <v>0.32449384895481276</v>
      </c>
      <c r="O13" s="95">
        <f>M13/'סכום נכסי הקרן'!$C$42</f>
        <v>4.7007751454893974E-3</v>
      </c>
    </row>
    <row r="14" spans="2:64">
      <c r="B14" s="87" t="s">
        <v>610</v>
      </c>
      <c r="C14" s="84" t="s">
        <v>611</v>
      </c>
      <c r="D14" s="97" t="s">
        <v>609</v>
      </c>
      <c r="E14" s="84" t="s">
        <v>593</v>
      </c>
      <c r="F14" s="84" t="s">
        <v>594</v>
      </c>
      <c r="G14" s="94">
        <v>0.51</v>
      </c>
      <c r="H14" s="97" t="s">
        <v>154</v>
      </c>
      <c r="I14" s="98">
        <v>3.7000000000000002E-3</v>
      </c>
      <c r="J14" s="95">
        <v>3.7000000000000002E-3</v>
      </c>
      <c r="K14" s="94">
        <v>1499999.9999999998</v>
      </c>
      <c r="L14" s="96">
        <v>100.18</v>
      </c>
      <c r="M14" s="94">
        <v>1502.7000299999997</v>
      </c>
      <c r="N14" s="95">
        <f t="shared" si="0"/>
        <v>0.19489084459324987</v>
      </c>
      <c r="O14" s="95">
        <f>M14/'סכום נכסי הקרן'!$C$42</f>
        <v>2.8232832187674601E-3</v>
      </c>
    </row>
    <row r="15" spans="2:64">
      <c r="B15" s="87" t="s">
        <v>612</v>
      </c>
      <c r="C15" s="84" t="s">
        <v>613</v>
      </c>
      <c r="D15" s="97" t="s">
        <v>609</v>
      </c>
      <c r="E15" s="84" t="s">
        <v>593</v>
      </c>
      <c r="F15" s="84" t="s">
        <v>594</v>
      </c>
      <c r="G15" s="94">
        <v>0.68</v>
      </c>
      <c r="H15" s="97" t="s">
        <v>154</v>
      </c>
      <c r="I15" s="98">
        <v>3.7000000000000002E-3</v>
      </c>
      <c r="J15" s="95">
        <v>3.8E-3</v>
      </c>
      <c r="K15" s="94">
        <v>1999999.9999999998</v>
      </c>
      <c r="L15" s="96">
        <v>100.11</v>
      </c>
      <c r="M15" s="94">
        <v>2002.1999299999998</v>
      </c>
      <c r="N15" s="95">
        <f t="shared" si="0"/>
        <v>0.25967287390168337</v>
      </c>
      <c r="O15" s="95">
        <f>M15/'סכום נכסי הקרן'!$C$42</f>
        <v>3.7617470886630536E-3</v>
      </c>
    </row>
    <row r="16" spans="2:64">
      <c r="B16" s="87" t="s">
        <v>614</v>
      </c>
      <c r="C16" s="84" t="s">
        <v>615</v>
      </c>
      <c r="D16" s="97" t="s">
        <v>616</v>
      </c>
      <c r="E16" s="84" t="s">
        <v>294</v>
      </c>
      <c r="F16" s="84" t="s">
        <v>594</v>
      </c>
      <c r="G16" s="94">
        <v>0.44000000000000006</v>
      </c>
      <c r="H16" s="97" t="s">
        <v>154</v>
      </c>
      <c r="I16" s="98">
        <v>4.1999999999999997E-3</v>
      </c>
      <c r="J16" s="95">
        <v>4.7999999999999996E-3</v>
      </c>
      <c r="K16" s="94">
        <v>1699999.9999999998</v>
      </c>
      <c r="L16" s="96">
        <v>100.21</v>
      </c>
      <c r="M16" s="94">
        <v>1703.5700199999999</v>
      </c>
      <c r="N16" s="95">
        <f t="shared" si="0"/>
        <v>0.22094243255025398</v>
      </c>
      <c r="O16" s="95">
        <f>M16/'סכום נכסי הקרן'!$C$42</f>
        <v>3.2006791464969536E-3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95"/>
      <c r="K17" s="94"/>
      <c r="L17" s="96"/>
      <c r="M17" s="84"/>
      <c r="N17" s="95"/>
      <c r="O17" s="84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238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102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221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99" t="s">
        <v>229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169</v>
      </c>
      <c r="C1" s="78" t="s" vm="1">
        <v>239</v>
      </c>
    </row>
    <row r="2" spans="2:56">
      <c r="B2" s="57" t="s">
        <v>168</v>
      </c>
      <c r="C2" s="78" t="s">
        <v>240</v>
      </c>
    </row>
    <row r="3" spans="2:56">
      <c r="B3" s="57" t="s">
        <v>170</v>
      </c>
      <c r="C3" s="78" t="s">
        <v>241</v>
      </c>
    </row>
    <row r="4" spans="2:56">
      <c r="B4" s="57" t="s">
        <v>171</v>
      </c>
      <c r="C4" s="78">
        <v>2112</v>
      </c>
    </row>
    <row r="6" spans="2:56" ht="26.25" customHeight="1">
      <c r="B6" s="143" t="s">
        <v>203</v>
      </c>
      <c r="C6" s="144"/>
      <c r="D6" s="144"/>
      <c r="E6" s="144"/>
      <c r="F6" s="144"/>
      <c r="G6" s="144"/>
      <c r="H6" s="144"/>
      <c r="I6" s="144"/>
      <c r="J6" s="145"/>
    </row>
    <row r="7" spans="2:56" s="3" customFormat="1" ht="78.75">
      <c r="B7" s="60" t="s">
        <v>106</v>
      </c>
      <c r="C7" s="62" t="s">
        <v>43</v>
      </c>
      <c r="D7" s="62" t="s">
        <v>75</v>
      </c>
      <c r="E7" s="62" t="s">
        <v>44</v>
      </c>
      <c r="F7" s="62" t="s">
        <v>91</v>
      </c>
      <c r="G7" s="62" t="s">
        <v>214</v>
      </c>
      <c r="H7" s="62" t="s">
        <v>172</v>
      </c>
      <c r="I7" s="64" t="s">
        <v>173</v>
      </c>
      <c r="J7" s="77" t="s">
        <v>233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227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8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239</v>
      </c>
    </row>
    <row r="2" spans="2:60">
      <c r="B2" s="57" t="s">
        <v>168</v>
      </c>
      <c r="C2" s="78" t="s">
        <v>240</v>
      </c>
    </row>
    <row r="3" spans="2:60">
      <c r="B3" s="57" t="s">
        <v>170</v>
      </c>
      <c r="C3" s="78" t="s">
        <v>241</v>
      </c>
    </row>
    <row r="4" spans="2:60">
      <c r="B4" s="57" t="s">
        <v>171</v>
      </c>
      <c r="C4" s="78">
        <v>2112</v>
      </c>
    </row>
    <row r="6" spans="2:60" ht="26.25" customHeight="1">
      <c r="B6" s="143" t="s">
        <v>204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66">
      <c r="B7" s="60" t="s">
        <v>106</v>
      </c>
      <c r="C7" s="60" t="s">
        <v>107</v>
      </c>
      <c r="D7" s="60" t="s">
        <v>15</v>
      </c>
      <c r="E7" s="60" t="s">
        <v>16</v>
      </c>
      <c r="F7" s="60" t="s">
        <v>45</v>
      </c>
      <c r="G7" s="60" t="s">
        <v>91</v>
      </c>
      <c r="H7" s="60" t="s">
        <v>42</v>
      </c>
      <c r="I7" s="60" t="s">
        <v>100</v>
      </c>
      <c r="J7" s="60" t="s">
        <v>172</v>
      </c>
      <c r="K7" s="60" t="s">
        <v>173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226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D613"/>
  <sheetViews>
    <sheetView rightToLeft="1" workbookViewId="0">
      <selection activeCell="L14" sqref="L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6">
      <c r="B1" s="57" t="s">
        <v>169</v>
      </c>
      <c r="C1" s="78" t="s" vm="1">
        <v>239</v>
      </c>
    </row>
    <row r="2" spans="2:56">
      <c r="B2" s="57" t="s">
        <v>168</v>
      </c>
      <c r="C2" s="78" t="s">
        <v>240</v>
      </c>
    </row>
    <row r="3" spans="2:56">
      <c r="B3" s="57" t="s">
        <v>170</v>
      </c>
      <c r="C3" s="78" t="s">
        <v>241</v>
      </c>
    </row>
    <row r="4" spans="2:56">
      <c r="B4" s="57" t="s">
        <v>171</v>
      </c>
      <c r="C4" s="78">
        <v>2112</v>
      </c>
    </row>
    <row r="6" spans="2:56" ht="26.25" customHeight="1">
      <c r="B6" s="143" t="s">
        <v>205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6" s="3" customFormat="1" ht="63">
      <c r="B7" s="60" t="s">
        <v>106</v>
      </c>
      <c r="C7" s="62" t="s">
        <v>37</v>
      </c>
      <c r="D7" s="62" t="s">
        <v>15</v>
      </c>
      <c r="E7" s="62" t="s">
        <v>16</v>
      </c>
      <c r="F7" s="62" t="s">
        <v>45</v>
      </c>
      <c r="G7" s="62" t="s">
        <v>91</v>
      </c>
      <c r="H7" s="62" t="s">
        <v>42</v>
      </c>
      <c r="I7" s="62" t="s">
        <v>100</v>
      </c>
      <c r="J7" s="62" t="s">
        <v>172</v>
      </c>
      <c r="K7" s="64" t="s">
        <v>173</v>
      </c>
    </row>
    <row r="8" spans="2:56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226</v>
      </c>
      <c r="J8" s="33" t="s">
        <v>20</v>
      </c>
      <c r="K8" s="18" t="s">
        <v>20</v>
      </c>
    </row>
    <row r="9" spans="2:56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56" s="100" customFormat="1" ht="20.25" customHeight="1">
      <c r="B10" s="117" t="s">
        <v>617</v>
      </c>
      <c r="C10" s="114"/>
      <c r="D10" s="114"/>
      <c r="E10" s="114"/>
      <c r="F10" s="114"/>
      <c r="G10" s="115"/>
      <c r="H10" s="114"/>
      <c r="I10" s="115">
        <f>I11</f>
        <v>3445.58</v>
      </c>
      <c r="J10" s="116">
        <v>1</v>
      </c>
      <c r="K10" s="116">
        <f>I10/'סכום נכסי הקרן'!$C$42</f>
        <v>6.4735795559415716E-3</v>
      </c>
      <c r="L10" s="119"/>
      <c r="M10" s="115"/>
      <c r="N10" s="116"/>
      <c r="O10" s="116"/>
    </row>
    <row r="11" spans="2:56">
      <c r="B11" s="103" t="s">
        <v>219</v>
      </c>
      <c r="C11" s="82"/>
      <c r="D11" s="82"/>
      <c r="E11" s="82"/>
      <c r="F11" s="82"/>
      <c r="G11" s="91"/>
      <c r="H11" s="82"/>
      <c r="I11" s="91">
        <f>I12</f>
        <v>3445.58</v>
      </c>
      <c r="J11" s="92">
        <v>1</v>
      </c>
      <c r="K11" s="116">
        <f>I11/'סכום נכסי הקרן'!$C$42</f>
        <v>6.4735795559415716E-3</v>
      </c>
      <c r="L11" s="93"/>
      <c r="M11" s="91"/>
      <c r="N11" s="92"/>
      <c r="O11" s="9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56">
      <c r="B12" s="87" t="s">
        <v>618</v>
      </c>
      <c r="C12" s="84"/>
      <c r="D12" s="97"/>
      <c r="E12" s="84"/>
      <c r="F12" s="84"/>
      <c r="G12" s="94"/>
      <c r="H12" s="97"/>
      <c r="I12" s="128">
        <v>3445.58</v>
      </c>
      <c r="J12" s="95">
        <v>1</v>
      </c>
      <c r="K12" s="116">
        <f>I12/'סכום נכסי הקרן'!$C$42</f>
        <v>6.4735795559415716E-3</v>
      </c>
      <c r="L12" s="96"/>
      <c r="M12" s="94"/>
      <c r="N12" s="95"/>
      <c r="O12" s="9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169</v>
      </c>
      <c r="C1" s="78" t="s" vm="1">
        <v>239</v>
      </c>
    </row>
    <row r="2" spans="2:47">
      <c r="B2" s="57" t="s">
        <v>168</v>
      </c>
      <c r="C2" s="78" t="s">
        <v>240</v>
      </c>
    </row>
    <row r="3" spans="2:47">
      <c r="B3" s="57" t="s">
        <v>170</v>
      </c>
      <c r="C3" s="78" t="s">
        <v>241</v>
      </c>
    </row>
    <row r="4" spans="2:47">
      <c r="B4" s="57" t="s">
        <v>171</v>
      </c>
      <c r="C4" s="78">
        <v>2112</v>
      </c>
    </row>
    <row r="6" spans="2:47" ht="26.25" customHeight="1">
      <c r="B6" s="143" t="s">
        <v>206</v>
      </c>
      <c r="C6" s="144"/>
      <c r="D6" s="145"/>
    </row>
    <row r="7" spans="2:47" s="3" customFormat="1" ht="33">
      <c r="B7" s="60" t="s">
        <v>106</v>
      </c>
      <c r="C7" s="65" t="s">
        <v>97</v>
      </c>
      <c r="D7" s="66" t="s">
        <v>96</v>
      </c>
    </row>
    <row r="8" spans="2:47" s="3" customFormat="1">
      <c r="B8" s="16"/>
      <c r="C8" s="33" t="s">
        <v>226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101"/>
      <c r="D11" s="101"/>
    </row>
    <row r="12" spans="2:47">
      <c r="B12" s="108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239</v>
      </c>
    </row>
    <row r="2" spans="2:18">
      <c r="B2" s="57" t="s">
        <v>168</v>
      </c>
      <c r="C2" s="78" t="s">
        <v>240</v>
      </c>
    </row>
    <row r="3" spans="2:18">
      <c r="B3" s="57" t="s">
        <v>170</v>
      </c>
      <c r="C3" s="78" t="s">
        <v>241</v>
      </c>
    </row>
    <row r="4" spans="2:18">
      <c r="B4" s="57" t="s">
        <v>171</v>
      </c>
      <c r="C4" s="78">
        <v>2112</v>
      </c>
    </row>
    <row r="6" spans="2:18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3" t="s">
        <v>106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207</v>
      </c>
      <c r="L7" s="31" t="s">
        <v>228</v>
      </c>
      <c r="M7" s="31" t="s">
        <v>208</v>
      </c>
      <c r="N7" s="31" t="s">
        <v>47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230</v>
      </c>
      <c r="M8" s="33" t="s">
        <v>226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238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topLeftCell="A4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169</v>
      </c>
      <c r="C1" s="78" t="s" vm="1">
        <v>239</v>
      </c>
    </row>
    <row r="2" spans="2:13">
      <c r="B2" s="57" t="s">
        <v>168</v>
      </c>
      <c r="C2" s="78" t="s">
        <v>240</v>
      </c>
    </row>
    <row r="3" spans="2:13">
      <c r="B3" s="57" t="s">
        <v>170</v>
      </c>
      <c r="C3" s="78" t="s">
        <v>241</v>
      </c>
    </row>
    <row r="4" spans="2:13">
      <c r="B4" s="57" t="s">
        <v>171</v>
      </c>
      <c r="C4" s="78">
        <v>2112</v>
      </c>
    </row>
    <row r="6" spans="2:13" ht="26.25" customHeight="1">
      <c r="B6" s="132" t="s">
        <v>198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</row>
    <row r="7" spans="2:13" s="3" customFormat="1" ht="63">
      <c r="B7" s="13" t="s">
        <v>105</v>
      </c>
      <c r="C7" s="14" t="s">
        <v>37</v>
      </c>
      <c r="D7" s="14" t="s">
        <v>107</v>
      </c>
      <c r="E7" s="14" t="s">
        <v>15</v>
      </c>
      <c r="F7" s="14" t="s">
        <v>51</v>
      </c>
      <c r="G7" s="14" t="s">
        <v>91</v>
      </c>
      <c r="H7" s="14" t="s">
        <v>17</v>
      </c>
      <c r="I7" s="14" t="s">
        <v>19</v>
      </c>
      <c r="J7" s="14" t="s">
        <v>49</v>
      </c>
      <c r="K7" s="14" t="s">
        <v>172</v>
      </c>
      <c r="L7" s="14" t="s">
        <v>173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226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36</v>
      </c>
      <c r="C10" s="114"/>
      <c r="D10" s="114"/>
      <c r="E10" s="114"/>
      <c r="F10" s="114"/>
      <c r="G10" s="114"/>
      <c r="H10" s="114"/>
      <c r="I10" s="114"/>
      <c r="J10" s="115">
        <f>J11+J28</f>
        <v>48748.606969999993</v>
      </c>
      <c r="K10" s="116">
        <f>J10/$J$10</f>
        <v>1</v>
      </c>
      <c r="L10" s="116">
        <f>J10/'סכום נכסי הקרן'!$C$42</f>
        <v>9.1589220236251309E-2</v>
      </c>
    </row>
    <row r="11" spans="2:13" s="100" customFormat="1">
      <c r="B11" s="117" t="s">
        <v>219</v>
      </c>
      <c r="C11" s="114"/>
      <c r="D11" s="114"/>
      <c r="E11" s="114"/>
      <c r="F11" s="114"/>
      <c r="G11" s="114"/>
      <c r="H11" s="114"/>
      <c r="I11" s="114"/>
      <c r="J11" s="115">
        <f>J12+J16</f>
        <v>48748.606969999993</v>
      </c>
      <c r="K11" s="116">
        <f t="shared" ref="K11:K14" si="0">J11/$J$10</f>
        <v>1</v>
      </c>
      <c r="L11" s="116">
        <f>J11/'סכום נכסי הקרן'!$C$42</f>
        <v>9.1589220236251309E-2</v>
      </c>
    </row>
    <row r="12" spans="2:13">
      <c r="B12" s="103" t="s">
        <v>34</v>
      </c>
      <c r="C12" s="82"/>
      <c r="D12" s="82"/>
      <c r="E12" s="82"/>
      <c r="F12" s="82"/>
      <c r="G12" s="82"/>
      <c r="H12" s="82"/>
      <c r="I12" s="82"/>
      <c r="J12" s="91">
        <f>SUM(J13:J14)</f>
        <v>45889.259999999995</v>
      </c>
      <c r="K12" s="92">
        <f t="shared" si="0"/>
        <v>0.94134505275689939</v>
      </c>
      <c r="L12" s="92">
        <f>J12/'סכום נכסי הקרן'!$C$42</f>
        <v>8.6217059355257253E-2</v>
      </c>
    </row>
    <row r="13" spans="2:13">
      <c r="B13" s="87" t="s">
        <v>591</v>
      </c>
      <c r="C13" s="84" t="s">
        <v>592</v>
      </c>
      <c r="D13" s="97">
        <v>10</v>
      </c>
      <c r="E13" s="84" t="s">
        <v>593</v>
      </c>
      <c r="F13" s="84" t="s">
        <v>594</v>
      </c>
      <c r="G13" s="97" t="s">
        <v>154</v>
      </c>
      <c r="H13" s="98">
        <v>0</v>
      </c>
      <c r="I13" s="98">
        <v>0</v>
      </c>
      <c r="J13" s="94">
        <v>45424.42</v>
      </c>
      <c r="K13" s="95">
        <f t="shared" si="0"/>
        <v>0.93180960079442454</v>
      </c>
      <c r="L13" s="95">
        <f>J13/'סכום נכסי הקרן'!$C$42</f>
        <v>8.5343714745413968E-2</v>
      </c>
    </row>
    <row r="14" spans="2:13">
      <c r="B14" s="87" t="s">
        <v>595</v>
      </c>
      <c r="C14" s="84" t="s">
        <v>596</v>
      </c>
      <c r="D14" s="97">
        <v>26</v>
      </c>
      <c r="E14" s="84" t="s">
        <v>294</v>
      </c>
      <c r="F14" s="84" t="s">
        <v>594</v>
      </c>
      <c r="G14" s="97" t="s">
        <v>154</v>
      </c>
      <c r="H14" s="98">
        <v>0</v>
      </c>
      <c r="I14" s="98">
        <v>0</v>
      </c>
      <c r="J14" s="94">
        <v>464.84</v>
      </c>
      <c r="K14" s="95">
        <f t="shared" si="0"/>
        <v>9.5354519624748172E-3</v>
      </c>
      <c r="L14" s="95">
        <f>J14/'סכום נכסי הקרן'!$C$42</f>
        <v>8.7334460984330071E-4</v>
      </c>
    </row>
    <row r="15" spans="2:13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</row>
    <row r="16" spans="2:13">
      <c r="B16" s="103" t="s">
        <v>35</v>
      </c>
      <c r="C16" s="82"/>
      <c r="D16" s="82"/>
      <c r="E16" s="82"/>
      <c r="F16" s="82"/>
      <c r="G16" s="82"/>
      <c r="H16" s="82"/>
      <c r="I16" s="82"/>
      <c r="J16" s="91">
        <f>SUM(J17:J27)</f>
        <v>2859.3469700000001</v>
      </c>
      <c r="K16" s="92">
        <f t="shared" ref="K16:K27" si="1">J16/$J$10</f>
        <v>5.8654947243100684E-2</v>
      </c>
      <c r="L16" s="92">
        <f>J16/'סכום נכסי הקרן'!$C$42</f>
        <v>5.3721608809940502E-3</v>
      </c>
    </row>
    <row r="17" spans="2:12">
      <c r="B17" s="87" t="s">
        <v>591</v>
      </c>
      <c r="C17" s="84" t="s">
        <v>597</v>
      </c>
      <c r="D17" s="97">
        <v>10</v>
      </c>
      <c r="E17" s="84" t="s">
        <v>593</v>
      </c>
      <c r="F17" s="84" t="s">
        <v>594</v>
      </c>
      <c r="G17" s="97" t="s">
        <v>157</v>
      </c>
      <c r="H17" s="98">
        <v>0</v>
      </c>
      <c r="I17" s="98">
        <v>0</v>
      </c>
      <c r="J17" s="94">
        <v>16.02985</v>
      </c>
      <c r="K17" s="95">
        <f t="shared" si="1"/>
        <v>3.2882683211573217E-4</v>
      </c>
      <c r="L17" s="95">
        <f>J17/'סכום נכסי הקרן'!$C$42</f>
        <v>3.0116993146236627E-5</v>
      </c>
    </row>
    <row r="18" spans="2:12">
      <c r="B18" s="87" t="s">
        <v>591</v>
      </c>
      <c r="C18" s="84" t="s">
        <v>598</v>
      </c>
      <c r="D18" s="97">
        <v>10</v>
      </c>
      <c r="E18" s="84" t="s">
        <v>593</v>
      </c>
      <c r="F18" s="84" t="s">
        <v>594</v>
      </c>
      <c r="G18" s="97" t="s">
        <v>162</v>
      </c>
      <c r="H18" s="98">
        <v>0</v>
      </c>
      <c r="I18" s="98">
        <v>0</v>
      </c>
      <c r="J18" s="94">
        <v>301.16866999999991</v>
      </c>
      <c r="K18" s="95">
        <f t="shared" si="1"/>
        <v>6.1779954078552404E-3</v>
      </c>
      <c r="L18" s="95">
        <f>J18/'סכום נכסי הקרן'!$C$42</f>
        <v>5.6583778202860281E-4</v>
      </c>
    </row>
    <row r="19" spans="2:12">
      <c r="B19" s="87" t="s">
        <v>591</v>
      </c>
      <c r="C19" s="84" t="s">
        <v>599</v>
      </c>
      <c r="D19" s="97">
        <v>10</v>
      </c>
      <c r="E19" s="84" t="s">
        <v>593</v>
      </c>
      <c r="F19" s="84" t="s">
        <v>594</v>
      </c>
      <c r="G19" s="97" t="s">
        <v>155</v>
      </c>
      <c r="H19" s="98">
        <v>0</v>
      </c>
      <c r="I19" s="98">
        <v>0</v>
      </c>
      <c r="J19" s="94">
        <v>452.71642999999995</v>
      </c>
      <c r="K19" s="95">
        <f t="shared" si="1"/>
        <v>9.2867562406163257E-3</v>
      </c>
      <c r="L19" s="95">
        <f>J19/'סכום נכסי הקרן'!$C$42</f>
        <v>8.5056676260218981E-4</v>
      </c>
    </row>
    <row r="20" spans="2:12">
      <c r="B20" s="87" t="s">
        <v>591</v>
      </c>
      <c r="C20" s="84" t="s">
        <v>600</v>
      </c>
      <c r="D20" s="97">
        <v>10</v>
      </c>
      <c r="E20" s="84" t="s">
        <v>593</v>
      </c>
      <c r="F20" s="84" t="s">
        <v>594</v>
      </c>
      <c r="G20" s="97" t="s">
        <v>163</v>
      </c>
      <c r="H20" s="98">
        <v>0</v>
      </c>
      <c r="I20" s="98">
        <v>0</v>
      </c>
      <c r="J20" s="94">
        <v>106.14</v>
      </c>
      <c r="K20" s="95">
        <f t="shared" si="1"/>
        <v>2.1772929853219971E-3</v>
      </c>
      <c r="L20" s="95">
        <f>J20/'סכום נכסי הקרן'!$C$42</f>
        <v>1.9941656675150147E-4</v>
      </c>
    </row>
    <row r="21" spans="2:12">
      <c r="B21" s="87" t="s">
        <v>591</v>
      </c>
      <c r="C21" s="84" t="s">
        <v>601</v>
      </c>
      <c r="D21" s="97">
        <v>10</v>
      </c>
      <c r="E21" s="84" t="s">
        <v>593</v>
      </c>
      <c r="F21" s="84" t="s">
        <v>594</v>
      </c>
      <c r="G21" s="97" t="s">
        <v>153</v>
      </c>
      <c r="H21" s="98">
        <v>0</v>
      </c>
      <c r="I21" s="98">
        <v>0</v>
      </c>
      <c r="J21" s="94">
        <v>1455.23</v>
      </c>
      <c r="K21" s="95">
        <f t="shared" si="1"/>
        <v>2.9851724807142734E-2</v>
      </c>
      <c r="L21" s="95">
        <f>J21/'סכום נכסי הקרן'!$C$42</f>
        <v>2.7340961977933625E-3</v>
      </c>
    </row>
    <row r="22" spans="2:12">
      <c r="B22" s="87" t="s">
        <v>591</v>
      </c>
      <c r="C22" s="84">
        <v>33810020</v>
      </c>
      <c r="D22" s="97">
        <v>10</v>
      </c>
      <c r="E22" s="84" t="s">
        <v>593</v>
      </c>
      <c r="F22" s="84" t="s">
        <v>594</v>
      </c>
      <c r="G22" s="97" t="s">
        <v>156</v>
      </c>
      <c r="H22" s="98">
        <v>0</v>
      </c>
      <c r="I22" s="98">
        <v>0</v>
      </c>
      <c r="J22" s="94">
        <v>499.01499999999999</v>
      </c>
      <c r="K22" s="95">
        <f t="shared" ref="K22" si="2">J22/$J$10</f>
        <v>1.0236497635862599E-2</v>
      </c>
      <c r="L22" s="95">
        <f>J22/'סכום נכסי הקרן'!$C$42</f>
        <v>9.3755283641888546E-4</v>
      </c>
    </row>
    <row r="23" spans="2:12">
      <c r="B23" s="87" t="s">
        <v>595</v>
      </c>
      <c r="C23" s="84" t="s">
        <v>602</v>
      </c>
      <c r="D23" s="97">
        <v>26</v>
      </c>
      <c r="E23" s="84" t="s">
        <v>294</v>
      </c>
      <c r="F23" s="84" t="s">
        <v>594</v>
      </c>
      <c r="G23" s="97" t="s">
        <v>163</v>
      </c>
      <c r="H23" s="98">
        <v>0</v>
      </c>
      <c r="I23" s="98">
        <v>0</v>
      </c>
      <c r="J23" s="94">
        <v>0.24113999999999997</v>
      </c>
      <c r="K23" s="95">
        <f t="shared" si="1"/>
        <v>4.9466028875122129E-6</v>
      </c>
      <c r="L23" s="95">
        <f>J23/'סכום נכסי הקרן'!$C$42</f>
        <v>4.5305550128563274E-7</v>
      </c>
    </row>
    <row r="24" spans="2:12">
      <c r="B24" s="87" t="s">
        <v>595</v>
      </c>
      <c r="C24" s="84" t="s">
        <v>603</v>
      </c>
      <c r="D24" s="97">
        <v>26</v>
      </c>
      <c r="E24" s="84" t="s">
        <v>294</v>
      </c>
      <c r="F24" s="84" t="s">
        <v>594</v>
      </c>
      <c r="G24" s="97" t="s">
        <v>156</v>
      </c>
      <c r="H24" s="98">
        <v>0</v>
      </c>
      <c r="I24" s="98">
        <v>0</v>
      </c>
      <c r="J24" s="94">
        <v>1.6243099999999997</v>
      </c>
      <c r="K24" s="95">
        <f t="shared" si="1"/>
        <v>3.3320131609085852E-5</v>
      </c>
      <c r="L24" s="95">
        <f>J24/'סכום נכסי הקרן'!$C$42</f>
        <v>3.0517648722454428E-6</v>
      </c>
    </row>
    <row r="25" spans="2:12">
      <c r="B25" s="87" t="s">
        <v>595</v>
      </c>
      <c r="C25" s="84" t="s">
        <v>604</v>
      </c>
      <c r="D25" s="97">
        <v>26</v>
      </c>
      <c r="E25" s="84" t="s">
        <v>294</v>
      </c>
      <c r="F25" s="84" t="s">
        <v>594</v>
      </c>
      <c r="G25" s="97" t="s">
        <v>153</v>
      </c>
      <c r="H25" s="98">
        <v>0</v>
      </c>
      <c r="I25" s="98">
        <v>0</v>
      </c>
      <c r="J25" s="94">
        <v>24.981150000000003</v>
      </c>
      <c r="K25" s="95">
        <f t="shared" si="1"/>
        <v>5.1244848935628996E-4</v>
      </c>
      <c r="L25" s="95">
        <f>J25/'סכום נכסי הקרן'!$C$42</f>
        <v>4.6934757551387521E-5</v>
      </c>
    </row>
    <row r="26" spans="2:12">
      <c r="B26" s="87" t="s">
        <v>595</v>
      </c>
      <c r="C26" s="84" t="s">
        <v>605</v>
      </c>
      <c r="D26" s="97">
        <v>26</v>
      </c>
      <c r="E26" s="84" t="s">
        <v>294</v>
      </c>
      <c r="F26" s="84" t="s">
        <v>594</v>
      </c>
      <c r="G26" s="97" t="s">
        <v>162</v>
      </c>
      <c r="H26" s="98">
        <v>0</v>
      </c>
      <c r="I26" s="98">
        <v>0</v>
      </c>
      <c r="J26" s="94">
        <v>2.1972299999999994</v>
      </c>
      <c r="K26" s="95">
        <f t="shared" si="1"/>
        <v>4.5072672565847468E-5</v>
      </c>
      <c r="L26" s="95">
        <f>J26/'סכום נכסי הקרן'!$C$42</f>
        <v>4.1281709342698456E-6</v>
      </c>
    </row>
    <row r="27" spans="2:12">
      <c r="B27" s="87" t="s">
        <v>595</v>
      </c>
      <c r="C27" s="84" t="s">
        <v>606</v>
      </c>
      <c r="D27" s="97">
        <v>26</v>
      </c>
      <c r="E27" s="84" t="s">
        <v>294</v>
      </c>
      <c r="F27" s="84" t="s">
        <v>594</v>
      </c>
      <c r="G27" s="97" t="s">
        <v>155</v>
      </c>
      <c r="H27" s="98">
        <v>0</v>
      </c>
      <c r="I27" s="98">
        <v>0</v>
      </c>
      <c r="J27" s="94">
        <v>3.1899999999999997E-3</v>
      </c>
      <c r="K27" s="95">
        <f t="shared" si="1"/>
        <v>6.5437767318420671E-8</v>
      </c>
      <c r="L27" s="95">
        <f>J27/'סכום נכסי הקרן'!$C$42</f>
        <v>5.9933940826953991E-9</v>
      </c>
    </row>
    <row r="28" spans="2:12">
      <c r="B28" s="102"/>
      <c r="C28" s="84"/>
      <c r="D28" s="84"/>
      <c r="E28" s="84"/>
      <c r="F28" s="84"/>
      <c r="G28" s="84"/>
      <c r="H28" s="84"/>
      <c r="I28" s="84"/>
      <c r="J28" s="94"/>
      <c r="K28" s="95"/>
      <c r="L28" s="95"/>
    </row>
    <row r="29" spans="2:12">
      <c r="B29" s="83"/>
      <c r="C29" s="84"/>
      <c r="D29" s="84"/>
      <c r="E29" s="84"/>
      <c r="F29" s="84"/>
      <c r="G29" s="84"/>
      <c r="H29" s="84"/>
      <c r="I29" s="84"/>
      <c r="J29" s="94"/>
      <c r="K29" s="95"/>
      <c r="L29" s="95"/>
    </row>
    <row r="30" spans="2:12">
      <c r="B30" s="87"/>
      <c r="C30" s="84"/>
      <c r="D30" s="97"/>
      <c r="E30" s="84"/>
      <c r="F30" s="84"/>
      <c r="G30" s="97"/>
      <c r="H30" s="84"/>
      <c r="I30" s="84"/>
      <c r="J30" s="94"/>
      <c r="K30" s="95"/>
      <c r="L30" s="95"/>
    </row>
    <row r="31" spans="2:12">
      <c r="B31" s="83"/>
      <c r="C31" s="84"/>
      <c r="D31" s="84"/>
      <c r="E31" s="84"/>
      <c r="F31" s="84"/>
      <c r="G31" s="84"/>
      <c r="H31" s="84"/>
      <c r="I31" s="84"/>
      <c r="J31" s="84"/>
      <c r="K31" s="95"/>
      <c r="L31" s="84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99" t="s">
        <v>238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8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</row>
    <row r="128" spans="2:12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</row>
    <row r="129" spans="2:12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</row>
    <row r="130" spans="2:12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239</v>
      </c>
    </row>
    <row r="2" spans="2:18">
      <c r="B2" s="57" t="s">
        <v>168</v>
      </c>
      <c r="C2" s="78" t="s">
        <v>240</v>
      </c>
    </row>
    <row r="3" spans="2:18">
      <c r="B3" s="57" t="s">
        <v>170</v>
      </c>
      <c r="C3" s="78" t="s">
        <v>241</v>
      </c>
    </row>
    <row r="4" spans="2:18">
      <c r="B4" s="57" t="s">
        <v>171</v>
      </c>
      <c r="C4" s="78">
        <v>2112</v>
      </c>
    </row>
    <row r="6" spans="2:18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3" t="s">
        <v>106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207</v>
      </c>
      <c r="L7" s="31" t="s">
        <v>223</v>
      </c>
      <c r="M7" s="31" t="s">
        <v>208</v>
      </c>
      <c r="N7" s="31" t="s">
        <v>47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230</v>
      </c>
      <c r="M8" s="33" t="s">
        <v>226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238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239</v>
      </c>
    </row>
    <row r="2" spans="2:18">
      <c r="B2" s="57" t="s">
        <v>168</v>
      </c>
      <c r="C2" s="78" t="s">
        <v>240</v>
      </c>
    </row>
    <row r="3" spans="2:18">
      <c r="B3" s="57" t="s">
        <v>170</v>
      </c>
      <c r="C3" s="78" t="s">
        <v>241</v>
      </c>
    </row>
    <row r="4" spans="2:18">
      <c r="B4" s="57" t="s">
        <v>171</v>
      </c>
      <c r="C4" s="78">
        <v>2112</v>
      </c>
    </row>
    <row r="6" spans="2:18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3" t="s">
        <v>106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207</v>
      </c>
      <c r="L7" s="31" t="s">
        <v>223</v>
      </c>
      <c r="M7" s="31" t="s">
        <v>208</v>
      </c>
      <c r="N7" s="31" t="s">
        <v>47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230</v>
      </c>
      <c r="M8" s="33" t="s">
        <v>226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238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7" workbookViewId="0">
      <selection activeCell="A26" sqref="A26:XFD2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169</v>
      </c>
      <c r="C1" s="78" t="s" vm="1">
        <v>239</v>
      </c>
    </row>
    <row r="2" spans="2:53">
      <c r="B2" s="57" t="s">
        <v>168</v>
      </c>
      <c r="C2" s="78" t="s">
        <v>240</v>
      </c>
    </row>
    <row r="3" spans="2:53">
      <c r="B3" s="57" t="s">
        <v>170</v>
      </c>
      <c r="C3" s="78" t="s">
        <v>241</v>
      </c>
    </row>
    <row r="4" spans="2:53">
      <c r="B4" s="57" t="s">
        <v>171</v>
      </c>
      <c r="C4" s="78">
        <v>2112</v>
      </c>
    </row>
    <row r="6" spans="2:53" ht="21.75" customHeight="1">
      <c r="B6" s="134" t="s">
        <v>199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6"/>
    </row>
    <row r="7" spans="2:53" ht="27.75" customHeight="1">
      <c r="B7" s="137" t="s">
        <v>76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9"/>
      <c r="AU7" s="3"/>
      <c r="AV7" s="3"/>
    </row>
    <row r="8" spans="2:53" s="3" customFormat="1" ht="66" customHeight="1">
      <c r="B8" s="23" t="s">
        <v>105</v>
      </c>
      <c r="C8" s="31" t="s">
        <v>37</v>
      </c>
      <c r="D8" s="31" t="s">
        <v>109</v>
      </c>
      <c r="E8" s="31" t="s">
        <v>15</v>
      </c>
      <c r="F8" s="31" t="s">
        <v>51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223</v>
      </c>
      <c r="M8" s="31" t="s">
        <v>222</v>
      </c>
      <c r="N8" s="31" t="s">
        <v>237</v>
      </c>
      <c r="O8" s="31" t="s">
        <v>49</v>
      </c>
      <c r="P8" s="31" t="s">
        <v>225</v>
      </c>
      <c r="Q8" s="31" t="s">
        <v>172</v>
      </c>
      <c r="R8" s="72" t="s">
        <v>174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230</v>
      </c>
      <c r="M9" s="33"/>
      <c r="N9" s="17" t="s">
        <v>226</v>
      </c>
      <c r="O9" s="33" t="s">
        <v>231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21" t="s">
        <v>104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26</v>
      </c>
      <c r="C11" s="80"/>
      <c r="D11" s="80"/>
      <c r="E11" s="80"/>
      <c r="F11" s="80"/>
      <c r="G11" s="80"/>
      <c r="H11" s="88">
        <v>6.5826129913609055</v>
      </c>
      <c r="I11" s="80"/>
      <c r="J11" s="80"/>
      <c r="K11" s="89">
        <v>8.711037327812728E-3</v>
      </c>
      <c r="L11" s="88"/>
      <c r="M11" s="90"/>
      <c r="N11" s="80"/>
      <c r="O11" s="88">
        <v>32509.501129999993</v>
      </c>
      <c r="P11" s="80"/>
      <c r="Q11" s="89">
        <f>O11/$O$11</f>
        <v>1</v>
      </c>
      <c r="R11" s="89">
        <f>O11/'סכום נכסי הקרן'!$C$42</f>
        <v>6.1079075769254344E-2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219</v>
      </c>
      <c r="C12" s="82"/>
      <c r="D12" s="82"/>
      <c r="E12" s="82"/>
      <c r="F12" s="82"/>
      <c r="G12" s="82"/>
      <c r="H12" s="91">
        <v>6.5826129913609028</v>
      </c>
      <c r="I12" s="82"/>
      <c r="J12" s="82"/>
      <c r="K12" s="92">
        <v>8.7110373278127262E-3</v>
      </c>
      <c r="L12" s="91"/>
      <c r="M12" s="93"/>
      <c r="N12" s="82"/>
      <c r="O12" s="91">
        <v>32509.501130000001</v>
      </c>
      <c r="P12" s="82"/>
      <c r="Q12" s="92">
        <f t="shared" ref="Q12:Q24" si="0">O12/$O$11</f>
        <v>1.0000000000000002</v>
      </c>
      <c r="R12" s="92">
        <f>O12/'סכום נכסי הקרן'!$C$42</f>
        <v>6.1079075769254358E-2</v>
      </c>
      <c r="AW12" s="4"/>
    </row>
    <row r="13" spans="2:53">
      <c r="B13" s="83" t="s">
        <v>25</v>
      </c>
      <c r="C13" s="84"/>
      <c r="D13" s="84"/>
      <c r="E13" s="84"/>
      <c r="F13" s="84"/>
      <c r="G13" s="84"/>
      <c r="H13" s="94">
        <v>6.110704278773988</v>
      </c>
      <c r="I13" s="84"/>
      <c r="J13" s="84"/>
      <c r="K13" s="95">
        <v>-7.4262845139825824E-4</v>
      </c>
      <c r="L13" s="94"/>
      <c r="M13" s="96"/>
      <c r="N13" s="84"/>
      <c r="O13" s="94">
        <v>13611.399709999998</v>
      </c>
      <c r="P13" s="84"/>
      <c r="Q13" s="95">
        <f t="shared" si="0"/>
        <v>0.41868989793384753</v>
      </c>
      <c r="R13" s="95">
        <f>O13/'סכום נכסי הקרן'!$C$42</f>
        <v>2.5573191999722841E-2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6.110704278773988</v>
      </c>
      <c r="I14" s="82"/>
      <c r="J14" s="82"/>
      <c r="K14" s="92">
        <v>-7.4262845139825824E-4</v>
      </c>
      <c r="L14" s="91"/>
      <c r="M14" s="93"/>
      <c r="N14" s="82"/>
      <c r="O14" s="91">
        <v>13611.399709999998</v>
      </c>
      <c r="P14" s="82"/>
      <c r="Q14" s="92">
        <f t="shared" si="0"/>
        <v>0.41868989793384753</v>
      </c>
      <c r="R14" s="92">
        <f>O14/'סכום נכסי הקרן'!$C$42</f>
        <v>2.5573191999722841E-2</v>
      </c>
    </row>
    <row r="15" spans="2:53">
      <c r="B15" s="86" t="s">
        <v>242</v>
      </c>
      <c r="C15" s="84" t="s">
        <v>243</v>
      </c>
      <c r="D15" s="97" t="s">
        <v>110</v>
      </c>
      <c r="E15" s="84" t="s">
        <v>244</v>
      </c>
      <c r="F15" s="84"/>
      <c r="G15" s="84"/>
      <c r="H15" s="94">
        <v>2.88</v>
      </c>
      <c r="I15" s="97" t="s">
        <v>154</v>
      </c>
      <c r="J15" s="98">
        <v>0.04</v>
      </c>
      <c r="K15" s="95">
        <v>-5.5999999999999991E-3</v>
      </c>
      <c r="L15" s="94">
        <v>73903.999999999985</v>
      </c>
      <c r="M15" s="96">
        <v>153.91</v>
      </c>
      <c r="N15" s="84"/>
      <c r="O15" s="94">
        <v>113.74563999999998</v>
      </c>
      <c r="P15" s="95">
        <v>4.7533391686686093E-6</v>
      </c>
      <c r="Q15" s="95">
        <f t="shared" si="0"/>
        <v>3.4988429857828458E-3</v>
      </c>
      <c r="R15" s="95">
        <f>O15/'סכום נכסי הקרן'!$C$42</f>
        <v>2.1370609583335455E-4</v>
      </c>
    </row>
    <row r="16" spans="2:53" ht="20.25">
      <c r="B16" s="86" t="s">
        <v>245</v>
      </c>
      <c r="C16" s="84" t="s">
        <v>246</v>
      </c>
      <c r="D16" s="97" t="s">
        <v>110</v>
      </c>
      <c r="E16" s="84" t="s">
        <v>244</v>
      </c>
      <c r="F16" s="84"/>
      <c r="G16" s="84"/>
      <c r="H16" s="94">
        <v>5.44</v>
      </c>
      <c r="I16" s="97" t="s">
        <v>154</v>
      </c>
      <c r="J16" s="98">
        <v>0.04</v>
      </c>
      <c r="K16" s="95">
        <v>-1E-4</v>
      </c>
      <c r="L16" s="94">
        <v>89172.999999999985</v>
      </c>
      <c r="M16" s="96">
        <v>158.29</v>
      </c>
      <c r="N16" s="84"/>
      <c r="O16" s="94">
        <v>141.15193999999997</v>
      </c>
      <c r="P16" s="95">
        <v>8.4345932869441572E-6</v>
      </c>
      <c r="Q16" s="95">
        <f t="shared" si="0"/>
        <v>4.3418673032095218E-3</v>
      </c>
      <c r="R16" s="95">
        <f>O16/'סכום נכסי הקרן'!$C$42</f>
        <v>2.6519724199278242E-4</v>
      </c>
      <c r="AU16" s="4"/>
    </row>
    <row r="17" spans="2:48" ht="20.25">
      <c r="B17" s="86" t="s">
        <v>247</v>
      </c>
      <c r="C17" s="84" t="s">
        <v>248</v>
      </c>
      <c r="D17" s="97" t="s">
        <v>110</v>
      </c>
      <c r="E17" s="84" t="s">
        <v>244</v>
      </c>
      <c r="F17" s="84"/>
      <c r="G17" s="84"/>
      <c r="H17" s="94">
        <v>8.6699999999999982</v>
      </c>
      <c r="I17" s="97" t="s">
        <v>154</v>
      </c>
      <c r="J17" s="98">
        <v>7.4999999999999997E-3</v>
      </c>
      <c r="K17" s="95">
        <v>4.5999999999999991E-3</v>
      </c>
      <c r="L17" s="94">
        <v>1583239.9999999998</v>
      </c>
      <c r="M17" s="96">
        <v>103.7</v>
      </c>
      <c r="N17" s="84"/>
      <c r="O17" s="94">
        <v>1641.81987</v>
      </c>
      <c r="P17" s="95">
        <v>1.8523287192029756E-4</v>
      </c>
      <c r="Q17" s="95">
        <f t="shared" si="0"/>
        <v>5.0502770357337697E-2</v>
      </c>
      <c r="R17" s="95">
        <f>O17/'סכום נכסי הקרן'!$C$42</f>
        <v>3.0846625372130815E-3</v>
      </c>
      <c r="AV17" s="4"/>
    </row>
    <row r="18" spans="2:48">
      <c r="B18" s="86" t="s">
        <v>249</v>
      </c>
      <c r="C18" s="84" t="s">
        <v>250</v>
      </c>
      <c r="D18" s="97" t="s">
        <v>110</v>
      </c>
      <c r="E18" s="84" t="s">
        <v>244</v>
      </c>
      <c r="F18" s="84"/>
      <c r="G18" s="84"/>
      <c r="H18" s="94">
        <v>14.050000000000002</v>
      </c>
      <c r="I18" s="97" t="s">
        <v>154</v>
      </c>
      <c r="J18" s="98">
        <v>0.04</v>
      </c>
      <c r="K18" s="95">
        <v>1.0800000000000002E-2</v>
      </c>
      <c r="L18" s="94">
        <v>1230621.9999999998</v>
      </c>
      <c r="M18" s="96">
        <v>175.58</v>
      </c>
      <c r="N18" s="84"/>
      <c r="O18" s="94">
        <v>2160.7260299999994</v>
      </c>
      <c r="P18" s="95">
        <v>7.586315606416947E-5</v>
      </c>
      <c r="Q18" s="95">
        <f t="shared" si="0"/>
        <v>6.6464447465976836E-2</v>
      </c>
      <c r="R18" s="95">
        <f>O18/'סכום נכסי הקרן'!$C$42</f>
        <v>4.0595870227360248E-3</v>
      </c>
      <c r="AU18" s="3"/>
    </row>
    <row r="19" spans="2:48">
      <c r="B19" s="86" t="s">
        <v>251</v>
      </c>
      <c r="C19" s="84" t="s">
        <v>252</v>
      </c>
      <c r="D19" s="97" t="s">
        <v>110</v>
      </c>
      <c r="E19" s="84" t="s">
        <v>244</v>
      </c>
      <c r="F19" s="84"/>
      <c r="G19" s="84"/>
      <c r="H19" s="94">
        <v>17.899999999999999</v>
      </c>
      <c r="I19" s="97" t="s">
        <v>154</v>
      </c>
      <c r="J19" s="98">
        <v>2.75E-2</v>
      </c>
      <c r="K19" s="95">
        <v>1.3300000000000001E-2</v>
      </c>
      <c r="L19" s="94">
        <v>297499.99999999994</v>
      </c>
      <c r="M19" s="96">
        <v>139.80000000000001</v>
      </c>
      <c r="N19" s="84"/>
      <c r="O19" s="94">
        <v>415.90499999999992</v>
      </c>
      <c r="P19" s="95">
        <v>1.6831619365290096E-5</v>
      </c>
      <c r="Q19" s="95">
        <f t="shared" si="0"/>
        <v>1.2793336887479946E-2</v>
      </c>
      <c r="R19" s="95">
        <f>O19/'סכום נכסי הקרן'!$C$42</f>
        <v>7.8140519309198423E-4</v>
      </c>
      <c r="AV19" s="3"/>
    </row>
    <row r="20" spans="2:48">
      <c r="B20" s="86" t="s">
        <v>253</v>
      </c>
      <c r="C20" s="84" t="s">
        <v>254</v>
      </c>
      <c r="D20" s="97" t="s">
        <v>110</v>
      </c>
      <c r="E20" s="84" t="s">
        <v>244</v>
      </c>
      <c r="F20" s="84"/>
      <c r="G20" s="84"/>
      <c r="H20" s="94">
        <v>5.0200000000000005</v>
      </c>
      <c r="I20" s="97" t="s">
        <v>154</v>
      </c>
      <c r="J20" s="98">
        <v>1.7500000000000002E-2</v>
      </c>
      <c r="K20" s="95">
        <v>-1.7000000000000001E-3</v>
      </c>
      <c r="L20" s="94">
        <v>51945.999999999993</v>
      </c>
      <c r="M20" s="96">
        <v>113.42</v>
      </c>
      <c r="N20" s="84"/>
      <c r="O20" s="94">
        <v>58.917159999999988</v>
      </c>
      <c r="P20" s="95">
        <v>3.6272404036567071E-6</v>
      </c>
      <c r="Q20" s="95">
        <f t="shared" si="0"/>
        <v>1.812305878346156E-3</v>
      </c>
      <c r="R20" s="95">
        <f>O20/'סכום נכסי הקרן'!$C$42</f>
        <v>1.106939680605699E-4</v>
      </c>
    </row>
    <row r="21" spans="2:48">
      <c r="B21" s="86" t="s">
        <v>255</v>
      </c>
      <c r="C21" s="84" t="s">
        <v>256</v>
      </c>
      <c r="D21" s="97" t="s">
        <v>110</v>
      </c>
      <c r="E21" s="84" t="s">
        <v>244</v>
      </c>
      <c r="F21" s="84"/>
      <c r="G21" s="84"/>
      <c r="H21" s="94">
        <v>1.3100000000000003</v>
      </c>
      <c r="I21" s="97" t="s">
        <v>154</v>
      </c>
      <c r="J21" s="98">
        <v>0.03</v>
      </c>
      <c r="K21" s="95">
        <v>-8.9000000000000017E-3</v>
      </c>
      <c r="L21" s="94">
        <v>1810007.9999999998</v>
      </c>
      <c r="M21" s="96">
        <v>118.19</v>
      </c>
      <c r="N21" s="84"/>
      <c r="O21" s="94">
        <v>2139.2484999999997</v>
      </c>
      <c r="P21" s="95">
        <v>1.1806767256834994E-4</v>
      </c>
      <c r="Q21" s="95">
        <f t="shared" si="0"/>
        <v>6.5803793526252735E-2</v>
      </c>
      <c r="R21" s="95">
        <f>O21/'סכום נכסי הקרן'!$C$42</f>
        <v>4.0192348906943594E-3</v>
      </c>
    </row>
    <row r="22" spans="2:48">
      <c r="B22" s="86" t="s">
        <v>257</v>
      </c>
      <c r="C22" s="84" t="s">
        <v>258</v>
      </c>
      <c r="D22" s="97" t="s">
        <v>110</v>
      </c>
      <c r="E22" s="84" t="s">
        <v>244</v>
      </c>
      <c r="F22" s="84"/>
      <c r="G22" s="84"/>
      <c r="H22" s="94">
        <v>2.34</v>
      </c>
      <c r="I22" s="97" t="s">
        <v>154</v>
      </c>
      <c r="J22" s="98">
        <v>1E-3</v>
      </c>
      <c r="K22" s="95">
        <v>-6.9999999999999993E-3</v>
      </c>
      <c r="L22" s="94">
        <v>1590030.9999999998</v>
      </c>
      <c r="M22" s="96">
        <v>102.86</v>
      </c>
      <c r="N22" s="84"/>
      <c r="O22" s="94">
        <v>1635.5057799999997</v>
      </c>
      <c r="P22" s="95">
        <v>1.0957345264799758E-4</v>
      </c>
      <c r="Q22" s="95">
        <f t="shared" si="0"/>
        <v>5.030854744463438E-2</v>
      </c>
      <c r="R22" s="95">
        <f>O22/'סכום נכסי הקרן'!$C$42</f>
        <v>3.0727995812119503E-3</v>
      </c>
    </row>
    <row r="23" spans="2:48">
      <c r="B23" s="86" t="s">
        <v>259</v>
      </c>
      <c r="C23" s="84" t="s">
        <v>260</v>
      </c>
      <c r="D23" s="97" t="s">
        <v>110</v>
      </c>
      <c r="E23" s="84" t="s">
        <v>244</v>
      </c>
      <c r="F23" s="84"/>
      <c r="G23" s="84"/>
      <c r="H23" s="94">
        <v>7.1399999999999979</v>
      </c>
      <c r="I23" s="97" t="s">
        <v>154</v>
      </c>
      <c r="J23" s="98">
        <v>7.4999999999999997E-3</v>
      </c>
      <c r="K23" s="95">
        <v>2.1999999999999997E-3</v>
      </c>
      <c r="L23" s="94">
        <v>548020.99999999988</v>
      </c>
      <c r="M23" s="96">
        <v>104.89</v>
      </c>
      <c r="N23" s="84"/>
      <c r="O23" s="94">
        <v>574.81922999999995</v>
      </c>
      <c r="P23" s="95">
        <v>3.9320637176553507E-5</v>
      </c>
      <c r="Q23" s="95">
        <f t="shared" si="0"/>
        <v>1.7681576462874504E-2</v>
      </c>
      <c r="R23" s="95">
        <f>O23/'סכום נכסי הקרן'!$C$42</f>
        <v>1.0799743484957761E-3</v>
      </c>
    </row>
    <row r="24" spans="2:48">
      <c r="B24" s="86" t="s">
        <v>261</v>
      </c>
      <c r="C24" s="84" t="s">
        <v>262</v>
      </c>
      <c r="D24" s="97" t="s">
        <v>110</v>
      </c>
      <c r="E24" s="84" t="s">
        <v>244</v>
      </c>
      <c r="F24" s="84"/>
      <c r="G24" s="84"/>
      <c r="H24" s="94">
        <v>4.0200000000000005</v>
      </c>
      <c r="I24" s="97" t="s">
        <v>154</v>
      </c>
      <c r="J24" s="98">
        <v>2.75E-2</v>
      </c>
      <c r="K24" s="95">
        <v>-3.4999999999999996E-3</v>
      </c>
      <c r="L24" s="94">
        <v>3953820.9999999995</v>
      </c>
      <c r="M24" s="96">
        <v>119.62</v>
      </c>
      <c r="N24" s="84"/>
      <c r="O24" s="94">
        <v>4729.560559999999</v>
      </c>
      <c r="P24" s="95">
        <v>2.4103749820768251E-4</v>
      </c>
      <c r="Q24" s="95">
        <f t="shared" si="0"/>
        <v>0.14548240962195289</v>
      </c>
      <c r="R24" s="95">
        <f>O24/'סכום נכסי הקרן'!$C$42</f>
        <v>8.8859311203929574E-3</v>
      </c>
    </row>
    <row r="25" spans="2:48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00" customFormat="1">
      <c r="B26" s="118" t="s">
        <v>38</v>
      </c>
      <c r="C26" s="114"/>
      <c r="D26" s="114"/>
      <c r="E26" s="114"/>
      <c r="F26" s="114"/>
      <c r="G26" s="114"/>
      <c r="H26" s="115">
        <v>6.9225062944444709</v>
      </c>
      <c r="I26" s="114"/>
      <c r="J26" s="114"/>
      <c r="K26" s="116">
        <v>1.5520061196708301E-2</v>
      </c>
      <c r="L26" s="115"/>
      <c r="M26" s="119"/>
      <c r="N26" s="114"/>
      <c r="O26" s="115">
        <v>18898.101419999995</v>
      </c>
      <c r="P26" s="114"/>
      <c r="Q26" s="116">
        <f t="shared" ref="Q26:Q40" si="1">O26/$O$11</f>
        <v>0.58131010206615252</v>
      </c>
      <c r="R26" s="116">
        <f>O26/'סכום נכסי הקרן'!$C$42</f>
        <v>3.5505883769531503E-2</v>
      </c>
    </row>
    <row r="27" spans="2:48">
      <c r="B27" s="85" t="s">
        <v>23</v>
      </c>
      <c r="C27" s="82"/>
      <c r="D27" s="82"/>
      <c r="E27" s="82"/>
      <c r="F27" s="82"/>
      <c r="G27" s="82"/>
      <c r="H27" s="91">
        <v>6.9225062944444709</v>
      </c>
      <c r="I27" s="82"/>
      <c r="J27" s="82"/>
      <c r="K27" s="92">
        <v>1.5520061196708301E-2</v>
      </c>
      <c r="L27" s="91"/>
      <c r="M27" s="93"/>
      <c r="N27" s="82"/>
      <c r="O27" s="91">
        <v>18898.101419999995</v>
      </c>
      <c r="P27" s="82"/>
      <c r="Q27" s="92">
        <f t="shared" si="1"/>
        <v>0.58131010206615252</v>
      </c>
      <c r="R27" s="92">
        <f>O27/'סכום נכסי הקרן'!$C$42</f>
        <v>3.5505883769531503E-2</v>
      </c>
    </row>
    <row r="28" spans="2:48">
      <c r="B28" s="86" t="s">
        <v>263</v>
      </c>
      <c r="C28" s="84" t="s">
        <v>264</v>
      </c>
      <c r="D28" s="97" t="s">
        <v>110</v>
      </c>
      <c r="E28" s="84" t="s">
        <v>244</v>
      </c>
      <c r="F28" s="84"/>
      <c r="G28" s="84"/>
      <c r="H28" s="94">
        <v>0.66999999999999993</v>
      </c>
      <c r="I28" s="97" t="s">
        <v>154</v>
      </c>
      <c r="J28" s="98">
        <v>0.06</v>
      </c>
      <c r="K28" s="95">
        <v>1.6999999999999993E-3</v>
      </c>
      <c r="L28" s="94">
        <v>2221028.9999999995</v>
      </c>
      <c r="M28" s="96">
        <v>105.88</v>
      </c>
      <c r="N28" s="84"/>
      <c r="O28" s="94">
        <v>2351.6254900000004</v>
      </c>
      <c r="P28" s="95">
        <v>1.2118032570735731E-4</v>
      </c>
      <c r="Q28" s="95">
        <f t="shared" si="1"/>
        <v>7.2336560336507413E-2</v>
      </c>
      <c r="R28" s="95">
        <f>O28/'סכום נכסי הקרן'!$C$42</f>
        <v>4.4182502496807746E-3</v>
      </c>
    </row>
    <row r="29" spans="2:48">
      <c r="B29" s="86" t="s">
        <v>265</v>
      </c>
      <c r="C29" s="84" t="s">
        <v>266</v>
      </c>
      <c r="D29" s="97" t="s">
        <v>110</v>
      </c>
      <c r="E29" s="84" t="s">
        <v>244</v>
      </c>
      <c r="F29" s="84"/>
      <c r="G29" s="84"/>
      <c r="H29" s="94">
        <v>6.7900000000000009</v>
      </c>
      <c r="I29" s="97" t="s">
        <v>154</v>
      </c>
      <c r="J29" s="98">
        <v>6.25E-2</v>
      </c>
      <c r="K29" s="95">
        <v>1.84E-2</v>
      </c>
      <c r="L29" s="94">
        <v>470262.99999999994</v>
      </c>
      <c r="M29" s="96">
        <v>137.97</v>
      </c>
      <c r="N29" s="84"/>
      <c r="O29" s="94">
        <v>648.8218599999999</v>
      </c>
      <c r="P29" s="95">
        <v>2.7405154707364452E-5</v>
      </c>
      <c r="Q29" s="95">
        <f t="shared" si="1"/>
        <v>1.9957914992465468E-2</v>
      </c>
      <c r="R29" s="95">
        <f>O29/'סכום נכסי הקרן'!$C$42</f>
        <v>1.2190110020211355E-3</v>
      </c>
    </row>
    <row r="30" spans="2:48">
      <c r="B30" s="86" t="s">
        <v>267</v>
      </c>
      <c r="C30" s="84" t="s">
        <v>268</v>
      </c>
      <c r="D30" s="97" t="s">
        <v>110</v>
      </c>
      <c r="E30" s="84" t="s">
        <v>244</v>
      </c>
      <c r="F30" s="84"/>
      <c r="G30" s="84"/>
      <c r="H30" s="94">
        <v>5.28</v>
      </c>
      <c r="I30" s="97" t="s">
        <v>154</v>
      </c>
      <c r="J30" s="98">
        <v>3.7499999999999999E-2</v>
      </c>
      <c r="K30" s="95">
        <v>1.4000000000000004E-2</v>
      </c>
      <c r="L30" s="94">
        <v>1939989.9999999998</v>
      </c>
      <c r="M30" s="96">
        <v>113.84</v>
      </c>
      <c r="N30" s="84"/>
      <c r="O30" s="94">
        <v>2208.4845299999993</v>
      </c>
      <c r="P30" s="95">
        <v>1.2403407169577123E-4</v>
      </c>
      <c r="Q30" s="95">
        <f t="shared" si="1"/>
        <v>6.7933510304222858E-2</v>
      </c>
      <c r="R30" s="95">
        <f>O30/'סכום נכסי הקרן'!$C$42</f>
        <v>4.1493160231430492E-3</v>
      </c>
    </row>
    <row r="31" spans="2:48">
      <c r="B31" s="86" t="s">
        <v>269</v>
      </c>
      <c r="C31" s="84" t="s">
        <v>270</v>
      </c>
      <c r="D31" s="97" t="s">
        <v>110</v>
      </c>
      <c r="E31" s="84" t="s">
        <v>244</v>
      </c>
      <c r="F31" s="84"/>
      <c r="G31" s="84"/>
      <c r="H31" s="94">
        <v>18.459999999999994</v>
      </c>
      <c r="I31" s="97" t="s">
        <v>154</v>
      </c>
      <c r="J31" s="98">
        <v>3.7499999999999999E-2</v>
      </c>
      <c r="K31" s="95">
        <v>3.1999999999999994E-2</v>
      </c>
      <c r="L31" s="94">
        <v>693449.99999999988</v>
      </c>
      <c r="M31" s="96">
        <v>111.1</v>
      </c>
      <c r="N31" s="84"/>
      <c r="O31" s="94">
        <v>770.42292000000009</v>
      </c>
      <c r="P31" s="95">
        <v>1.1385781540437379E-4</v>
      </c>
      <c r="Q31" s="95">
        <f t="shared" si="1"/>
        <v>2.3698392568966508E-2</v>
      </c>
      <c r="R31" s="95">
        <f>O31/'סכום נכסי הקרן'!$C$42</f>
        <v>1.4474759153294393E-3</v>
      </c>
    </row>
    <row r="32" spans="2:48">
      <c r="B32" s="86" t="s">
        <v>271</v>
      </c>
      <c r="C32" s="84" t="s">
        <v>272</v>
      </c>
      <c r="D32" s="97" t="s">
        <v>110</v>
      </c>
      <c r="E32" s="84" t="s">
        <v>244</v>
      </c>
      <c r="F32" s="84"/>
      <c r="G32" s="84"/>
      <c r="H32" s="94">
        <v>0.91999999999999993</v>
      </c>
      <c r="I32" s="97" t="s">
        <v>154</v>
      </c>
      <c r="J32" s="98">
        <v>2.2499999999999999E-2</v>
      </c>
      <c r="K32" s="95">
        <v>1.8999999999999998E-3</v>
      </c>
      <c r="L32" s="94">
        <v>883381.99999999988</v>
      </c>
      <c r="M32" s="96">
        <v>102.07</v>
      </c>
      <c r="N32" s="84"/>
      <c r="O32" s="94">
        <v>901.66801999999996</v>
      </c>
      <c r="P32" s="95">
        <v>4.595273232898332E-5</v>
      </c>
      <c r="Q32" s="95">
        <f t="shared" si="1"/>
        <v>2.7735523113516326E-2</v>
      </c>
      <c r="R32" s="95">
        <f>O32/'סכום נכסי הקרן'!$C$42</f>
        <v>1.694060117750369E-3</v>
      </c>
    </row>
    <row r="33" spans="2:18">
      <c r="B33" s="86" t="s">
        <v>273</v>
      </c>
      <c r="C33" s="84" t="s">
        <v>274</v>
      </c>
      <c r="D33" s="97" t="s">
        <v>110</v>
      </c>
      <c r="E33" s="84" t="s">
        <v>244</v>
      </c>
      <c r="F33" s="84"/>
      <c r="G33" s="84"/>
      <c r="H33" s="94">
        <v>4.3</v>
      </c>
      <c r="I33" s="97" t="s">
        <v>154</v>
      </c>
      <c r="J33" s="98">
        <v>1.2500000000000001E-2</v>
      </c>
      <c r="K33" s="95">
        <v>1.1200000000000002E-2</v>
      </c>
      <c r="L33" s="94">
        <v>959152.99999999988</v>
      </c>
      <c r="M33" s="96">
        <v>101.3</v>
      </c>
      <c r="N33" s="84"/>
      <c r="O33" s="94">
        <v>971.62195999999983</v>
      </c>
      <c r="P33" s="95">
        <v>9.1628462387214168E-5</v>
      </c>
      <c r="Q33" s="95">
        <f t="shared" si="1"/>
        <v>2.9887322974125257E-2</v>
      </c>
      <c r="R33" s="95">
        <f>O33/'סכום נכסי הקרן'!$C$42</f>
        <v>1.8254900644767728E-3</v>
      </c>
    </row>
    <row r="34" spans="2:18">
      <c r="B34" s="86" t="s">
        <v>275</v>
      </c>
      <c r="C34" s="84" t="s">
        <v>276</v>
      </c>
      <c r="D34" s="97" t="s">
        <v>110</v>
      </c>
      <c r="E34" s="84" t="s">
        <v>244</v>
      </c>
      <c r="F34" s="84"/>
      <c r="G34" s="84"/>
      <c r="H34" s="94">
        <v>2.5799999999999992</v>
      </c>
      <c r="I34" s="97" t="s">
        <v>154</v>
      </c>
      <c r="J34" s="98">
        <v>5.0000000000000001E-3</v>
      </c>
      <c r="K34" s="95">
        <v>6.2999999999999992E-3</v>
      </c>
      <c r="L34" s="94">
        <v>613793.99999999988</v>
      </c>
      <c r="M34" s="96">
        <v>99.86</v>
      </c>
      <c r="N34" s="84"/>
      <c r="O34" s="94">
        <v>612.93468000000007</v>
      </c>
      <c r="P34" s="95">
        <v>9.9890262850011932E-5</v>
      </c>
      <c r="Q34" s="95">
        <f t="shared" si="1"/>
        <v>1.8854016785707601E-2</v>
      </c>
      <c r="R34" s="95">
        <f>O34/'סכום נכסי הקרן'!$C$42</f>
        <v>1.1515859198090277E-3</v>
      </c>
    </row>
    <row r="35" spans="2:18">
      <c r="B35" s="86" t="s">
        <v>277</v>
      </c>
      <c r="C35" s="84" t="s">
        <v>278</v>
      </c>
      <c r="D35" s="97" t="s">
        <v>110</v>
      </c>
      <c r="E35" s="84" t="s">
        <v>244</v>
      </c>
      <c r="F35" s="84"/>
      <c r="G35" s="84"/>
      <c r="H35" s="94">
        <v>15.19</v>
      </c>
      <c r="I35" s="97" t="s">
        <v>154</v>
      </c>
      <c r="J35" s="98">
        <v>5.5E-2</v>
      </c>
      <c r="K35" s="95">
        <v>2.9499999999999998E-2</v>
      </c>
      <c r="L35" s="94">
        <v>2090858.9999999998</v>
      </c>
      <c r="M35" s="96">
        <v>145.16999999999999</v>
      </c>
      <c r="N35" s="84"/>
      <c r="O35" s="94">
        <v>3035.3000599999996</v>
      </c>
      <c r="P35" s="95">
        <v>1.1435691147915626E-4</v>
      </c>
      <c r="Q35" s="95">
        <f t="shared" si="1"/>
        <v>9.3366552992072943E-2</v>
      </c>
      <c r="R35" s="95">
        <f>O35/'סכום נכסי הקרן'!$C$42</f>
        <v>5.702742764516924E-3</v>
      </c>
    </row>
    <row r="36" spans="2:18">
      <c r="B36" s="86" t="s">
        <v>279</v>
      </c>
      <c r="C36" s="84" t="s">
        <v>280</v>
      </c>
      <c r="D36" s="97" t="s">
        <v>110</v>
      </c>
      <c r="E36" s="84" t="s">
        <v>244</v>
      </c>
      <c r="F36" s="84"/>
      <c r="G36" s="84"/>
      <c r="H36" s="94">
        <v>4.3899999999999997</v>
      </c>
      <c r="I36" s="97" t="s">
        <v>154</v>
      </c>
      <c r="J36" s="98">
        <v>4.2500000000000003E-2</v>
      </c>
      <c r="K36" s="95">
        <v>1.1699999999999997E-2</v>
      </c>
      <c r="L36" s="94">
        <v>123904.99999999999</v>
      </c>
      <c r="M36" s="96">
        <v>115.24</v>
      </c>
      <c r="N36" s="84"/>
      <c r="O36" s="94">
        <v>142.78811999999999</v>
      </c>
      <c r="P36" s="95">
        <v>6.7155223336422771E-6</v>
      </c>
      <c r="Q36" s="95">
        <f t="shared" si="1"/>
        <v>4.3921965898219865E-3</v>
      </c>
      <c r="R36" s="95">
        <f>O36/'סכום נכסי הקרן'!$C$42</f>
        <v>2.6827130830319769E-4</v>
      </c>
    </row>
    <row r="37" spans="2:18">
      <c r="B37" s="86" t="s">
        <v>281</v>
      </c>
      <c r="C37" s="84" t="s">
        <v>282</v>
      </c>
      <c r="D37" s="97" t="s">
        <v>110</v>
      </c>
      <c r="E37" s="84" t="s">
        <v>244</v>
      </c>
      <c r="F37" s="84"/>
      <c r="G37" s="84"/>
      <c r="H37" s="94">
        <v>8.0799999999999983</v>
      </c>
      <c r="I37" s="97" t="s">
        <v>154</v>
      </c>
      <c r="J37" s="98">
        <v>0.02</v>
      </c>
      <c r="K37" s="95">
        <v>1.9799999999999998E-2</v>
      </c>
      <c r="L37" s="94">
        <v>2570434.9999999995</v>
      </c>
      <c r="M37" s="96">
        <v>100.68</v>
      </c>
      <c r="N37" s="84"/>
      <c r="O37" s="94">
        <v>2587.9139499999997</v>
      </c>
      <c r="P37" s="95">
        <v>1.6554241386972017E-4</v>
      </c>
      <c r="Q37" s="95">
        <f t="shared" si="1"/>
        <v>7.9604849660761312E-2</v>
      </c>
      <c r="R37" s="95">
        <f>O37/'סכום נכסי הקרן'!$C$42</f>
        <v>4.8621906440297416E-3</v>
      </c>
    </row>
    <row r="38" spans="2:18">
      <c r="B38" s="86" t="s">
        <v>283</v>
      </c>
      <c r="C38" s="84" t="s">
        <v>284</v>
      </c>
      <c r="D38" s="97" t="s">
        <v>110</v>
      </c>
      <c r="E38" s="84" t="s">
        <v>244</v>
      </c>
      <c r="F38" s="84"/>
      <c r="G38" s="84"/>
      <c r="H38" s="94">
        <v>2.8099999999999996</v>
      </c>
      <c r="I38" s="97" t="s">
        <v>154</v>
      </c>
      <c r="J38" s="98">
        <v>0.01</v>
      </c>
      <c r="K38" s="95">
        <v>6.8999999999999981E-3</v>
      </c>
      <c r="L38" s="94">
        <v>1093922.9999999998</v>
      </c>
      <c r="M38" s="96">
        <v>101.03</v>
      </c>
      <c r="N38" s="84"/>
      <c r="O38" s="94">
        <v>1105.1904500000001</v>
      </c>
      <c r="P38" s="95">
        <v>7.5113486683206062E-5</v>
      </c>
      <c r="Q38" s="95">
        <f t="shared" si="1"/>
        <v>3.3995921548612217E-2</v>
      </c>
      <c r="R38" s="95">
        <f>O38/'סכום נכסי הקרן'!$C$42</f>
        <v>2.0764394681133122E-3</v>
      </c>
    </row>
    <row r="39" spans="2:18">
      <c r="B39" s="86" t="s">
        <v>285</v>
      </c>
      <c r="C39" s="84" t="s">
        <v>286</v>
      </c>
      <c r="D39" s="97" t="s">
        <v>110</v>
      </c>
      <c r="E39" s="84" t="s">
        <v>244</v>
      </c>
      <c r="F39" s="84"/>
      <c r="G39" s="84"/>
      <c r="H39" s="94">
        <v>6.7099999999999982</v>
      </c>
      <c r="I39" s="97" t="s">
        <v>154</v>
      </c>
      <c r="J39" s="98">
        <v>1.7500000000000002E-2</v>
      </c>
      <c r="K39" s="95">
        <v>1.7199999999999997E-2</v>
      </c>
      <c r="L39" s="94">
        <v>3068680.9999999995</v>
      </c>
      <c r="M39" s="96">
        <v>101.68</v>
      </c>
      <c r="N39" s="84"/>
      <c r="O39" s="94">
        <v>3120.2349700000004</v>
      </c>
      <c r="P39" s="95">
        <v>1.9063486081960014E-4</v>
      </c>
      <c r="Q39" s="95">
        <f t="shared" si="1"/>
        <v>9.5979171059030061E-2</v>
      </c>
      <c r="R39" s="95">
        <f>O39/'סכום נכסי הקרן'!$C$42</f>
        <v>5.8623190613847206E-3</v>
      </c>
    </row>
    <row r="40" spans="2:18">
      <c r="B40" s="86" t="s">
        <v>287</v>
      </c>
      <c r="C40" s="84" t="s">
        <v>288</v>
      </c>
      <c r="D40" s="97" t="s">
        <v>110</v>
      </c>
      <c r="E40" s="84" t="s">
        <v>244</v>
      </c>
      <c r="F40" s="84"/>
      <c r="G40" s="84"/>
      <c r="H40" s="94">
        <v>1.55</v>
      </c>
      <c r="I40" s="97" t="s">
        <v>154</v>
      </c>
      <c r="J40" s="98">
        <v>0.05</v>
      </c>
      <c r="K40" s="95">
        <v>3.6000000000000003E-3</v>
      </c>
      <c r="L40" s="94">
        <v>403230.99999999994</v>
      </c>
      <c r="M40" s="96">
        <v>109.39</v>
      </c>
      <c r="N40" s="84"/>
      <c r="O40" s="94">
        <v>441.09440999999993</v>
      </c>
      <c r="P40" s="95">
        <v>2.1785471741844714E-5</v>
      </c>
      <c r="Q40" s="95">
        <f t="shared" si="1"/>
        <v>1.3568169140342635E-2</v>
      </c>
      <c r="R40" s="95">
        <f>O40/'סכום נכסי הקרן'!$C$42</f>
        <v>8.2873123097304633E-4</v>
      </c>
    </row>
    <row r="41" spans="2:18">
      <c r="C41" s="1"/>
      <c r="D41" s="1"/>
    </row>
    <row r="42" spans="2:18">
      <c r="C42" s="1"/>
      <c r="D42" s="1"/>
    </row>
    <row r="43" spans="2:18">
      <c r="C43" s="1"/>
      <c r="D43" s="1"/>
    </row>
    <row r="44" spans="2:18">
      <c r="B44" s="99" t="s">
        <v>102</v>
      </c>
      <c r="C44" s="100"/>
      <c r="D44" s="100"/>
    </row>
    <row r="45" spans="2:18">
      <c r="B45" s="99" t="s">
        <v>221</v>
      </c>
      <c r="C45" s="100"/>
      <c r="D45" s="100"/>
    </row>
    <row r="46" spans="2:18">
      <c r="B46" s="140" t="s">
        <v>229</v>
      </c>
      <c r="C46" s="140"/>
      <c r="D46" s="140"/>
    </row>
    <row r="47" spans="2:18">
      <c r="C47" s="1"/>
      <c r="D47" s="1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6:D46"/>
  </mergeCells>
  <phoneticPr fontId="3" type="noConversion"/>
  <dataValidations count="1">
    <dataValidation allowBlank="1" showInputMessage="1" showErrorMessage="1" sqref="N10:Q10 N9 N1:N7 N32:N1048576 C5:C29 O1:Q9 O11:Q1048576 B47:B1048576 J1:M1048576 E1:I30 B44:B46 D1:D29 R1:AF1048576 AJ1:XFD1048576 AG1:AI27 AG31:AI1048576 C44:D45 A1:A1048576 B1:B43 E32:I1048576 C32:D43 C4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169</v>
      </c>
      <c r="C1" s="78" t="s" vm="1">
        <v>239</v>
      </c>
    </row>
    <row r="2" spans="2:67">
      <c r="B2" s="57" t="s">
        <v>168</v>
      </c>
      <c r="C2" s="78" t="s">
        <v>240</v>
      </c>
    </row>
    <row r="3" spans="2:67">
      <c r="B3" s="57" t="s">
        <v>170</v>
      </c>
      <c r="C3" s="78" t="s">
        <v>241</v>
      </c>
    </row>
    <row r="4" spans="2:67">
      <c r="B4" s="57" t="s">
        <v>171</v>
      </c>
      <c r="C4" s="78">
        <v>2112</v>
      </c>
    </row>
    <row r="6" spans="2:67" ht="26.25" customHeight="1">
      <c r="B6" s="137" t="s">
        <v>199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  <c r="BO6" s="3"/>
    </row>
    <row r="7" spans="2:67" ht="26.25" customHeight="1">
      <c r="B7" s="137" t="s">
        <v>77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AZ7" s="44"/>
      <c r="BJ7" s="3"/>
      <c r="BO7" s="3"/>
    </row>
    <row r="8" spans="2:67" s="3" customFormat="1" ht="78.75">
      <c r="B8" s="38" t="s">
        <v>105</v>
      </c>
      <c r="C8" s="14" t="s">
        <v>37</v>
      </c>
      <c r="D8" s="14" t="s">
        <v>109</v>
      </c>
      <c r="E8" s="14" t="s">
        <v>215</v>
      </c>
      <c r="F8" s="14" t="s">
        <v>107</v>
      </c>
      <c r="G8" s="14" t="s">
        <v>50</v>
      </c>
      <c r="H8" s="14" t="s">
        <v>15</v>
      </c>
      <c r="I8" s="14" t="s">
        <v>51</v>
      </c>
      <c r="J8" s="14" t="s">
        <v>92</v>
      </c>
      <c r="K8" s="14" t="s">
        <v>18</v>
      </c>
      <c r="L8" s="14" t="s">
        <v>91</v>
      </c>
      <c r="M8" s="14" t="s">
        <v>17</v>
      </c>
      <c r="N8" s="14" t="s">
        <v>19</v>
      </c>
      <c r="O8" s="14" t="s">
        <v>223</v>
      </c>
      <c r="P8" s="14" t="s">
        <v>222</v>
      </c>
      <c r="Q8" s="14" t="s">
        <v>49</v>
      </c>
      <c r="R8" s="14" t="s">
        <v>47</v>
      </c>
      <c r="S8" s="14" t="s">
        <v>172</v>
      </c>
      <c r="T8" s="39" t="s">
        <v>174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230</v>
      </c>
      <c r="P9" s="17"/>
      <c r="Q9" s="17" t="s">
        <v>226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103</v>
      </c>
      <c r="R10" s="20" t="s">
        <v>104</v>
      </c>
      <c r="S10" s="46" t="s">
        <v>175</v>
      </c>
      <c r="T10" s="73" t="s">
        <v>216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topLeftCell="A4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7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169</v>
      </c>
      <c r="C1" s="78" t="s" vm="1">
        <v>239</v>
      </c>
    </row>
    <row r="2" spans="2:66">
      <c r="B2" s="57" t="s">
        <v>168</v>
      </c>
      <c r="C2" s="78" t="s">
        <v>240</v>
      </c>
    </row>
    <row r="3" spans="2:66">
      <c r="B3" s="57" t="s">
        <v>170</v>
      </c>
      <c r="C3" s="78" t="s">
        <v>241</v>
      </c>
    </row>
    <row r="4" spans="2:66">
      <c r="B4" s="57" t="s">
        <v>171</v>
      </c>
      <c r="C4" s="78">
        <v>2112</v>
      </c>
    </row>
    <row r="6" spans="2:66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</row>
    <row r="7" spans="2:66" ht="26.25" customHeight="1">
      <c r="B7" s="143" t="s">
        <v>78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5"/>
      <c r="BN7" s="3"/>
    </row>
    <row r="8" spans="2:66" s="3" customFormat="1" ht="78.75">
      <c r="B8" s="23" t="s">
        <v>105</v>
      </c>
      <c r="C8" s="31" t="s">
        <v>37</v>
      </c>
      <c r="D8" s="31" t="s">
        <v>109</v>
      </c>
      <c r="E8" s="31" t="s">
        <v>215</v>
      </c>
      <c r="F8" s="31" t="s">
        <v>107</v>
      </c>
      <c r="G8" s="31" t="s">
        <v>50</v>
      </c>
      <c r="H8" s="31" t="s">
        <v>15</v>
      </c>
      <c r="I8" s="31" t="s">
        <v>51</v>
      </c>
      <c r="J8" s="31" t="s">
        <v>92</v>
      </c>
      <c r="K8" s="31" t="s">
        <v>18</v>
      </c>
      <c r="L8" s="31" t="s">
        <v>91</v>
      </c>
      <c r="M8" s="31" t="s">
        <v>17</v>
      </c>
      <c r="N8" s="31" t="s">
        <v>19</v>
      </c>
      <c r="O8" s="14" t="s">
        <v>223</v>
      </c>
      <c r="P8" s="31" t="s">
        <v>222</v>
      </c>
      <c r="Q8" s="31" t="s">
        <v>237</v>
      </c>
      <c r="R8" s="31" t="s">
        <v>49</v>
      </c>
      <c r="S8" s="14" t="s">
        <v>47</v>
      </c>
      <c r="T8" s="31" t="s">
        <v>172</v>
      </c>
      <c r="U8" s="15" t="s">
        <v>174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230</v>
      </c>
      <c r="P9" s="33"/>
      <c r="Q9" s="17" t="s">
        <v>226</v>
      </c>
      <c r="R9" s="33" t="s">
        <v>226</v>
      </c>
      <c r="S9" s="17" t="s">
        <v>20</v>
      </c>
      <c r="T9" s="33" t="s">
        <v>226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103</v>
      </c>
      <c r="R10" s="20" t="s">
        <v>104</v>
      </c>
      <c r="S10" s="20" t="s">
        <v>175</v>
      </c>
      <c r="T10" s="21" t="s">
        <v>216</v>
      </c>
      <c r="U10" s="21" t="s">
        <v>232</v>
      </c>
      <c r="V10" s="5"/>
      <c r="BI10" s="1"/>
      <c r="BJ10" s="3"/>
      <c r="BK10" s="1"/>
    </row>
    <row r="11" spans="2:66" s="4" customFormat="1" ht="18" customHeight="1">
      <c r="B11" s="120" t="s">
        <v>30</v>
      </c>
      <c r="C11" s="82"/>
      <c r="D11" s="82"/>
      <c r="E11" s="82"/>
      <c r="F11" s="82"/>
      <c r="G11" s="82"/>
      <c r="H11" s="82"/>
      <c r="I11" s="82"/>
      <c r="J11" s="82"/>
      <c r="K11" s="91">
        <v>1.7200000000000002</v>
      </c>
      <c r="L11" s="82"/>
      <c r="M11" s="82"/>
      <c r="N11" s="104">
        <v>1.9E-3</v>
      </c>
      <c r="O11" s="91"/>
      <c r="P11" s="93"/>
      <c r="Q11" s="82"/>
      <c r="R11" s="91">
        <v>508.90141999999992</v>
      </c>
      <c r="S11" s="82"/>
      <c r="T11" s="92">
        <f>R11/$R$11</f>
        <v>1</v>
      </c>
      <c r="U11" s="92">
        <f>R11/'סכום נכסי הקרן'!$C$42</f>
        <v>9.5612751075338108E-4</v>
      </c>
      <c r="V11" s="5"/>
      <c r="BI11" s="100"/>
      <c r="BJ11" s="3"/>
      <c r="BK11" s="100"/>
      <c r="BN11" s="100"/>
    </row>
    <row r="12" spans="2:66" s="100" customFormat="1">
      <c r="B12" s="81" t="s">
        <v>219</v>
      </c>
      <c r="C12" s="82"/>
      <c r="D12" s="82"/>
      <c r="E12" s="82"/>
      <c r="F12" s="82"/>
      <c r="G12" s="82"/>
      <c r="H12" s="82"/>
      <c r="I12" s="82"/>
      <c r="J12" s="82"/>
      <c r="K12" s="91">
        <v>1.7200000000000002</v>
      </c>
      <c r="L12" s="82"/>
      <c r="M12" s="82"/>
      <c r="N12" s="104">
        <v>1.9E-3</v>
      </c>
      <c r="O12" s="91"/>
      <c r="P12" s="93"/>
      <c r="Q12" s="82"/>
      <c r="R12" s="91">
        <v>508.90141999999992</v>
      </c>
      <c r="S12" s="82"/>
      <c r="T12" s="92">
        <f t="shared" ref="T12:T14" si="0">R12/$R$11</f>
        <v>1</v>
      </c>
      <c r="U12" s="92">
        <f>R12/'סכום נכסי הקרן'!$C$42</f>
        <v>9.5612751075338108E-4</v>
      </c>
      <c r="BJ12" s="3"/>
    </row>
    <row r="13" spans="2:66" ht="20.25">
      <c r="B13" s="103" t="s">
        <v>29</v>
      </c>
      <c r="C13" s="82"/>
      <c r="D13" s="82"/>
      <c r="E13" s="82"/>
      <c r="F13" s="82"/>
      <c r="G13" s="82"/>
      <c r="H13" s="82"/>
      <c r="I13" s="82"/>
      <c r="J13" s="82"/>
      <c r="K13" s="91">
        <v>1.7200000000000002</v>
      </c>
      <c r="L13" s="82"/>
      <c r="M13" s="82"/>
      <c r="N13" s="104">
        <v>1.9E-3</v>
      </c>
      <c r="O13" s="91"/>
      <c r="P13" s="93"/>
      <c r="Q13" s="82"/>
      <c r="R13" s="91">
        <v>508.90141999999992</v>
      </c>
      <c r="S13" s="82"/>
      <c r="T13" s="92">
        <f t="shared" si="0"/>
        <v>1</v>
      </c>
      <c r="U13" s="92">
        <f>R13/'סכום נכסי הקרן'!$C$42</f>
        <v>9.5612751075338108E-4</v>
      </c>
      <c r="BJ13" s="4"/>
    </row>
    <row r="14" spans="2:66">
      <c r="B14" s="87" t="s">
        <v>289</v>
      </c>
      <c r="C14" s="84" t="s">
        <v>290</v>
      </c>
      <c r="D14" s="97" t="s">
        <v>110</v>
      </c>
      <c r="E14" s="97" t="s">
        <v>291</v>
      </c>
      <c r="F14" s="97" t="s">
        <v>292</v>
      </c>
      <c r="G14" s="97" t="s">
        <v>293</v>
      </c>
      <c r="H14" s="84" t="s">
        <v>294</v>
      </c>
      <c r="I14" s="84" t="s">
        <v>150</v>
      </c>
      <c r="J14" s="84"/>
      <c r="K14" s="94">
        <v>1.7200000000000002</v>
      </c>
      <c r="L14" s="97" t="s">
        <v>154</v>
      </c>
      <c r="M14" s="98">
        <v>4.0999999999999995E-2</v>
      </c>
      <c r="N14" s="98">
        <v>1.9E-3</v>
      </c>
      <c r="O14" s="94">
        <v>388889.99999999994</v>
      </c>
      <c r="P14" s="96">
        <v>130.86000000000001</v>
      </c>
      <c r="Q14" s="84"/>
      <c r="R14" s="94">
        <v>508.90141999999992</v>
      </c>
      <c r="S14" s="95">
        <v>1.6638185502098926E-4</v>
      </c>
      <c r="T14" s="95">
        <f t="shared" si="0"/>
        <v>1</v>
      </c>
      <c r="U14" s="95">
        <f>R14/'סכום נכסי הקרן'!$C$42</f>
        <v>9.5612751075338108E-4</v>
      </c>
    </row>
    <row r="15" spans="2:66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94"/>
      <c r="P15" s="96"/>
      <c r="Q15" s="84"/>
      <c r="R15" s="84"/>
      <c r="S15" s="84"/>
      <c r="T15" s="95"/>
      <c r="U15" s="84"/>
    </row>
    <row r="16" spans="2:66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</row>
    <row r="17" spans="2:61" ht="2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BI17" s="4"/>
    </row>
    <row r="18" spans="2:61">
      <c r="B18" s="99" t="s">
        <v>238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61">
      <c r="B19" s="99" t="s">
        <v>102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BI19" s="3"/>
    </row>
    <row r="20" spans="2:61">
      <c r="B20" s="99" t="s">
        <v>221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61">
      <c r="B21" s="99" t="s">
        <v>229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61">
      <c r="B22" s="140" t="s">
        <v>234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 spans="2:2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 spans="2:2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 spans="2:2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:K22"/>
  </mergeCells>
  <phoneticPr fontId="3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8:I21 I37:I828 I12:I17 I23:I35">
      <formula1>$BM$7:$BM$10</formula1>
    </dataValidation>
    <dataValidation type="list" allowBlank="1" showInputMessage="1" showErrorMessage="1" sqref="E18:E21 E37:E822 E12:E17 E23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8:G21 G37:G555 G12:G17 G23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169</v>
      </c>
      <c r="C1" s="78" t="s" vm="1">
        <v>239</v>
      </c>
    </row>
    <row r="2" spans="2:62">
      <c r="B2" s="57" t="s">
        <v>168</v>
      </c>
      <c r="C2" s="78" t="s">
        <v>240</v>
      </c>
    </row>
    <row r="3" spans="2:62">
      <c r="B3" s="57" t="s">
        <v>170</v>
      </c>
      <c r="C3" s="78" t="s">
        <v>241</v>
      </c>
    </row>
    <row r="4" spans="2:62">
      <c r="B4" s="57" t="s">
        <v>171</v>
      </c>
      <c r="C4" s="78">
        <v>2112</v>
      </c>
    </row>
    <row r="6" spans="2:62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  <c r="BJ6" s="3"/>
    </row>
    <row r="7" spans="2:62" ht="26.25" customHeight="1">
      <c r="B7" s="143" t="s">
        <v>79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F7" s="3"/>
      <c r="BJ7" s="3"/>
    </row>
    <row r="8" spans="2:62" s="3" customFormat="1" ht="78.75">
      <c r="B8" s="23" t="s">
        <v>105</v>
      </c>
      <c r="C8" s="31" t="s">
        <v>37</v>
      </c>
      <c r="D8" s="31" t="s">
        <v>109</v>
      </c>
      <c r="E8" s="31" t="s">
        <v>215</v>
      </c>
      <c r="F8" s="31" t="s">
        <v>107</v>
      </c>
      <c r="G8" s="31" t="s">
        <v>50</v>
      </c>
      <c r="H8" s="31" t="s">
        <v>91</v>
      </c>
      <c r="I8" s="14" t="s">
        <v>223</v>
      </c>
      <c r="J8" s="14" t="s">
        <v>222</v>
      </c>
      <c r="K8" s="31" t="s">
        <v>237</v>
      </c>
      <c r="L8" s="14" t="s">
        <v>49</v>
      </c>
      <c r="M8" s="14" t="s">
        <v>47</v>
      </c>
      <c r="N8" s="14" t="s">
        <v>172</v>
      </c>
      <c r="O8" s="15" t="s">
        <v>174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230</v>
      </c>
      <c r="J9" s="17"/>
      <c r="K9" s="17" t="s">
        <v>226</v>
      </c>
      <c r="L9" s="17" t="s">
        <v>226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235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52" workbookViewId="0">
      <selection activeCell="A11" sqref="A11:XFD233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169</v>
      </c>
      <c r="C1" s="78" t="s" vm="1">
        <v>239</v>
      </c>
    </row>
    <row r="2" spans="2:63">
      <c r="B2" s="57" t="s">
        <v>168</v>
      </c>
      <c r="C2" s="78" t="s">
        <v>240</v>
      </c>
    </row>
    <row r="3" spans="2:63">
      <c r="B3" s="57" t="s">
        <v>170</v>
      </c>
      <c r="C3" s="78" t="s">
        <v>241</v>
      </c>
    </row>
    <row r="4" spans="2:63">
      <c r="B4" s="57" t="s">
        <v>171</v>
      </c>
      <c r="C4" s="78">
        <v>2112</v>
      </c>
    </row>
    <row r="6" spans="2:63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K6" s="3"/>
    </row>
    <row r="7" spans="2:63" ht="26.25" customHeight="1">
      <c r="B7" s="143" t="s">
        <v>80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H7" s="3"/>
      <c r="BK7" s="3"/>
    </row>
    <row r="8" spans="2:63" s="3" customFormat="1" ht="74.25" customHeight="1">
      <c r="B8" s="23" t="s">
        <v>105</v>
      </c>
      <c r="C8" s="31" t="s">
        <v>37</v>
      </c>
      <c r="D8" s="31" t="s">
        <v>109</v>
      </c>
      <c r="E8" s="31" t="s">
        <v>107</v>
      </c>
      <c r="F8" s="31" t="s">
        <v>50</v>
      </c>
      <c r="G8" s="31" t="s">
        <v>91</v>
      </c>
      <c r="H8" s="31" t="s">
        <v>223</v>
      </c>
      <c r="I8" s="31" t="s">
        <v>222</v>
      </c>
      <c r="J8" s="31" t="s">
        <v>237</v>
      </c>
      <c r="K8" s="31" t="s">
        <v>49</v>
      </c>
      <c r="L8" s="31" t="s">
        <v>47</v>
      </c>
      <c r="M8" s="31" t="s">
        <v>172</v>
      </c>
      <c r="N8" s="15" t="s">
        <v>174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230</v>
      </c>
      <c r="I9" s="33"/>
      <c r="J9" s="17" t="s">
        <v>226</v>
      </c>
      <c r="K9" s="33" t="s">
        <v>226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2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8">
        <f>J44</f>
        <v>59.687169999999995</v>
      </c>
      <c r="K11" s="88">
        <v>293416.95469000045</v>
      </c>
      <c r="L11" s="80"/>
      <c r="M11" s="89">
        <f>K11/$K$11</f>
        <v>1</v>
      </c>
      <c r="N11" s="89">
        <f>K11/'סכום נכסי הקרן'!$C$42</f>
        <v>0.55127380564312001</v>
      </c>
      <c r="O11" s="121"/>
      <c r="BH11" s="123"/>
      <c r="BI11" s="124"/>
      <c r="BK11" s="123"/>
    </row>
    <row r="12" spans="2:63" s="123" customFormat="1" ht="20.25">
      <c r="B12" s="81" t="s">
        <v>219</v>
      </c>
      <c r="C12" s="82"/>
      <c r="D12" s="82"/>
      <c r="E12" s="82"/>
      <c r="F12" s="82"/>
      <c r="G12" s="82"/>
      <c r="H12" s="91"/>
      <c r="I12" s="93"/>
      <c r="J12" s="82"/>
      <c r="K12" s="91">
        <v>163068.44595999998</v>
      </c>
      <c r="L12" s="82"/>
      <c r="M12" s="92">
        <f t="shared" ref="M12:M21" si="0">K12/$K$11</f>
        <v>0.55575672555215605</v>
      </c>
      <c r="N12" s="92">
        <f>K12/'סכום נכסי הקרן'!$C$42</f>
        <v>0.30637412510689604</v>
      </c>
      <c r="BI12" s="122"/>
    </row>
    <row r="13" spans="2:63" s="123" customFormat="1">
      <c r="B13" s="103" t="s">
        <v>52</v>
      </c>
      <c r="C13" s="82"/>
      <c r="D13" s="82"/>
      <c r="E13" s="82"/>
      <c r="F13" s="82"/>
      <c r="G13" s="82"/>
      <c r="H13" s="91"/>
      <c r="I13" s="93"/>
      <c r="J13" s="82"/>
      <c r="K13" s="91">
        <v>59529.379819999995</v>
      </c>
      <c r="L13" s="82"/>
      <c r="M13" s="92">
        <f t="shared" si="0"/>
        <v>0.20288323107604231</v>
      </c>
      <c r="N13" s="92">
        <f>K13/'סכום נכסי הקרן'!$C$42</f>
        <v>0.11184421089646235</v>
      </c>
    </row>
    <row r="14" spans="2:63" s="123" customFormat="1">
      <c r="B14" s="87" t="s">
        <v>295</v>
      </c>
      <c r="C14" s="84" t="s">
        <v>296</v>
      </c>
      <c r="D14" s="97" t="s">
        <v>110</v>
      </c>
      <c r="E14" s="97" t="s">
        <v>297</v>
      </c>
      <c r="F14" s="97" t="s">
        <v>298</v>
      </c>
      <c r="G14" s="97" t="s">
        <v>154</v>
      </c>
      <c r="H14" s="94">
        <v>810018.99999999988</v>
      </c>
      <c r="I14" s="96">
        <v>1356</v>
      </c>
      <c r="J14" s="84"/>
      <c r="K14" s="94">
        <v>10983.85764</v>
      </c>
      <c r="L14" s="95">
        <v>3.9231480302367259E-3</v>
      </c>
      <c r="M14" s="95">
        <f t="shared" si="0"/>
        <v>3.7434297726948382E-2</v>
      </c>
      <c r="N14" s="95">
        <f>K14/'סכום נכסי הקרן'!$C$42</f>
        <v>2.0636547769512431E-2</v>
      </c>
    </row>
    <row r="15" spans="2:63" s="123" customFormat="1">
      <c r="B15" s="87" t="s">
        <v>299</v>
      </c>
      <c r="C15" s="84" t="s">
        <v>300</v>
      </c>
      <c r="D15" s="97" t="s">
        <v>110</v>
      </c>
      <c r="E15" s="97" t="s">
        <v>301</v>
      </c>
      <c r="F15" s="97" t="s">
        <v>298</v>
      </c>
      <c r="G15" s="97" t="s">
        <v>154</v>
      </c>
      <c r="H15" s="94">
        <v>1010486.9999999999</v>
      </c>
      <c r="I15" s="96">
        <v>1355</v>
      </c>
      <c r="J15" s="84"/>
      <c r="K15" s="94">
        <v>13692.098849999998</v>
      </c>
      <c r="L15" s="95">
        <v>3.962694117647058E-3</v>
      </c>
      <c r="M15" s="95">
        <f t="shared" si="0"/>
        <v>4.6664306990936884E-2</v>
      </c>
      <c r="N15" s="95">
        <f>K15/'סכום נכסי הקרן'!$C$42</f>
        <v>2.5724810102592626E-2</v>
      </c>
    </row>
    <row r="16" spans="2:63" s="123" customFormat="1" ht="20.25">
      <c r="B16" s="87" t="s">
        <v>302</v>
      </c>
      <c r="C16" s="84" t="s">
        <v>303</v>
      </c>
      <c r="D16" s="97" t="s">
        <v>110</v>
      </c>
      <c r="E16" s="97" t="s">
        <v>301</v>
      </c>
      <c r="F16" s="97" t="s">
        <v>298</v>
      </c>
      <c r="G16" s="97" t="s">
        <v>154</v>
      </c>
      <c r="H16" s="94">
        <v>33349.999999999993</v>
      </c>
      <c r="I16" s="96">
        <v>1129</v>
      </c>
      <c r="J16" s="84"/>
      <c r="K16" s="94">
        <v>376.52149999999995</v>
      </c>
      <c r="L16" s="95">
        <v>6.6786460415925236E-4</v>
      </c>
      <c r="M16" s="95">
        <f t="shared" si="0"/>
        <v>1.2832302086898855E-3</v>
      </c>
      <c r="N16" s="95">
        <f>K16/'סכום נכסי הקרן'!$C$42</f>
        <v>7.0741120066068828E-4</v>
      </c>
      <c r="BH16" s="122"/>
    </row>
    <row r="17" spans="2:14" s="123" customFormat="1">
      <c r="B17" s="87" t="s">
        <v>304</v>
      </c>
      <c r="C17" s="84" t="s">
        <v>305</v>
      </c>
      <c r="D17" s="97" t="s">
        <v>110</v>
      </c>
      <c r="E17" s="97" t="s">
        <v>301</v>
      </c>
      <c r="F17" s="97" t="s">
        <v>298</v>
      </c>
      <c r="G17" s="97" t="s">
        <v>154</v>
      </c>
      <c r="H17" s="94">
        <v>397013.99999999994</v>
      </c>
      <c r="I17" s="96">
        <v>1357</v>
      </c>
      <c r="J17" s="84"/>
      <c r="K17" s="94">
        <v>5387.4799800000001</v>
      </c>
      <c r="L17" s="95">
        <v>2.7187184788291644E-3</v>
      </c>
      <c r="M17" s="95">
        <f t="shared" si="0"/>
        <v>1.8361174751104468E-2</v>
      </c>
      <c r="N17" s="95">
        <f>K17/'סכום נכסי הקרן'!$C$42</f>
        <v>1.0122034681119727E-2</v>
      </c>
    </row>
    <row r="18" spans="2:14" s="123" customFormat="1">
      <c r="B18" s="87" t="s">
        <v>306</v>
      </c>
      <c r="C18" s="84" t="s">
        <v>307</v>
      </c>
      <c r="D18" s="97" t="s">
        <v>110</v>
      </c>
      <c r="E18" s="97" t="s">
        <v>308</v>
      </c>
      <c r="F18" s="97" t="s">
        <v>298</v>
      </c>
      <c r="G18" s="97" t="s">
        <v>154</v>
      </c>
      <c r="H18" s="94">
        <v>6765.9999999999991</v>
      </c>
      <c r="I18" s="96">
        <v>10990</v>
      </c>
      <c r="J18" s="84"/>
      <c r="K18" s="94">
        <v>743.58339999999987</v>
      </c>
      <c r="L18" s="95">
        <v>4.7641177298971969E-4</v>
      </c>
      <c r="M18" s="95">
        <f t="shared" si="0"/>
        <v>2.5342209716054317E-3</v>
      </c>
      <c r="N18" s="95">
        <f>K18/'סכום נכסי הקרן'!$C$42</f>
        <v>1.3970496393575316E-3</v>
      </c>
    </row>
    <row r="19" spans="2:14" s="123" customFormat="1">
      <c r="B19" s="87" t="s">
        <v>309</v>
      </c>
      <c r="C19" s="84" t="s">
        <v>310</v>
      </c>
      <c r="D19" s="97" t="s">
        <v>110</v>
      </c>
      <c r="E19" s="97" t="s">
        <v>308</v>
      </c>
      <c r="F19" s="97" t="s">
        <v>298</v>
      </c>
      <c r="G19" s="97" t="s">
        <v>154</v>
      </c>
      <c r="H19" s="94">
        <v>100560.99999999999</v>
      </c>
      <c r="I19" s="96">
        <v>13580</v>
      </c>
      <c r="J19" s="84"/>
      <c r="K19" s="94">
        <v>13656.183799999997</v>
      </c>
      <c r="L19" s="95">
        <v>9.7957812280915807E-4</v>
      </c>
      <c r="M19" s="95">
        <f t="shared" si="0"/>
        <v>4.6541904214185463E-2</v>
      </c>
      <c r="N19" s="95">
        <f>K19/'סכום נכסי הקרן'!$C$42</f>
        <v>2.5657332658031586E-2</v>
      </c>
    </row>
    <row r="20" spans="2:14" s="123" customFormat="1">
      <c r="B20" s="87" t="s">
        <v>311</v>
      </c>
      <c r="C20" s="84" t="s">
        <v>312</v>
      </c>
      <c r="D20" s="97" t="s">
        <v>110</v>
      </c>
      <c r="E20" s="97" t="s">
        <v>313</v>
      </c>
      <c r="F20" s="97" t="s">
        <v>298</v>
      </c>
      <c r="G20" s="97" t="s">
        <v>154</v>
      </c>
      <c r="H20" s="94">
        <v>97936.999999999985</v>
      </c>
      <c r="I20" s="96">
        <v>13570</v>
      </c>
      <c r="J20" s="84"/>
      <c r="K20" s="94">
        <v>13290.050899999998</v>
      </c>
      <c r="L20" s="95">
        <v>2.3686861418909192E-3</v>
      </c>
      <c r="M20" s="95">
        <f t="shared" si="0"/>
        <v>4.5294079594143229E-2</v>
      </c>
      <c r="N20" s="95">
        <f>K20/'סכום נכסי הקרן'!$C$42</f>
        <v>2.4969439630965724E-2</v>
      </c>
    </row>
    <row r="21" spans="2:14" s="123" customFormat="1">
      <c r="B21" s="87" t="s">
        <v>314</v>
      </c>
      <c r="C21" s="84" t="s">
        <v>315</v>
      </c>
      <c r="D21" s="97" t="s">
        <v>110</v>
      </c>
      <c r="E21" s="97" t="s">
        <v>313</v>
      </c>
      <c r="F21" s="97" t="s">
        <v>298</v>
      </c>
      <c r="G21" s="97" t="s">
        <v>154</v>
      </c>
      <c r="H21" s="94">
        <v>125524.99999999999</v>
      </c>
      <c r="I21" s="96">
        <v>1115</v>
      </c>
      <c r="J21" s="84"/>
      <c r="K21" s="94">
        <v>1399.6037499999998</v>
      </c>
      <c r="L21" s="95">
        <v>1.2048810906427172E-3</v>
      </c>
      <c r="M21" s="95">
        <f t="shared" si="0"/>
        <v>4.7700166184285525E-3</v>
      </c>
      <c r="N21" s="95">
        <f>K21/'סכום נכסי הקרן'!$C$42</f>
        <v>2.6295852142220345E-3</v>
      </c>
    </row>
    <row r="22" spans="2:14" s="123" customFormat="1">
      <c r="B22" s="83"/>
      <c r="C22" s="84"/>
      <c r="D22" s="84"/>
      <c r="E22" s="84"/>
      <c r="F22" s="84"/>
      <c r="G22" s="84"/>
      <c r="H22" s="94"/>
      <c r="I22" s="96"/>
      <c r="J22" s="84"/>
      <c r="K22" s="84"/>
      <c r="L22" s="84"/>
      <c r="M22" s="95"/>
      <c r="N22" s="84"/>
    </row>
    <row r="23" spans="2:14" s="123" customFormat="1">
      <c r="B23" s="103" t="s">
        <v>53</v>
      </c>
      <c r="C23" s="82"/>
      <c r="D23" s="82"/>
      <c r="E23" s="82"/>
      <c r="F23" s="82"/>
      <c r="G23" s="82"/>
      <c r="H23" s="91"/>
      <c r="I23" s="93"/>
      <c r="J23" s="82"/>
      <c r="K23" s="91">
        <v>103539.06613999995</v>
      </c>
      <c r="L23" s="82"/>
      <c r="M23" s="92">
        <f t="shared" ref="M23:M42" si="1">K23/$K$11</f>
        <v>0.3528734944761136</v>
      </c>
      <c r="N23" s="92">
        <f>K23/'סכום נכסי הקרן'!$C$42</f>
        <v>0.19452991421043364</v>
      </c>
    </row>
    <row r="24" spans="2:14" s="123" customFormat="1">
      <c r="B24" s="87" t="s">
        <v>316</v>
      </c>
      <c r="C24" s="84" t="s">
        <v>317</v>
      </c>
      <c r="D24" s="97" t="s">
        <v>110</v>
      </c>
      <c r="E24" s="97" t="s">
        <v>297</v>
      </c>
      <c r="F24" s="97" t="s">
        <v>318</v>
      </c>
      <c r="G24" s="97" t="s">
        <v>154</v>
      </c>
      <c r="H24" s="94">
        <v>489999.99999999994</v>
      </c>
      <c r="I24" s="96">
        <v>314.20999999999998</v>
      </c>
      <c r="J24" s="84"/>
      <c r="K24" s="94">
        <v>1539.6289999999997</v>
      </c>
      <c r="L24" s="95">
        <v>3.3817126201843408E-3</v>
      </c>
      <c r="M24" s="95">
        <f t="shared" si="1"/>
        <v>5.2472393820140401E-3</v>
      </c>
      <c r="N24" s="95">
        <f>K24/'סכום נכסי הקרן'!$C$42</f>
        <v>2.8926656232433332E-3</v>
      </c>
    </row>
    <row r="25" spans="2:14" s="123" customFormat="1">
      <c r="B25" s="87" t="s">
        <v>319</v>
      </c>
      <c r="C25" s="84" t="s">
        <v>320</v>
      </c>
      <c r="D25" s="97" t="s">
        <v>110</v>
      </c>
      <c r="E25" s="97" t="s">
        <v>297</v>
      </c>
      <c r="F25" s="97" t="s">
        <v>318</v>
      </c>
      <c r="G25" s="97" t="s">
        <v>154</v>
      </c>
      <c r="H25" s="94">
        <v>5303999.9999999991</v>
      </c>
      <c r="I25" s="96">
        <v>326.08</v>
      </c>
      <c r="J25" s="84"/>
      <c r="K25" s="94">
        <v>17295.283199999998</v>
      </c>
      <c r="L25" s="95">
        <v>1.7167664751344579E-2</v>
      </c>
      <c r="M25" s="95">
        <f t="shared" si="1"/>
        <v>5.8944389284773038E-2</v>
      </c>
      <c r="N25" s="95">
        <f>K25/'סכום נכסי הקרן'!$C$42</f>
        <v>3.2494497802326376E-2</v>
      </c>
    </row>
    <row r="26" spans="2:14" s="123" customFormat="1">
      <c r="B26" s="87" t="s">
        <v>321</v>
      </c>
      <c r="C26" s="84" t="s">
        <v>322</v>
      </c>
      <c r="D26" s="97" t="s">
        <v>110</v>
      </c>
      <c r="E26" s="97" t="s">
        <v>297</v>
      </c>
      <c r="F26" s="97" t="s">
        <v>318</v>
      </c>
      <c r="G26" s="97" t="s">
        <v>154</v>
      </c>
      <c r="H26" s="94">
        <v>924199.99999999988</v>
      </c>
      <c r="I26" s="96">
        <v>361.4</v>
      </c>
      <c r="J26" s="84"/>
      <c r="K26" s="94">
        <v>3340.0587999999993</v>
      </c>
      <c r="L26" s="95">
        <v>4.0545286103564702E-3</v>
      </c>
      <c r="M26" s="95">
        <f t="shared" si="1"/>
        <v>1.1383319016206215E-2</v>
      </c>
      <c r="N26" s="95">
        <f>K26/'סכום נכסי הקרן'!$C$42</f>
        <v>6.2753255949136964E-3</v>
      </c>
    </row>
    <row r="27" spans="2:14" s="123" customFormat="1">
      <c r="B27" s="87" t="s">
        <v>323</v>
      </c>
      <c r="C27" s="84" t="s">
        <v>324</v>
      </c>
      <c r="D27" s="97" t="s">
        <v>110</v>
      </c>
      <c r="E27" s="97" t="s">
        <v>297</v>
      </c>
      <c r="F27" s="97" t="s">
        <v>318</v>
      </c>
      <c r="G27" s="97" t="s">
        <v>154</v>
      </c>
      <c r="H27" s="94">
        <v>169999.99999999997</v>
      </c>
      <c r="I27" s="96">
        <v>337.48</v>
      </c>
      <c r="J27" s="84"/>
      <c r="K27" s="94">
        <v>573.71599999999989</v>
      </c>
      <c r="L27" s="95">
        <v>6.972830501306603E-4</v>
      </c>
      <c r="M27" s="95">
        <f t="shared" si="1"/>
        <v>1.9552925992505775E-3</v>
      </c>
      <c r="N27" s="95">
        <f>K27/'סכום נכסי הקרן'!$C$42</f>
        <v>1.0779015923346937E-3</v>
      </c>
    </row>
    <row r="28" spans="2:14" s="123" customFormat="1">
      <c r="B28" s="87" t="s">
        <v>325</v>
      </c>
      <c r="C28" s="84" t="s">
        <v>326</v>
      </c>
      <c r="D28" s="97" t="s">
        <v>110</v>
      </c>
      <c r="E28" s="97" t="s">
        <v>301</v>
      </c>
      <c r="F28" s="97" t="s">
        <v>318</v>
      </c>
      <c r="G28" s="97" t="s">
        <v>154</v>
      </c>
      <c r="H28" s="94">
        <v>1107593.9999999998</v>
      </c>
      <c r="I28" s="96">
        <v>334.1</v>
      </c>
      <c r="J28" s="84"/>
      <c r="K28" s="94">
        <v>3700.4715499999993</v>
      </c>
      <c r="L28" s="95">
        <v>1.8568214585079628E-3</v>
      </c>
      <c r="M28" s="95">
        <f t="shared" si="1"/>
        <v>1.2611648682366037E-2</v>
      </c>
      <c r="N28" s="95">
        <f>K28/'סכום נכסי הקרן'!$C$42</f>
        <v>6.9524715645619649E-3</v>
      </c>
    </row>
    <row r="29" spans="2:14" s="123" customFormat="1">
      <c r="B29" s="87" t="s">
        <v>327</v>
      </c>
      <c r="C29" s="84" t="s">
        <v>328</v>
      </c>
      <c r="D29" s="97" t="s">
        <v>110</v>
      </c>
      <c r="E29" s="97" t="s">
        <v>301</v>
      </c>
      <c r="F29" s="97" t="s">
        <v>318</v>
      </c>
      <c r="G29" s="97" t="s">
        <v>154</v>
      </c>
      <c r="H29" s="94">
        <v>15999.999999999998</v>
      </c>
      <c r="I29" s="96">
        <v>3116</v>
      </c>
      <c r="J29" s="84"/>
      <c r="K29" s="94">
        <v>498.55999999999995</v>
      </c>
      <c r="L29" s="95">
        <v>4.2550556976153175E-4</v>
      </c>
      <c r="M29" s="95">
        <f t="shared" si="1"/>
        <v>1.699151981611752E-3</v>
      </c>
      <c r="N29" s="95">
        <f>K29/'סכום נכסי הקרן'!$C$42</f>
        <v>9.3669797926915926E-4</v>
      </c>
    </row>
    <row r="30" spans="2:14" s="123" customFormat="1">
      <c r="B30" s="87" t="s">
        <v>329</v>
      </c>
      <c r="C30" s="84" t="s">
        <v>330</v>
      </c>
      <c r="D30" s="97" t="s">
        <v>110</v>
      </c>
      <c r="E30" s="97" t="s">
        <v>301</v>
      </c>
      <c r="F30" s="97" t="s">
        <v>318</v>
      </c>
      <c r="G30" s="97" t="s">
        <v>154</v>
      </c>
      <c r="H30" s="94">
        <v>1600599.9999999998</v>
      </c>
      <c r="I30" s="96">
        <v>359.15</v>
      </c>
      <c r="J30" s="84"/>
      <c r="K30" s="94">
        <v>5748.5549000000001</v>
      </c>
      <c r="L30" s="95">
        <v>3.0970579874380296E-3</v>
      </c>
      <c r="M30" s="95">
        <f t="shared" si="1"/>
        <v>1.9591761171652258E-2</v>
      </c>
      <c r="N30" s="95">
        <f>K30/'סכום נכסי הקרן'!$C$42</f>
        <v>1.080042474034785E-2</v>
      </c>
    </row>
    <row r="31" spans="2:14" s="123" customFormat="1">
      <c r="B31" s="87" t="s">
        <v>331</v>
      </c>
      <c r="C31" s="84" t="s">
        <v>332</v>
      </c>
      <c r="D31" s="97" t="s">
        <v>110</v>
      </c>
      <c r="E31" s="97" t="s">
        <v>301</v>
      </c>
      <c r="F31" s="97" t="s">
        <v>318</v>
      </c>
      <c r="G31" s="97" t="s">
        <v>154</v>
      </c>
      <c r="H31" s="94">
        <v>1399999.9999999998</v>
      </c>
      <c r="I31" s="96">
        <v>277.48</v>
      </c>
      <c r="J31" s="84"/>
      <c r="K31" s="94">
        <v>3884.7199999999993</v>
      </c>
      <c r="L31" s="95">
        <v>3.4662045060658573E-3</v>
      </c>
      <c r="M31" s="95">
        <f t="shared" si="1"/>
        <v>1.3239589389455242E-2</v>
      </c>
      <c r="N31" s="95">
        <f>K31/'סכום נכסי הקרן'!$C$42</f>
        <v>7.2986388278772629E-3</v>
      </c>
    </row>
    <row r="32" spans="2:14" s="123" customFormat="1">
      <c r="B32" s="87" t="s">
        <v>333</v>
      </c>
      <c r="C32" s="84" t="s">
        <v>334</v>
      </c>
      <c r="D32" s="97" t="s">
        <v>110</v>
      </c>
      <c r="E32" s="97" t="s">
        <v>301</v>
      </c>
      <c r="F32" s="97" t="s">
        <v>318</v>
      </c>
      <c r="G32" s="97" t="s">
        <v>154</v>
      </c>
      <c r="H32" s="94">
        <v>624841.99999999988</v>
      </c>
      <c r="I32" s="96">
        <v>336.09</v>
      </c>
      <c r="J32" s="84"/>
      <c r="K32" s="94">
        <v>2100.0314799999996</v>
      </c>
      <c r="L32" s="95">
        <v>3.1242099999999996E-4</v>
      </c>
      <c r="M32" s="95">
        <f t="shared" si="1"/>
        <v>7.1571579161767099E-3</v>
      </c>
      <c r="N32" s="95">
        <f>K32/'סכום נכסי הקרן'!$C$42</f>
        <v>3.945553682039517E-3</v>
      </c>
    </row>
    <row r="33" spans="2:14" s="123" customFormat="1">
      <c r="B33" s="87" t="s">
        <v>335</v>
      </c>
      <c r="C33" s="84" t="s">
        <v>336</v>
      </c>
      <c r="D33" s="97" t="s">
        <v>110</v>
      </c>
      <c r="E33" s="97" t="s">
        <v>301</v>
      </c>
      <c r="F33" s="97" t="s">
        <v>318</v>
      </c>
      <c r="G33" s="97" t="s">
        <v>154</v>
      </c>
      <c r="H33" s="94">
        <v>200954.99999999997</v>
      </c>
      <c r="I33" s="96">
        <v>3233.71</v>
      </c>
      <c r="J33" s="84"/>
      <c r="K33" s="94">
        <v>6498.3019299999987</v>
      </c>
      <c r="L33" s="95">
        <v>3.1614746355513768E-3</v>
      </c>
      <c r="M33" s="95">
        <f t="shared" si="1"/>
        <v>2.2146988529908079E-2</v>
      </c>
      <c r="N33" s="95">
        <f>K33/'סכום נכסי הקרן'!$C$42</f>
        <v>1.2209054650416955E-2</v>
      </c>
    </row>
    <row r="34" spans="2:14" s="123" customFormat="1">
      <c r="B34" s="87" t="s">
        <v>337</v>
      </c>
      <c r="C34" s="84" t="s">
        <v>338</v>
      </c>
      <c r="D34" s="97" t="s">
        <v>110</v>
      </c>
      <c r="E34" s="97" t="s">
        <v>301</v>
      </c>
      <c r="F34" s="97" t="s">
        <v>318</v>
      </c>
      <c r="G34" s="97" t="s">
        <v>154</v>
      </c>
      <c r="H34" s="94">
        <v>296019.99999999994</v>
      </c>
      <c r="I34" s="96">
        <v>3340.72</v>
      </c>
      <c r="J34" s="84"/>
      <c r="K34" s="94">
        <v>9889.1993399999974</v>
      </c>
      <c r="L34" s="95">
        <v>1.0057760260940471E-2</v>
      </c>
      <c r="M34" s="95">
        <f t="shared" si="1"/>
        <v>3.3703571596426965E-2</v>
      </c>
      <c r="N34" s="95">
        <f>K34/'סכום נכסי הקרן'!$C$42</f>
        <v>1.8579896177727658E-2</v>
      </c>
    </row>
    <row r="35" spans="2:14" s="123" customFormat="1">
      <c r="B35" s="87" t="s">
        <v>339</v>
      </c>
      <c r="C35" s="84" t="s">
        <v>340</v>
      </c>
      <c r="D35" s="97" t="s">
        <v>110</v>
      </c>
      <c r="E35" s="97" t="s">
        <v>308</v>
      </c>
      <c r="F35" s="97" t="s">
        <v>318</v>
      </c>
      <c r="G35" s="97" t="s">
        <v>154</v>
      </c>
      <c r="H35" s="94">
        <v>282999.99999999994</v>
      </c>
      <c r="I35" s="96">
        <v>3605.59</v>
      </c>
      <c r="J35" s="84"/>
      <c r="K35" s="94">
        <v>10203.819699999998</v>
      </c>
      <c r="L35" s="95">
        <v>1.2324773727170966E-2</v>
      </c>
      <c r="M35" s="95">
        <f t="shared" si="1"/>
        <v>3.4775835332285045E-2</v>
      </c>
      <c r="N35" s="95">
        <f>K35/'סכום נכסי הקרן'!$C$42</f>
        <v>1.917100708804725E-2</v>
      </c>
    </row>
    <row r="36" spans="2:14" s="123" customFormat="1">
      <c r="B36" s="87" t="s">
        <v>341</v>
      </c>
      <c r="C36" s="84" t="s">
        <v>342</v>
      </c>
      <c r="D36" s="97" t="s">
        <v>110</v>
      </c>
      <c r="E36" s="97" t="s">
        <v>308</v>
      </c>
      <c r="F36" s="97" t="s">
        <v>318</v>
      </c>
      <c r="G36" s="97" t="s">
        <v>154</v>
      </c>
      <c r="H36" s="94">
        <v>175183.99999999997</v>
      </c>
      <c r="I36" s="96">
        <v>3346.63</v>
      </c>
      <c r="J36" s="84"/>
      <c r="K36" s="94">
        <v>5862.760299999999</v>
      </c>
      <c r="L36" s="95">
        <v>1.1678933333333331E-3</v>
      </c>
      <c r="M36" s="95">
        <f t="shared" si="1"/>
        <v>1.9980986804917583E-2</v>
      </c>
      <c r="N36" s="95">
        <f>K36/'סכום נכסי הקרן'!$C$42</f>
        <v>1.1014994636451881E-2</v>
      </c>
    </row>
    <row r="37" spans="2:14" s="123" customFormat="1">
      <c r="B37" s="87" t="s">
        <v>343</v>
      </c>
      <c r="C37" s="84" t="s">
        <v>344</v>
      </c>
      <c r="D37" s="97" t="s">
        <v>110</v>
      </c>
      <c r="E37" s="97" t="s">
        <v>308</v>
      </c>
      <c r="F37" s="97" t="s">
        <v>318</v>
      </c>
      <c r="G37" s="97" t="s">
        <v>154</v>
      </c>
      <c r="H37" s="94">
        <v>173499.99999999997</v>
      </c>
      <c r="I37" s="96">
        <v>3252.12</v>
      </c>
      <c r="J37" s="84"/>
      <c r="K37" s="94">
        <v>5642.4281999999994</v>
      </c>
      <c r="L37" s="95">
        <v>1.239285714285714E-3</v>
      </c>
      <c r="M37" s="95">
        <f t="shared" si="1"/>
        <v>1.923006871215507E-2</v>
      </c>
      <c r="N37" s="95">
        <f>K37/'סכום נכסי הקרן'!$C$42</f>
        <v>1.0601033161728416E-2</v>
      </c>
    </row>
    <row r="38" spans="2:14" s="123" customFormat="1">
      <c r="B38" s="87" t="s">
        <v>345</v>
      </c>
      <c r="C38" s="84" t="s">
        <v>346</v>
      </c>
      <c r="D38" s="97" t="s">
        <v>110</v>
      </c>
      <c r="E38" s="97" t="s">
        <v>313</v>
      </c>
      <c r="F38" s="97" t="s">
        <v>318</v>
      </c>
      <c r="G38" s="97" t="s">
        <v>154</v>
      </c>
      <c r="H38" s="94">
        <v>126462.99999999999</v>
      </c>
      <c r="I38" s="96">
        <v>3378.61</v>
      </c>
      <c r="J38" s="84"/>
      <c r="K38" s="94">
        <v>4272.6915599999984</v>
      </c>
      <c r="L38" s="95">
        <v>8.7681013473622945E-4</v>
      </c>
      <c r="M38" s="95">
        <f t="shared" si="1"/>
        <v>1.4561842769154778E-2</v>
      </c>
      <c r="N38" s="95">
        <f>K38/'סכום נכסי הקרן'!$C$42</f>
        <v>8.0275624805287039E-3</v>
      </c>
    </row>
    <row r="39" spans="2:14" s="123" customFormat="1">
      <c r="B39" s="87" t="s">
        <v>347</v>
      </c>
      <c r="C39" s="84" t="s">
        <v>348</v>
      </c>
      <c r="D39" s="97" t="s">
        <v>110</v>
      </c>
      <c r="E39" s="97" t="s">
        <v>313</v>
      </c>
      <c r="F39" s="97" t="s">
        <v>318</v>
      </c>
      <c r="G39" s="97" t="s">
        <v>154</v>
      </c>
      <c r="H39" s="94">
        <v>779999.99999999988</v>
      </c>
      <c r="I39" s="96">
        <v>335.39</v>
      </c>
      <c r="J39" s="84"/>
      <c r="K39" s="94">
        <v>2616.0419999999995</v>
      </c>
      <c r="L39" s="95">
        <v>2.108108108108108E-3</v>
      </c>
      <c r="M39" s="95">
        <f t="shared" si="1"/>
        <v>8.9157833526146719E-3</v>
      </c>
      <c r="N39" s="95">
        <f>K39/'סכום נכסי הקרן'!$C$42</f>
        <v>4.9150378190854658E-3</v>
      </c>
    </row>
    <row r="40" spans="2:14" s="123" customFormat="1">
      <c r="B40" s="87" t="s">
        <v>349</v>
      </c>
      <c r="C40" s="84" t="s">
        <v>350</v>
      </c>
      <c r="D40" s="97" t="s">
        <v>110</v>
      </c>
      <c r="E40" s="97" t="s">
        <v>313</v>
      </c>
      <c r="F40" s="97" t="s">
        <v>318</v>
      </c>
      <c r="G40" s="97" t="s">
        <v>154</v>
      </c>
      <c r="H40" s="94">
        <v>45399.999999999993</v>
      </c>
      <c r="I40" s="96">
        <v>3148.22</v>
      </c>
      <c r="J40" s="84"/>
      <c r="K40" s="94">
        <v>1429.2918799999998</v>
      </c>
      <c r="L40" s="95">
        <v>3.0317195325542569E-4</v>
      </c>
      <c r="M40" s="95">
        <f t="shared" si="1"/>
        <v>4.8711973086561023E-3</v>
      </c>
      <c r="N40" s="95">
        <f>K40/'סכום נכסי הקרן'!$C$42</f>
        <v>2.6853634783813736E-3</v>
      </c>
    </row>
    <row r="41" spans="2:14" s="123" customFormat="1">
      <c r="B41" s="87" t="s">
        <v>351</v>
      </c>
      <c r="C41" s="84" t="s">
        <v>352</v>
      </c>
      <c r="D41" s="97" t="s">
        <v>110</v>
      </c>
      <c r="E41" s="97" t="s">
        <v>313</v>
      </c>
      <c r="F41" s="97" t="s">
        <v>318</v>
      </c>
      <c r="G41" s="97" t="s">
        <v>154</v>
      </c>
      <c r="H41" s="94">
        <v>458446.99999999994</v>
      </c>
      <c r="I41" s="96">
        <v>3264.84</v>
      </c>
      <c r="J41" s="84"/>
      <c r="K41" s="94">
        <v>14967.561029999997</v>
      </c>
      <c r="L41" s="95">
        <v>3.0614156928213685E-3</v>
      </c>
      <c r="M41" s="95">
        <f t="shared" si="1"/>
        <v>5.1011234322888586E-2</v>
      </c>
      <c r="N41" s="95">
        <f>K41/'סכום נכסי הקרן'!$C$42</f>
        <v>2.8121157275731737E-2</v>
      </c>
    </row>
    <row r="42" spans="2:14" s="123" customFormat="1">
      <c r="B42" s="87" t="s">
        <v>353</v>
      </c>
      <c r="C42" s="84" t="s">
        <v>354</v>
      </c>
      <c r="D42" s="97" t="s">
        <v>110</v>
      </c>
      <c r="E42" s="97" t="s">
        <v>313</v>
      </c>
      <c r="F42" s="97" t="s">
        <v>318</v>
      </c>
      <c r="G42" s="97" t="s">
        <v>154</v>
      </c>
      <c r="H42" s="94">
        <v>96767.999999999985</v>
      </c>
      <c r="I42" s="96">
        <v>3592.04</v>
      </c>
      <c r="J42" s="84"/>
      <c r="K42" s="94">
        <v>3475.9452699999997</v>
      </c>
      <c r="L42" s="95">
        <v>2.0007286880154638E-3</v>
      </c>
      <c r="M42" s="95">
        <f t="shared" si="1"/>
        <v>1.1846436323600964E-2</v>
      </c>
      <c r="N42" s="95">
        <f>K42/'סכום נכסי הקרן'!$C$42</f>
        <v>6.5306300354203949E-3</v>
      </c>
    </row>
    <row r="43" spans="2:14" s="123" customFormat="1">
      <c r="B43" s="83"/>
      <c r="C43" s="84"/>
      <c r="D43" s="84"/>
      <c r="E43" s="84"/>
      <c r="F43" s="84"/>
      <c r="G43" s="84"/>
      <c r="H43" s="94"/>
      <c r="I43" s="96"/>
      <c r="J43" s="84"/>
      <c r="K43" s="84"/>
      <c r="L43" s="84"/>
      <c r="M43" s="95"/>
      <c r="N43" s="84"/>
    </row>
    <row r="44" spans="2:14" s="123" customFormat="1">
      <c r="B44" s="81" t="s">
        <v>218</v>
      </c>
      <c r="C44" s="82"/>
      <c r="D44" s="82"/>
      <c r="E44" s="82"/>
      <c r="F44" s="82"/>
      <c r="G44" s="82"/>
      <c r="H44" s="91"/>
      <c r="I44" s="93"/>
      <c r="J44" s="91">
        <f>J45</f>
        <v>59.687169999999995</v>
      </c>
      <c r="K44" s="91">
        <v>130348.50873000057</v>
      </c>
      <c r="L44" s="82"/>
      <c r="M44" s="92">
        <f t="shared" ref="M44:M54" si="2">K44/$K$11</f>
        <v>0.44424327444784434</v>
      </c>
      <c r="N44" s="92">
        <f>K44/'סכום נכסי הקרן'!$C$42</f>
        <v>0.24489968053622413</v>
      </c>
    </row>
    <row r="45" spans="2:14" s="123" customFormat="1">
      <c r="B45" s="103" t="s">
        <v>54</v>
      </c>
      <c r="C45" s="82"/>
      <c r="D45" s="82"/>
      <c r="E45" s="82"/>
      <c r="F45" s="82"/>
      <c r="G45" s="82"/>
      <c r="H45" s="91"/>
      <c r="I45" s="93"/>
      <c r="J45" s="91">
        <f>J54</f>
        <v>59.687169999999995</v>
      </c>
      <c r="K45" s="91">
        <v>80161.562540000581</v>
      </c>
      <c r="L45" s="82"/>
      <c r="M45" s="92">
        <f t="shared" si="2"/>
        <v>0.27320017217373316</v>
      </c>
      <c r="N45" s="92">
        <f>K45/'סכום נכסי הקרן'!$C$42</f>
        <v>0.15060809861656949</v>
      </c>
    </row>
    <row r="46" spans="2:14" s="123" customFormat="1">
      <c r="B46" s="87" t="s">
        <v>355</v>
      </c>
      <c r="C46" s="84" t="s">
        <v>356</v>
      </c>
      <c r="D46" s="97" t="s">
        <v>27</v>
      </c>
      <c r="E46" s="97"/>
      <c r="F46" s="97" t="s">
        <v>298</v>
      </c>
      <c r="G46" s="97" t="s">
        <v>163</v>
      </c>
      <c r="H46" s="94">
        <v>11965.999999999998</v>
      </c>
      <c r="I46" s="96">
        <f>2311000/100</f>
        <v>23110</v>
      </c>
      <c r="J46" s="84"/>
      <c r="K46" s="94">
        <v>9115.9518800000005</v>
      </c>
      <c r="L46" s="95">
        <v>1.074172104472187E-4</v>
      </c>
      <c r="M46" s="95">
        <f t="shared" si="2"/>
        <v>3.1068251968026678E-2</v>
      </c>
      <c r="N46" s="95">
        <f>K46/'סכום נכסי הקרן'!$C$42</f>
        <v>1.7127113497093418E-2</v>
      </c>
    </row>
    <row r="47" spans="2:14" s="123" customFormat="1">
      <c r="B47" s="87" t="s">
        <v>357</v>
      </c>
      <c r="C47" s="84" t="s">
        <v>358</v>
      </c>
      <c r="D47" s="97" t="s">
        <v>27</v>
      </c>
      <c r="E47" s="97"/>
      <c r="F47" s="97" t="s">
        <v>298</v>
      </c>
      <c r="G47" s="97" t="s">
        <v>155</v>
      </c>
      <c r="H47" s="94">
        <v>56003</v>
      </c>
      <c r="I47" s="96">
        <v>7919</v>
      </c>
      <c r="J47" s="84"/>
      <c r="K47" s="94">
        <v>18870.847550000391</v>
      </c>
      <c r="L47" s="95">
        <v>2.7508230660269251E-3</v>
      </c>
      <c r="M47" s="95">
        <f t="shared" si="2"/>
        <v>6.4314100628362569E-2</v>
      </c>
      <c r="N47" s="95">
        <f>K47/'סכום נכסי הקרן'!$C$42</f>
        <v>3.5454679009912012E-2</v>
      </c>
    </row>
    <row r="48" spans="2:14" s="123" customFormat="1">
      <c r="B48" s="87" t="s">
        <v>359</v>
      </c>
      <c r="C48" s="84" t="s">
        <v>360</v>
      </c>
      <c r="D48" s="97" t="s">
        <v>27</v>
      </c>
      <c r="E48" s="97"/>
      <c r="F48" s="97" t="s">
        <v>298</v>
      </c>
      <c r="G48" s="97" t="s">
        <v>162</v>
      </c>
      <c r="H48" s="94">
        <v>20415.999999999996</v>
      </c>
      <c r="I48" s="96">
        <v>3416</v>
      </c>
      <c r="J48" s="84"/>
      <c r="K48" s="94">
        <v>1925.5505599999997</v>
      </c>
      <c r="L48" s="95">
        <v>3.6765132910295391E-4</v>
      </c>
      <c r="M48" s="95">
        <f t="shared" si="2"/>
        <v>6.5625061170523479E-3</v>
      </c>
      <c r="N48" s="95">
        <f>K48/'סכום נכסי הקרן'!$C$42</f>
        <v>3.6177377217037022E-3</v>
      </c>
    </row>
    <row r="49" spans="2:14" s="123" customFormat="1">
      <c r="B49" s="87" t="s">
        <v>361</v>
      </c>
      <c r="C49" s="84" t="s">
        <v>362</v>
      </c>
      <c r="D49" s="97" t="s">
        <v>363</v>
      </c>
      <c r="E49" s="97"/>
      <c r="F49" s="97" t="s">
        <v>298</v>
      </c>
      <c r="G49" s="97" t="s">
        <v>153</v>
      </c>
      <c r="H49" s="94">
        <v>17876.999999999996</v>
      </c>
      <c r="I49" s="96">
        <v>2561</v>
      </c>
      <c r="J49" s="84"/>
      <c r="K49" s="94">
        <v>1671.0793899999996</v>
      </c>
      <c r="L49" s="95">
        <v>1.2328965517241378E-3</v>
      </c>
      <c r="M49" s="95">
        <f t="shared" si="2"/>
        <v>5.6952379993362038E-3</v>
      </c>
      <c r="N49" s="95">
        <f>K49/'סכום נכסי הקרן'!$C$42</f>
        <v>3.1396355259373778E-3</v>
      </c>
    </row>
    <row r="50" spans="2:14" s="123" customFormat="1">
      <c r="B50" s="87" t="s">
        <v>364</v>
      </c>
      <c r="C50" s="84" t="s">
        <v>365</v>
      </c>
      <c r="D50" s="97" t="s">
        <v>113</v>
      </c>
      <c r="E50" s="97"/>
      <c r="F50" s="97" t="s">
        <v>298</v>
      </c>
      <c r="G50" s="97" t="s">
        <v>153</v>
      </c>
      <c r="H50" s="94">
        <v>48499.999999999993</v>
      </c>
      <c r="I50" s="96">
        <v>2814.63</v>
      </c>
      <c r="J50" s="84"/>
      <c r="K50" s="94">
        <v>4982.5987599999989</v>
      </c>
      <c r="L50" s="95">
        <v>5.8783655627552662E-4</v>
      </c>
      <c r="M50" s="95">
        <f t="shared" si="2"/>
        <v>1.6981291232008699E-2</v>
      </c>
      <c r="N50" s="95">
        <f>K50/'סכום נכסי הקרן'!$C$42</f>
        <v>9.3613410422035831E-3</v>
      </c>
    </row>
    <row r="51" spans="2:14" s="123" customFormat="1">
      <c r="B51" s="87" t="s">
        <v>366</v>
      </c>
      <c r="C51" s="84" t="s">
        <v>367</v>
      </c>
      <c r="D51" s="97" t="s">
        <v>113</v>
      </c>
      <c r="E51" s="97"/>
      <c r="F51" s="97" t="s">
        <v>298</v>
      </c>
      <c r="G51" s="97" t="s">
        <v>153</v>
      </c>
      <c r="H51" s="94">
        <v>9437.9999999999982</v>
      </c>
      <c r="I51" s="96">
        <v>48654</v>
      </c>
      <c r="J51" s="84"/>
      <c r="K51" s="94">
        <v>16760.670499999997</v>
      </c>
      <c r="L51" s="95">
        <v>1.6038565970710496E-3</v>
      </c>
      <c r="M51" s="95">
        <f t="shared" si="2"/>
        <v>5.7122365398781759E-2</v>
      </c>
      <c r="N51" s="95">
        <f>K51/'סכום נכסי הקרן'!$C$42</f>
        <v>3.1490063760723296E-2</v>
      </c>
    </row>
    <row r="52" spans="2:14" s="123" customFormat="1">
      <c r="B52" s="87" t="s">
        <v>368</v>
      </c>
      <c r="C52" s="84" t="s">
        <v>369</v>
      </c>
      <c r="D52" s="97" t="s">
        <v>125</v>
      </c>
      <c r="E52" s="97"/>
      <c r="F52" s="97" t="s">
        <v>298</v>
      </c>
      <c r="G52" s="97" t="s">
        <v>157</v>
      </c>
      <c r="H52" s="94">
        <v>3645.9999999999995</v>
      </c>
      <c r="I52" s="96">
        <v>7976</v>
      </c>
      <c r="J52" s="84"/>
      <c r="K52" s="94">
        <v>784.85349999999994</v>
      </c>
      <c r="L52" s="95">
        <v>1.0360386292941825E-4</v>
      </c>
      <c r="M52" s="95">
        <f t="shared" si="2"/>
        <v>2.674874397865692E-3</v>
      </c>
      <c r="N52" s="95">
        <f>K52/'סכום נכסי הקרן'!$C$42</f>
        <v>1.4745881889287691E-3</v>
      </c>
    </row>
    <row r="53" spans="2:14" s="123" customFormat="1">
      <c r="B53" s="87" t="s">
        <v>370</v>
      </c>
      <c r="C53" s="84" t="s">
        <v>371</v>
      </c>
      <c r="D53" s="97" t="s">
        <v>363</v>
      </c>
      <c r="E53" s="97"/>
      <c r="F53" s="97" t="s">
        <v>298</v>
      </c>
      <c r="G53" s="97" t="s">
        <v>153</v>
      </c>
      <c r="H53" s="94">
        <v>85191</v>
      </c>
      <c r="I53" s="96">
        <v>4220</v>
      </c>
      <c r="J53" s="84"/>
      <c r="K53" s="94">
        <v>13121.969730000197</v>
      </c>
      <c r="L53" s="95">
        <v>5.9316263764972408E-5</v>
      </c>
      <c r="M53" s="95">
        <f t="shared" si="2"/>
        <v>4.4721238906810144E-2</v>
      </c>
      <c r="N53" s="95">
        <f>K53/'סכום נכסי הקרן'!$C$42</f>
        <v>2.4653647565232393E-2</v>
      </c>
    </row>
    <row r="54" spans="2:14" s="123" customFormat="1">
      <c r="B54" s="87" t="s">
        <v>372</v>
      </c>
      <c r="C54" s="84" t="s">
        <v>373</v>
      </c>
      <c r="D54" s="97" t="s">
        <v>363</v>
      </c>
      <c r="E54" s="97"/>
      <c r="F54" s="97" t="s">
        <v>298</v>
      </c>
      <c r="G54" s="97" t="s">
        <v>153</v>
      </c>
      <c r="H54" s="94">
        <v>14129.999999999998</v>
      </c>
      <c r="I54" s="96">
        <v>24951</v>
      </c>
      <c r="J54" s="125">
        <v>59.687169999999995</v>
      </c>
      <c r="K54" s="94">
        <v>12928.040669999998</v>
      </c>
      <c r="L54" s="95">
        <v>3.8751386129951386E-5</v>
      </c>
      <c r="M54" s="95">
        <f t="shared" si="2"/>
        <v>4.4060305525489056E-2</v>
      </c>
      <c r="N54" s="95">
        <f>K54/'סכום נכסי הקרן'!$C$42</f>
        <v>2.4289292304834939E-2</v>
      </c>
    </row>
    <row r="55" spans="2:14" s="123" customFormat="1">
      <c r="B55" s="83"/>
      <c r="C55" s="84"/>
      <c r="D55" s="84"/>
      <c r="E55" s="84"/>
      <c r="F55" s="84"/>
      <c r="G55" s="84"/>
      <c r="H55" s="94"/>
      <c r="I55" s="96"/>
      <c r="J55" s="84"/>
      <c r="K55" s="84"/>
      <c r="L55" s="84"/>
      <c r="M55" s="95"/>
      <c r="N55" s="84"/>
    </row>
    <row r="56" spans="2:14" s="123" customFormat="1">
      <c r="B56" s="103" t="s">
        <v>55</v>
      </c>
      <c r="C56" s="82"/>
      <c r="D56" s="82"/>
      <c r="E56" s="82"/>
      <c r="F56" s="82"/>
      <c r="G56" s="82"/>
      <c r="H56" s="91"/>
      <c r="I56" s="93"/>
      <c r="J56" s="82"/>
      <c r="K56" s="91">
        <v>50186.946189999988</v>
      </c>
      <c r="L56" s="82"/>
      <c r="M56" s="92">
        <f t="shared" ref="M56:M65" si="3">K56/$K$11</f>
        <v>0.17104310227411115</v>
      </c>
      <c r="N56" s="92">
        <f>K56/'סכום נכסי הקרן'!$C$42</f>
        <v>9.4291581919654657E-2</v>
      </c>
    </row>
    <row r="57" spans="2:14" s="123" customFormat="1">
      <c r="B57" s="87" t="s">
        <v>374</v>
      </c>
      <c r="C57" s="84" t="s">
        <v>375</v>
      </c>
      <c r="D57" s="97" t="s">
        <v>27</v>
      </c>
      <c r="E57" s="97"/>
      <c r="F57" s="97" t="s">
        <v>318</v>
      </c>
      <c r="G57" s="97" t="s">
        <v>155</v>
      </c>
      <c r="H57" s="94">
        <v>7340.9999999999991</v>
      </c>
      <c r="I57" s="96">
        <v>19187</v>
      </c>
      <c r="J57" s="84"/>
      <c r="K57" s="94">
        <v>5993.3835399999989</v>
      </c>
      <c r="L57" s="95">
        <v>9.0841705759990288E-3</v>
      </c>
      <c r="M57" s="95">
        <f t="shared" si="3"/>
        <v>2.0426166396321922E-2</v>
      </c>
      <c r="N57" s="95">
        <f>K57/'סכום נכסי הקרן'!$C$42</f>
        <v>1.1260410484E-2</v>
      </c>
    </row>
    <row r="58" spans="2:14" s="123" customFormat="1">
      <c r="B58" s="87" t="s">
        <v>376</v>
      </c>
      <c r="C58" s="84" t="s">
        <v>377</v>
      </c>
      <c r="D58" s="97" t="s">
        <v>113</v>
      </c>
      <c r="E58" s="97"/>
      <c r="F58" s="97" t="s">
        <v>318</v>
      </c>
      <c r="G58" s="97" t="s">
        <v>153</v>
      </c>
      <c r="H58" s="94">
        <v>8045.9999999999991</v>
      </c>
      <c r="I58" s="96">
        <v>9608</v>
      </c>
      <c r="J58" s="84"/>
      <c r="K58" s="94">
        <v>2821.6678299999994</v>
      </c>
      <c r="L58" s="95">
        <v>2.2059754902579009E-3</v>
      </c>
      <c r="M58" s="95">
        <f t="shared" si="3"/>
        <v>9.6165807220688227E-3</v>
      </c>
      <c r="N58" s="95">
        <f>K58/'סכום נכסי הקרן'!$C$42</f>
        <v>5.3013690519291426E-3</v>
      </c>
    </row>
    <row r="59" spans="2:14" s="123" customFormat="1">
      <c r="B59" s="87" t="s">
        <v>378</v>
      </c>
      <c r="C59" s="84" t="s">
        <v>379</v>
      </c>
      <c r="D59" s="97" t="s">
        <v>113</v>
      </c>
      <c r="E59" s="97"/>
      <c r="F59" s="97" t="s">
        <v>318</v>
      </c>
      <c r="G59" s="97" t="s">
        <v>153</v>
      </c>
      <c r="H59" s="94">
        <v>13638.999999999998</v>
      </c>
      <c r="I59" s="96">
        <v>10131</v>
      </c>
      <c r="J59" s="84"/>
      <c r="K59" s="94">
        <v>5043.4498799999992</v>
      </c>
      <c r="L59" s="95">
        <v>4.605497706098132E-4</v>
      </c>
      <c r="M59" s="95">
        <f t="shared" si="3"/>
        <v>1.7188679111363833E-2</v>
      </c>
      <c r="N59" s="95">
        <f>K59/'סכום נכסי הקרן'!$C$42</f>
        <v>9.4756685476999423E-3</v>
      </c>
    </row>
    <row r="60" spans="2:14" s="123" customFormat="1">
      <c r="B60" s="87" t="s">
        <v>380</v>
      </c>
      <c r="C60" s="84" t="s">
        <v>381</v>
      </c>
      <c r="D60" s="97" t="s">
        <v>113</v>
      </c>
      <c r="E60" s="97"/>
      <c r="F60" s="97" t="s">
        <v>318</v>
      </c>
      <c r="G60" s="97" t="s">
        <v>155</v>
      </c>
      <c r="H60" s="94">
        <v>2455.9999999999995</v>
      </c>
      <c r="I60" s="96">
        <v>10404</v>
      </c>
      <c r="J60" s="84"/>
      <c r="K60" s="94">
        <v>1087.27268</v>
      </c>
      <c r="L60" s="95">
        <v>5.937188462292603E-5</v>
      </c>
      <c r="M60" s="95">
        <f t="shared" si="3"/>
        <v>3.705555056110239E-3</v>
      </c>
      <c r="N60" s="95">
        <f>K60/'סכום נכסי הקרן'!$C$42</f>
        <v>2.0427754378019966E-3</v>
      </c>
    </row>
    <row r="61" spans="2:14" s="123" customFormat="1">
      <c r="B61" s="87" t="s">
        <v>382</v>
      </c>
      <c r="C61" s="84" t="s">
        <v>383</v>
      </c>
      <c r="D61" s="97" t="s">
        <v>113</v>
      </c>
      <c r="E61" s="97"/>
      <c r="F61" s="97" t="s">
        <v>318</v>
      </c>
      <c r="G61" s="97" t="s">
        <v>153</v>
      </c>
      <c r="H61" s="94">
        <v>14542.999999999998</v>
      </c>
      <c r="I61" s="96">
        <v>10977</v>
      </c>
      <c r="J61" s="84"/>
      <c r="K61" s="94">
        <v>5826.8056500000002</v>
      </c>
      <c r="L61" s="95">
        <v>3.2163697940169812E-4</v>
      </c>
      <c r="M61" s="95">
        <f t="shared" si="3"/>
        <v>1.9858449066640034E-2</v>
      </c>
      <c r="N61" s="95">
        <f>K61/'סכום נכסי הקרן'!$C$42</f>
        <v>1.0947442791136715E-2</v>
      </c>
    </row>
    <row r="62" spans="2:14" s="123" customFormat="1">
      <c r="B62" s="87" t="s">
        <v>384</v>
      </c>
      <c r="C62" s="84" t="s">
        <v>385</v>
      </c>
      <c r="D62" s="97" t="s">
        <v>363</v>
      </c>
      <c r="E62" s="97"/>
      <c r="F62" s="97" t="s">
        <v>318</v>
      </c>
      <c r="G62" s="97" t="s">
        <v>153</v>
      </c>
      <c r="H62" s="94">
        <v>39179.999999999993</v>
      </c>
      <c r="I62" s="96">
        <v>3548</v>
      </c>
      <c r="J62" s="84"/>
      <c r="K62" s="94">
        <v>5073.888359999999</v>
      </c>
      <c r="L62" s="95">
        <v>1.4672848727064085E-4</v>
      </c>
      <c r="M62" s="95">
        <f t="shared" si="3"/>
        <v>1.729241708394336E-2</v>
      </c>
      <c r="N62" s="95">
        <f>K62/'סכום נכסי הקרן'!$C$42</f>
        <v>9.5328565746335605E-3</v>
      </c>
    </row>
    <row r="63" spans="2:14" s="123" customFormat="1">
      <c r="B63" s="87" t="s">
        <v>386</v>
      </c>
      <c r="C63" s="84" t="s">
        <v>387</v>
      </c>
      <c r="D63" s="97" t="s">
        <v>113</v>
      </c>
      <c r="E63" s="97"/>
      <c r="F63" s="97" t="s">
        <v>318</v>
      </c>
      <c r="G63" s="97" t="s">
        <v>153</v>
      </c>
      <c r="H63" s="94">
        <v>14465.999999999998</v>
      </c>
      <c r="I63" s="96">
        <v>7018</v>
      </c>
      <c r="J63" s="84"/>
      <c r="K63" s="94">
        <v>3705.5671599999991</v>
      </c>
      <c r="L63" s="95">
        <v>3.6765949556131084E-4</v>
      </c>
      <c r="M63" s="95">
        <f t="shared" si="3"/>
        <v>1.2629015129391512E-2</v>
      </c>
      <c r="N63" s="95">
        <f>K63/'סכום נכסי הקרן'!$C$42</f>
        <v>6.9620452319041981E-3</v>
      </c>
    </row>
    <row r="64" spans="2:14" s="123" customFormat="1">
      <c r="B64" s="87" t="s">
        <v>388</v>
      </c>
      <c r="C64" s="84" t="s">
        <v>389</v>
      </c>
      <c r="D64" s="97" t="s">
        <v>363</v>
      </c>
      <c r="E64" s="97"/>
      <c r="F64" s="97" t="s">
        <v>318</v>
      </c>
      <c r="G64" s="97" t="s">
        <v>153</v>
      </c>
      <c r="H64" s="94">
        <v>78049.999999999985</v>
      </c>
      <c r="I64" s="96">
        <v>3329</v>
      </c>
      <c r="J64" s="84"/>
      <c r="K64" s="94">
        <v>9483.7384199999979</v>
      </c>
      <c r="L64" s="95">
        <v>7.8521069884134476E-4</v>
      </c>
      <c r="M64" s="95">
        <f t="shared" si="3"/>
        <v>3.2321712390545779E-2</v>
      </c>
      <c r="N64" s="95">
        <f>K64/'סכום נכסי הקרן'!$C$42</f>
        <v>1.7818113394438558E-2</v>
      </c>
    </row>
    <row r="65" spans="2:14" s="123" customFormat="1">
      <c r="B65" s="87" t="s">
        <v>390</v>
      </c>
      <c r="C65" s="84" t="s">
        <v>391</v>
      </c>
      <c r="D65" s="97" t="s">
        <v>363</v>
      </c>
      <c r="E65" s="97"/>
      <c r="F65" s="97" t="s">
        <v>318</v>
      </c>
      <c r="G65" s="97" t="s">
        <v>153</v>
      </c>
      <c r="H65" s="94">
        <v>39117.999999999993</v>
      </c>
      <c r="I65" s="96">
        <v>7810</v>
      </c>
      <c r="J65" s="84"/>
      <c r="K65" s="94">
        <v>11151.172669999998</v>
      </c>
      <c r="L65" s="95">
        <v>1.4566594655402546E-4</v>
      </c>
      <c r="M65" s="95">
        <f t="shared" si="3"/>
        <v>3.8004527317725675E-2</v>
      </c>
      <c r="N65" s="95">
        <f>K65/'סכום נכסי הקרן'!$C$42</f>
        <v>2.0950900406110546E-2</v>
      </c>
    </row>
    <row r="66" spans="2:14" s="123" customFormat="1">
      <c r="B66" s="126"/>
      <c r="C66" s="126"/>
    </row>
    <row r="67" spans="2:14" s="123" customFormat="1">
      <c r="B67" s="126"/>
      <c r="C67" s="126"/>
    </row>
    <row r="68" spans="2:14" s="123" customFormat="1">
      <c r="B68" s="126"/>
      <c r="C68" s="126"/>
    </row>
    <row r="69" spans="2:14" s="123" customFormat="1">
      <c r="B69" s="127" t="s">
        <v>238</v>
      </c>
      <c r="C69" s="126"/>
    </row>
    <row r="70" spans="2:14" s="123" customFormat="1">
      <c r="B70" s="127" t="s">
        <v>102</v>
      </c>
      <c r="C70" s="126"/>
    </row>
    <row r="71" spans="2:14" s="123" customFormat="1">
      <c r="B71" s="127" t="s">
        <v>221</v>
      </c>
      <c r="C71" s="126"/>
    </row>
    <row r="72" spans="2:14" s="123" customFormat="1">
      <c r="B72" s="127" t="s">
        <v>229</v>
      </c>
      <c r="C72" s="126"/>
    </row>
    <row r="73" spans="2:14" s="123" customFormat="1">
      <c r="B73" s="127" t="s">
        <v>236</v>
      </c>
      <c r="C73" s="126"/>
    </row>
    <row r="74" spans="2:14" s="123" customFormat="1">
      <c r="B74" s="126"/>
      <c r="C74" s="126"/>
    </row>
    <row r="75" spans="2:14" s="123" customFormat="1">
      <c r="B75" s="126"/>
      <c r="C75" s="126"/>
    </row>
    <row r="76" spans="2:14" s="123" customFormat="1">
      <c r="B76" s="126"/>
      <c r="C76" s="126"/>
    </row>
    <row r="77" spans="2:14" s="123" customFormat="1">
      <c r="B77" s="126"/>
      <c r="C77" s="126"/>
    </row>
    <row r="78" spans="2:14" s="123" customFormat="1">
      <c r="B78" s="126"/>
      <c r="C78" s="126"/>
    </row>
    <row r="79" spans="2:14" s="123" customFormat="1">
      <c r="B79" s="126"/>
      <c r="C79" s="126"/>
    </row>
    <row r="80" spans="2:14" s="123" customFormat="1">
      <c r="B80" s="126"/>
      <c r="C80" s="126"/>
    </row>
    <row r="81" spans="2:3" s="123" customFormat="1">
      <c r="B81" s="126"/>
      <c r="C81" s="126"/>
    </row>
    <row r="82" spans="2:3" s="123" customFormat="1">
      <c r="B82" s="126"/>
      <c r="C82" s="126"/>
    </row>
    <row r="83" spans="2:3" s="123" customFormat="1">
      <c r="B83" s="126"/>
      <c r="C83" s="126"/>
    </row>
    <row r="84" spans="2:3" s="123" customFormat="1">
      <c r="B84" s="126"/>
      <c r="C84" s="126"/>
    </row>
    <row r="85" spans="2:3" s="123" customFormat="1">
      <c r="B85" s="126"/>
      <c r="C85" s="126"/>
    </row>
    <row r="86" spans="2:3" s="123" customFormat="1">
      <c r="B86" s="126"/>
      <c r="C86" s="126"/>
    </row>
    <row r="87" spans="2:3" s="123" customFormat="1">
      <c r="B87" s="126"/>
      <c r="C87" s="126"/>
    </row>
    <row r="88" spans="2:3" s="123" customFormat="1">
      <c r="B88" s="126"/>
      <c r="C88" s="126"/>
    </row>
    <row r="89" spans="2:3" s="123" customFormat="1">
      <c r="B89" s="126"/>
      <c r="C89" s="126"/>
    </row>
    <row r="90" spans="2:3" s="123" customFormat="1">
      <c r="B90" s="126"/>
      <c r="C90" s="126"/>
    </row>
    <row r="91" spans="2:3" s="123" customFormat="1">
      <c r="B91" s="126"/>
      <c r="C91" s="126"/>
    </row>
    <row r="92" spans="2:3" s="123" customFormat="1">
      <c r="B92" s="126"/>
      <c r="C92" s="126"/>
    </row>
    <row r="93" spans="2:3" s="123" customFormat="1">
      <c r="B93" s="126"/>
      <c r="C93" s="126"/>
    </row>
    <row r="94" spans="2:3" s="123" customFormat="1">
      <c r="B94" s="126"/>
      <c r="C94" s="126"/>
    </row>
    <row r="95" spans="2:3" s="123" customFormat="1">
      <c r="B95" s="126"/>
      <c r="C95" s="126"/>
    </row>
    <row r="96" spans="2:3" s="123" customFormat="1">
      <c r="B96" s="126"/>
      <c r="C96" s="126"/>
    </row>
    <row r="97" spans="2:3" s="123" customFormat="1">
      <c r="B97" s="126"/>
      <c r="C97" s="126"/>
    </row>
    <row r="98" spans="2:3" s="123" customFormat="1">
      <c r="B98" s="126"/>
      <c r="C98" s="126"/>
    </row>
    <row r="99" spans="2:3" s="123" customFormat="1">
      <c r="B99" s="126"/>
      <c r="C99" s="126"/>
    </row>
    <row r="100" spans="2:3" s="123" customFormat="1">
      <c r="B100" s="126"/>
      <c r="C100" s="126"/>
    </row>
    <row r="101" spans="2:3" s="123" customFormat="1">
      <c r="B101" s="126"/>
      <c r="C101" s="126"/>
    </row>
    <row r="102" spans="2:3" s="123" customFormat="1">
      <c r="B102" s="126"/>
      <c r="C102" s="126"/>
    </row>
    <row r="103" spans="2:3" s="123" customFormat="1">
      <c r="B103" s="126"/>
      <c r="C103" s="126"/>
    </row>
    <row r="104" spans="2:3" s="123" customFormat="1">
      <c r="B104" s="126"/>
      <c r="C104" s="126"/>
    </row>
    <row r="105" spans="2:3" s="123" customFormat="1">
      <c r="B105" s="126"/>
      <c r="C105" s="126"/>
    </row>
    <row r="106" spans="2:3" s="123" customFormat="1">
      <c r="B106" s="126"/>
      <c r="C106" s="126"/>
    </row>
    <row r="107" spans="2:3" s="123" customFormat="1">
      <c r="B107" s="126"/>
      <c r="C107" s="126"/>
    </row>
    <row r="108" spans="2:3" s="123" customFormat="1">
      <c r="B108" s="126"/>
      <c r="C108" s="126"/>
    </row>
    <row r="109" spans="2:3" s="123" customFormat="1">
      <c r="B109" s="126"/>
      <c r="C109" s="126"/>
    </row>
    <row r="110" spans="2:3" s="123" customFormat="1">
      <c r="B110" s="126"/>
      <c r="C110" s="126"/>
    </row>
    <row r="111" spans="2:3" s="123" customFormat="1">
      <c r="B111" s="126"/>
      <c r="C111" s="126"/>
    </row>
    <row r="112" spans="2:3" s="123" customFormat="1">
      <c r="B112" s="126"/>
      <c r="C112" s="126"/>
    </row>
    <row r="113" spans="2:3" s="123" customFormat="1">
      <c r="B113" s="126"/>
      <c r="C113" s="126"/>
    </row>
    <row r="114" spans="2:3" s="123" customFormat="1">
      <c r="B114" s="126"/>
      <c r="C114" s="126"/>
    </row>
    <row r="115" spans="2:3" s="123" customFormat="1">
      <c r="B115" s="126"/>
      <c r="C115" s="126"/>
    </row>
    <row r="116" spans="2:3" s="123" customFormat="1">
      <c r="B116" s="126"/>
      <c r="C116" s="126"/>
    </row>
    <row r="117" spans="2:3" s="123" customFormat="1">
      <c r="B117" s="126"/>
      <c r="C117" s="126"/>
    </row>
    <row r="118" spans="2:3" s="123" customFormat="1">
      <c r="B118" s="126"/>
      <c r="C118" s="126"/>
    </row>
    <row r="119" spans="2:3" s="123" customFormat="1">
      <c r="B119" s="126"/>
      <c r="C119" s="126"/>
    </row>
    <row r="120" spans="2:3" s="123" customFormat="1">
      <c r="B120" s="126"/>
      <c r="C120" s="126"/>
    </row>
    <row r="121" spans="2:3" s="123" customFormat="1">
      <c r="B121" s="126"/>
      <c r="C121" s="126"/>
    </row>
    <row r="122" spans="2:3" s="123" customFormat="1">
      <c r="B122" s="126"/>
      <c r="C122" s="126"/>
    </row>
    <row r="123" spans="2:3" s="123" customFormat="1">
      <c r="B123" s="126"/>
      <c r="C123" s="126"/>
    </row>
    <row r="124" spans="2:3" s="123" customFormat="1">
      <c r="B124" s="126"/>
      <c r="C124" s="126"/>
    </row>
    <row r="125" spans="2:3" s="123" customFormat="1">
      <c r="B125" s="126"/>
      <c r="C125" s="126"/>
    </row>
    <row r="126" spans="2:3" s="123" customFormat="1">
      <c r="B126" s="126"/>
      <c r="C126" s="126"/>
    </row>
    <row r="127" spans="2:3" s="123" customFormat="1">
      <c r="B127" s="126"/>
      <c r="C127" s="126"/>
    </row>
    <row r="128" spans="2:3" s="123" customFormat="1">
      <c r="B128" s="126"/>
      <c r="C128" s="126"/>
    </row>
    <row r="129" spans="2:3" s="123" customFormat="1">
      <c r="B129" s="126"/>
      <c r="C129" s="126"/>
    </row>
    <row r="130" spans="2:3" s="123" customFormat="1">
      <c r="B130" s="126"/>
      <c r="C130" s="126"/>
    </row>
    <row r="131" spans="2:3" s="123" customFormat="1">
      <c r="B131" s="126"/>
      <c r="C131" s="126"/>
    </row>
    <row r="132" spans="2:3" s="123" customFormat="1">
      <c r="B132" s="126"/>
      <c r="C132" s="126"/>
    </row>
    <row r="133" spans="2:3" s="123" customFormat="1">
      <c r="B133" s="126"/>
      <c r="C133" s="126"/>
    </row>
    <row r="134" spans="2:3" s="123" customFormat="1">
      <c r="B134" s="126"/>
      <c r="C134" s="126"/>
    </row>
    <row r="135" spans="2:3" s="123" customFormat="1">
      <c r="B135" s="126"/>
      <c r="C135" s="126"/>
    </row>
    <row r="136" spans="2:3" s="123" customFormat="1">
      <c r="B136" s="126"/>
      <c r="C136" s="126"/>
    </row>
    <row r="137" spans="2:3" s="123" customFormat="1">
      <c r="B137" s="126"/>
      <c r="C137" s="126"/>
    </row>
    <row r="138" spans="2:3" s="123" customFormat="1">
      <c r="B138" s="126"/>
      <c r="C138" s="126"/>
    </row>
    <row r="139" spans="2:3" s="123" customFormat="1">
      <c r="B139" s="126"/>
      <c r="C139" s="126"/>
    </row>
    <row r="140" spans="2:3" s="123" customFormat="1">
      <c r="B140" s="126"/>
      <c r="C140" s="126"/>
    </row>
    <row r="141" spans="2:3" s="123" customFormat="1">
      <c r="B141" s="126"/>
      <c r="C141" s="126"/>
    </row>
    <row r="142" spans="2:3" s="123" customFormat="1">
      <c r="B142" s="126"/>
      <c r="C142" s="126"/>
    </row>
    <row r="143" spans="2:3" s="123" customFormat="1">
      <c r="B143" s="126"/>
      <c r="C143" s="126"/>
    </row>
    <row r="144" spans="2:3" s="123" customFormat="1">
      <c r="B144" s="126"/>
      <c r="C144" s="126"/>
    </row>
    <row r="145" spans="2:3" s="123" customFormat="1">
      <c r="B145" s="126"/>
      <c r="C145" s="126"/>
    </row>
    <row r="146" spans="2:3" s="123" customFormat="1">
      <c r="B146" s="126"/>
      <c r="C146" s="126"/>
    </row>
    <row r="147" spans="2:3" s="123" customFormat="1">
      <c r="B147" s="126"/>
      <c r="C147" s="126"/>
    </row>
    <row r="148" spans="2:3" s="123" customFormat="1">
      <c r="B148" s="126"/>
      <c r="C148" s="126"/>
    </row>
    <row r="149" spans="2:3" s="123" customFormat="1">
      <c r="B149" s="126"/>
      <c r="C149" s="126"/>
    </row>
    <row r="150" spans="2:3" s="123" customFormat="1">
      <c r="B150" s="126"/>
      <c r="C150" s="126"/>
    </row>
    <row r="151" spans="2:3" s="123" customFormat="1">
      <c r="B151" s="126"/>
      <c r="C151" s="126"/>
    </row>
    <row r="152" spans="2:3" s="123" customFormat="1">
      <c r="B152" s="126"/>
      <c r="C152" s="126"/>
    </row>
    <row r="153" spans="2:3" s="123" customFormat="1">
      <c r="B153" s="126"/>
      <c r="C153" s="126"/>
    </row>
    <row r="154" spans="2:3" s="123" customFormat="1">
      <c r="B154" s="126"/>
      <c r="C154" s="126"/>
    </row>
    <row r="155" spans="2:3" s="123" customFormat="1">
      <c r="B155" s="126"/>
      <c r="C155" s="126"/>
    </row>
    <row r="156" spans="2:3" s="123" customFormat="1">
      <c r="B156" s="126"/>
      <c r="C156" s="126"/>
    </row>
    <row r="157" spans="2:3" s="123" customFormat="1">
      <c r="B157" s="126"/>
      <c r="C157" s="126"/>
    </row>
    <row r="158" spans="2:3" s="123" customFormat="1">
      <c r="B158" s="126"/>
      <c r="C158" s="126"/>
    </row>
    <row r="159" spans="2:3" s="123" customFormat="1">
      <c r="B159" s="126"/>
      <c r="C159" s="126"/>
    </row>
    <row r="160" spans="2:3" s="123" customFormat="1">
      <c r="B160" s="126"/>
      <c r="C160" s="126"/>
    </row>
    <row r="161" spans="2:3" s="123" customFormat="1">
      <c r="B161" s="126"/>
      <c r="C161" s="126"/>
    </row>
    <row r="162" spans="2:3" s="123" customFormat="1">
      <c r="B162" s="126"/>
      <c r="C162" s="126"/>
    </row>
    <row r="163" spans="2:3" s="123" customFormat="1">
      <c r="B163" s="126"/>
      <c r="C163" s="126"/>
    </row>
    <row r="164" spans="2:3" s="123" customFormat="1">
      <c r="B164" s="126"/>
      <c r="C164" s="126"/>
    </row>
    <row r="165" spans="2:3" s="123" customFormat="1">
      <c r="B165" s="126"/>
      <c r="C165" s="126"/>
    </row>
    <row r="166" spans="2:3" s="123" customFormat="1">
      <c r="B166" s="126"/>
      <c r="C166" s="126"/>
    </row>
    <row r="167" spans="2:3" s="123" customFormat="1">
      <c r="B167" s="126"/>
      <c r="C167" s="126"/>
    </row>
    <row r="168" spans="2:3" s="123" customFormat="1">
      <c r="B168" s="126"/>
      <c r="C168" s="126"/>
    </row>
    <row r="169" spans="2:3" s="123" customFormat="1">
      <c r="B169" s="126"/>
      <c r="C169" s="126"/>
    </row>
    <row r="170" spans="2:3" s="123" customFormat="1">
      <c r="B170" s="126"/>
      <c r="C170" s="126"/>
    </row>
    <row r="171" spans="2:3" s="123" customFormat="1">
      <c r="B171" s="126"/>
      <c r="C171" s="126"/>
    </row>
    <row r="172" spans="2:3" s="123" customFormat="1">
      <c r="B172" s="126"/>
      <c r="C172" s="126"/>
    </row>
    <row r="173" spans="2:3" s="123" customFormat="1">
      <c r="B173" s="126"/>
      <c r="C173" s="126"/>
    </row>
    <row r="174" spans="2:3" s="123" customFormat="1">
      <c r="B174" s="126"/>
      <c r="C174" s="126"/>
    </row>
    <row r="175" spans="2:3" s="123" customFormat="1">
      <c r="B175" s="126"/>
      <c r="C175" s="126"/>
    </row>
    <row r="176" spans="2:3" s="123" customFormat="1">
      <c r="B176" s="126"/>
      <c r="C176" s="126"/>
    </row>
    <row r="177" spans="2:3" s="123" customFormat="1">
      <c r="B177" s="126"/>
      <c r="C177" s="126"/>
    </row>
    <row r="178" spans="2:3" s="123" customFormat="1">
      <c r="B178" s="126"/>
      <c r="C178" s="126"/>
    </row>
    <row r="179" spans="2:3" s="123" customFormat="1">
      <c r="B179" s="126"/>
      <c r="C179" s="126"/>
    </row>
    <row r="180" spans="2:3" s="123" customFormat="1">
      <c r="B180" s="126"/>
      <c r="C180" s="126"/>
    </row>
    <row r="181" spans="2:3" s="123" customFormat="1">
      <c r="B181" s="126"/>
      <c r="C181" s="126"/>
    </row>
    <row r="182" spans="2:3" s="123" customFormat="1">
      <c r="B182" s="126"/>
      <c r="C182" s="126"/>
    </row>
    <row r="183" spans="2:3" s="123" customFormat="1">
      <c r="B183" s="126"/>
      <c r="C183" s="126"/>
    </row>
    <row r="184" spans="2:3" s="123" customFormat="1">
      <c r="B184" s="126"/>
      <c r="C184" s="126"/>
    </row>
    <row r="185" spans="2:3" s="123" customFormat="1">
      <c r="B185" s="126"/>
      <c r="C185" s="126"/>
    </row>
    <row r="186" spans="2:3" s="123" customFormat="1">
      <c r="B186" s="126"/>
      <c r="C186" s="126"/>
    </row>
    <row r="187" spans="2:3" s="123" customFormat="1">
      <c r="B187" s="126"/>
      <c r="C187" s="126"/>
    </row>
    <row r="188" spans="2:3" s="123" customFormat="1">
      <c r="B188" s="126"/>
      <c r="C188" s="126"/>
    </row>
    <row r="189" spans="2:3" s="123" customFormat="1">
      <c r="B189" s="126"/>
      <c r="C189" s="126"/>
    </row>
    <row r="190" spans="2:3" s="123" customFormat="1">
      <c r="B190" s="126"/>
      <c r="C190" s="126"/>
    </row>
    <row r="191" spans="2:3" s="123" customFormat="1">
      <c r="B191" s="126"/>
      <c r="C191" s="126"/>
    </row>
    <row r="192" spans="2:3" s="123" customFormat="1">
      <c r="B192" s="126"/>
      <c r="C192" s="126"/>
    </row>
    <row r="193" spans="2:3" s="123" customFormat="1">
      <c r="B193" s="126"/>
      <c r="C193" s="126"/>
    </row>
    <row r="194" spans="2:3" s="123" customFormat="1">
      <c r="B194" s="126"/>
      <c r="C194" s="126"/>
    </row>
    <row r="195" spans="2:3" s="123" customFormat="1">
      <c r="B195" s="126"/>
      <c r="C195" s="126"/>
    </row>
    <row r="196" spans="2:3" s="123" customFormat="1">
      <c r="B196" s="126"/>
      <c r="C196" s="126"/>
    </row>
    <row r="197" spans="2:3" s="123" customFormat="1">
      <c r="B197" s="126"/>
      <c r="C197" s="126"/>
    </row>
    <row r="198" spans="2:3" s="123" customFormat="1">
      <c r="B198" s="126"/>
      <c r="C198" s="126"/>
    </row>
    <row r="199" spans="2:3" s="123" customFormat="1">
      <c r="B199" s="126"/>
      <c r="C199" s="126"/>
    </row>
    <row r="200" spans="2:3" s="123" customFormat="1">
      <c r="B200" s="126"/>
      <c r="C200" s="126"/>
    </row>
    <row r="201" spans="2:3" s="123" customFormat="1">
      <c r="B201" s="126"/>
      <c r="C201" s="126"/>
    </row>
    <row r="202" spans="2:3" s="123" customFormat="1">
      <c r="B202" s="126"/>
      <c r="C202" s="126"/>
    </row>
    <row r="203" spans="2:3" s="123" customFormat="1">
      <c r="B203" s="126"/>
      <c r="C203" s="126"/>
    </row>
    <row r="204" spans="2:3" s="123" customFormat="1">
      <c r="B204" s="126"/>
      <c r="C204" s="126"/>
    </row>
    <row r="205" spans="2:3" s="123" customFormat="1">
      <c r="B205" s="126"/>
      <c r="C205" s="126"/>
    </row>
    <row r="206" spans="2:3" s="123" customFormat="1">
      <c r="B206" s="126"/>
      <c r="C206" s="126"/>
    </row>
    <row r="207" spans="2:3" s="123" customFormat="1">
      <c r="B207" s="126"/>
      <c r="C207" s="126"/>
    </row>
    <row r="208" spans="2:3" s="123" customFormat="1">
      <c r="B208" s="126"/>
      <c r="C208" s="126"/>
    </row>
    <row r="209" spans="2:3" s="123" customFormat="1">
      <c r="B209" s="126"/>
      <c r="C209" s="126"/>
    </row>
    <row r="210" spans="2:3" s="123" customFormat="1">
      <c r="B210" s="126"/>
      <c r="C210" s="126"/>
    </row>
    <row r="211" spans="2:3" s="123" customFormat="1">
      <c r="B211" s="126"/>
      <c r="C211" s="126"/>
    </row>
    <row r="212" spans="2:3" s="123" customFormat="1">
      <c r="B212" s="126"/>
      <c r="C212" s="126"/>
    </row>
    <row r="213" spans="2:3" s="123" customFormat="1">
      <c r="B213" s="126"/>
      <c r="C213" s="126"/>
    </row>
    <row r="214" spans="2:3" s="123" customFormat="1">
      <c r="B214" s="126"/>
      <c r="C214" s="126"/>
    </row>
    <row r="215" spans="2:3" s="123" customFormat="1">
      <c r="B215" s="126"/>
      <c r="C215" s="126"/>
    </row>
    <row r="216" spans="2:3" s="123" customFormat="1">
      <c r="B216" s="126"/>
      <c r="C216" s="126"/>
    </row>
    <row r="217" spans="2:3" s="123" customFormat="1">
      <c r="B217" s="126"/>
      <c r="C217" s="126"/>
    </row>
    <row r="218" spans="2:3" s="123" customFormat="1">
      <c r="B218" s="126"/>
      <c r="C218" s="126"/>
    </row>
    <row r="219" spans="2:3" s="123" customFormat="1">
      <c r="B219" s="126"/>
      <c r="C219" s="126"/>
    </row>
    <row r="220" spans="2:3" s="123" customFormat="1">
      <c r="B220" s="126"/>
      <c r="C220" s="126"/>
    </row>
    <row r="221" spans="2:3" s="123" customFormat="1">
      <c r="B221" s="126"/>
      <c r="C221" s="126"/>
    </row>
    <row r="222" spans="2:3" s="123" customFormat="1">
      <c r="B222" s="126"/>
      <c r="C222" s="126"/>
    </row>
    <row r="223" spans="2:3" s="123" customFormat="1">
      <c r="B223" s="126"/>
      <c r="C223" s="126"/>
    </row>
    <row r="224" spans="2:3" s="123" customFormat="1">
      <c r="B224" s="126"/>
      <c r="C224" s="126"/>
    </row>
    <row r="225" spans="2:7" s="123" customFormat="1">
      <c r="B225" s="126"/>
      <c r="C225" s="126"/>
    </row>
    <row r="226" spans="2:7" s="123" customFormat="1">
      <c r="B226" s="126"/>
      <c r="C226" s="126"/>
    </row>
    <row r="227" spans="2:7" s="123" customFormat="1">
      <c r="B227" s="126"/>
      <c r="C227" s="126"/>
    </row>
    <row r="228" spans="2:7" s="123" customFormat="1">
      <c r="B228" s="126"/>
      <c r="C228" s="126"/>
    </row>
    <row r="229" spans="2:7" s="123" customFormat="1">
      <c r="B229" s="126"/>
      <c r="C229" s="126"/>
    </row>
    <row r="230" spans="2:7" s="123" customFormat="1">
      <c r="B230" s="126"/>
      <c r="C230" s="126"/>
    </row>
    <row r="231" spans="2:7" s="123" customFormat="1">
      <c r="B231" s="126"/>
      <c r="C231" s="126"/>
    </row>
    <row r="232" spans="2:7" s="123" customFormat="1">
      <c r="B232" s="126"/>
      <c r="C232" s="126"/>
    </row>
    <row r="233" spans="2:7" s="123" customFormat="1">
      <c r="B233" s="126"/>
      <c r="C233" s="126"/>
    </row>
    <row r="234" spans="2:7">
      <c r="D234" s="1"/>
      <c r="E234" s="1"/>
      <c r="F234" s="1"/>
      <c r="G234" s="1"/>
    </row>
    <row r="235" spans="2:7">
      <c r="D235" s="1"/>
      <c r="E235" s="1"/>
      <c r="F235" s="1"/>
      <c r="G235" s="1"/>
    </row>
    <row r="236" spans="2:7">
      <c r="D236" s="1"/>
      <c r="E236" s="1"/>
      <c r="F236" s="1"/>
      <c r="G236" s="1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D239" s="1"/>
      <c r="E239" s="1"/>
      <c r="F239" s="1"/>
      <c r="G239" s="1"/>
    </row>
    <row r="240" spans="2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68 B70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169</v>
      </c>
      <c r="C1" s="78" t="s" vm="1">
        <v>239</v>
      </c>
    </row>
    <row r="2" spans="2:65">
      <c r="B2" s="57" t="s">
        <v>168</v>
      </c>
      <c r="C2" s="78" t="s">
        <v>240</v>
      </c>
    </row>
    <row r="3" spans="2:65">
      <c r="B3" s="57" t="s">
        <v>170</v>
      </c>
      <c r="C3" s="78" t="s">
        <v>241</v>
      </c>
    </row>
    <row r="4" spans="2:65">
      <c r="B4" s="57" t="s">
        <v>171</v>
      </c>
      <c r="C4" s="78">
        <v>2112</v>
      </c>
    </row>
    <row r="6" spans="2:65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5" ht="26.25" customHeight="1">
      <c r="B7" s="143" t="s">
        <v>81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M7" s="3"/>
    </row>
    <row r="8" spans="2:65" s="3" customFormat="1" ht="78.75">
      <c r="B8" s="23" t="s">
        <v>105</v>
      </c>
      <c r="C8" s="31" t="s">
        <v>37</v>
      </c>
      <c r="D8" s="31" t="s">
        <v>109</v>
      </c>
      <c r="E8" s="31" t="s">
        <v>107</v>
      </c>
      <c r="F8" s="31" t="s">
        <v>50</v>
      </c>
      <c r="G8" s="31" t="s">
        <v>15</v>
      </c>
      <c r="H8" s="31" t="s">
        <v>51</v>
      </c>
      <c r="I8" s="31" t="s">
        <v>91</v>
      </c>
      <c r="J8" s="31" t="s">
        <v>223</v>
      </c>
      <c r="K8" s="31" t="s">
        <v>222</v>
      </c>
      <c r="L8" s="31" t="s">
        <v>49</v>
      </c>
      <c r="M8" s="31" t="s">
        <v>47</v>
      </c>
      <c r="N8" s="31" t="s">
        <v>172</v>
      </c>
      <c r="O8" s="21" t="s">
        <v>174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230</v>
      </c>
      <c r="K9" s="33"/>
      <c r="L9" s="33" t="s">
        <v>226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238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2018-09-03T06:31:08+00:00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EDB6698-0180-45A7-BD1A-A4908C1CB6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