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6" i="58" l="1"/>
  <c r="J12" i="58"/>
  <c r="J11" i="58" l="1"/>
  <c r="J10" i="58" s="1"/>
  <c r="C11" i="88" s="1"/>
  <c r="C31" i="88"/>
  <c r="C17" i="88"/>
  <c r="C12" i="88" s="1"/>
  <c r="C23" i="88" l="1"/>
  <c r="C10" i="88" l="1"/>
  <c r="C42" i="88" l="1"/>
  <c r="L21" i="58" s="1"/>
  <c r="K29" i="76" l="1"/>
  <c r="K25" i="76"/>
  <c r="K21" i="76"/>
  <c r="K17" i="76"/>
  <c r="K13" i="76"/>
  <c r="K24" i="76"/>
  <c r="K20" i="76"/>
  <c r="K16" i="76"/>
  <c r="K12" i="76"/>
  <c r="K27" i="76"/>
  <c r="K23" i="76"/>
  <c r="K15" i="76"/>
  <c r="K11" i="76"/>
  <c r="K28" i="76"/>
  <c r="K19" i="76"/>
  <c r="K26" i="76"/>
  <c r="K22" i="76"/>
  <c r="K18" i="76"/>
  <c r="K14" i="76"/>
  <c r="N39" i="63"/>
  <c r="N35" i="63"/>
  <c r="N31" i="63"/>
  <c r="N27" i="63"/>
  <c r="N23" i="63"/>
  <c r="N18" i="63"/>
  <c r="N14" i="63"/>
  <c r="N19" i="63"/>
  <c r="N38" i="63"/>
  <c r="N34" i="63"/>
  <c r="N30" i="63"/>
  <c r="N26" i="63"/>
  <c r="N21" i="63"/>
  <c r="N17" i="63"/>
  <c r="N13" i="63"/>
  <c r="N36" i="63"/>
  <c r="N32" i="63"/>
  <c r="N28" i="63"/>
  <c r="N24" i="63"/>
  <c r="N15" i="63"/>
  <c r="N37" i="63"/>
  <c r="N33" i="63"/>
  <c r="N29" i="63"/>
  <c r="N25" i="63"/>
  <c r="N20" i="63"/>
  <c r="N16" i="63"/>
  <c r="N12" i="63"/>
  <c r="N11" i="63"/>
  <c r="L27" i="58"/>
  <c r="L23" i="58"/>
  <c r="L18" i="58"/>
  <c r="L13" i="58"/>
  <c r="L17" i="58"/>
  <c r="L11" i="58"/>
  <c r="L14" i="58"/>
  <c r="L26" i="58"/>
  <c r="L22" i="58"/>
  <c r="L12" i="58"/>
  <c r="L25" i="58"/>
  <c r="L20" i="58"/>
  <c r="L16" i="58"/>
  <c r="L24" i="58"/>
  <c r="L19" i="58"/>
  <c r="L10" i="58"/>
  <c r="D42" i="88"/>
  <c r="D17" i="88"/>
  <c r="D38" i="88"/>
  <c r="D12" i="88"/>
  <c r="D31" i="88"/>
  <c r="D23" i="88"/>
  <c r="D11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80630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4" si="36">
        <n x="1" s="1"/>
        <n x="2" s="1"/>
        <n x="34"/>
        <n x="35"/>
      </t>
    </mdx>
    <mdx n="0" f="v">
      <t c="4" si="36">
        <n x="1" s="1"/>
        <n x="2" s="1"/>
        <n x="37"/>
        <n x="35"/>
      </t>
    </mdx>
    <mdx n="0" f="v">
      <t c="4" si="36">
        <n x="1" s="1"/>
        <n x="2" s="1"/>
        <n x="38"/>
        <n x="35"/>
      </t>
    </mdx>
    <mdx n="0" f="v">
      <t c="4" si="36">
        <n x="1" s="1"/>
        <n x="2" s="1"/>
        <n x="39"/>
        <n x="35"/>
      </t>
    </mdx>
    <mdx n="0" f="v">
      <t c="4" si="36">
        <n x="1" s="1"/>
        <n x="2" s="1"/>
        <n x="40"/>
        <n x="35"/>
      </t>
    </mdx>
    <mdx n="0" f="v">
      <t c="4" si="36">
        <n x="1" s="1"/>
        <n x="2" s="1"/>
        <n x="41"/>
        <n x="35"/>
      </t>
    </mdx>
    <mdx n="0" f="v">
      <t c="4" si="36">
        <n x="1" s="1"/>
        <n x="2" s="1"/>
        <n x="42"/>
        <n x="35"/>
      </t>
    </mdx>
    <mdx n="0" f="v">
      <t c="4" si="36">
        <n x="1" s="1"/>
        <n x="2" s="1"/>
        <n x="43"/>
        <n x="35"/>
      </t>
    </mdx>
    <mdx n="0" f="v">
      <t c="4" si="36">
        <n x="1" s="1"/>
        <n x="2" s="1"/>
        <n x="44"/>
        <n x="35"/>
      </t>
    </mdx>
    <mdx n="0" f="v">
      <t c="4" si="36">
        <n x="1" s="1"/>
        <n x="2" s="1"/>
        <n x="45"/>
        <n x="35"/>
      </t>
    </mdx>
    <mdx n="0" f="v">
      <t c="4" si="36">
        <n x="1" s="1"/>
        <n x="2" s="1"/>
        <n x="46"/>
        <n x="35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<sst xmlns="http://schemas.openxmlformats.org/spreadsheetml/2006/main" count="2032" uniqueCount="336">
  <si>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</si>
  <si>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</si>
  <si>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</si>
  <si>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</si>
  <si>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</si>
  <si>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</si>
  <si>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</si>
  <si>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</si>
  <si>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</si>
  <si>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</si>
  <si>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</si>
  <si>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</si>
  <si>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</si>
  <si>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</si>
  <si>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</si>
  <si>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</si>
  <si>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</si>
  <si>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</si>
  <si>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</si>
  <si>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</si>
  <si>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</si>
  <si>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</si>
  <si>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</si>
  <si>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</si>
  <si>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</si>
  <si>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</si>
  <si>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</si>
  <si>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</si>
  <si>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</si>
  <si>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</si>
  <si>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</si>
  <si>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</si>
  <si>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</si>
  <si>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</si>
  <si>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</si>
  <si>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</si>
  <si>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</si>
  <si>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</si>
  <si>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</si>
  <si>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</si>
  <si>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</si>
  <si>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</si>
  <si>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</si>
  <si>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</si>
  <si>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</si>
  <si>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</si>
  <si>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</si>
  <si>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</si>
  <si>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</si>
  <si>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</si>
  <si>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</si>
  <si>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</si>
  <si>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</si>
  <si>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</si>
  <si>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</si>
  <si>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</si>
  <si>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</si>
  <si>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</si>
  <si>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</si>
  <si>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</si>
  <si>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</si>
  <si>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</si>
  <si>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</si>
  <si>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</si>
  <si>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</si>
  <si>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</si>
  <si>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</si>
  <si>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</si>
  <si>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</si>
  <si>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</si>
  <si>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</si>
  <si>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</si>
  <si>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</si>
  <si>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</si>
  <si>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</si>
  <si>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</si>
  <si>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</si>
  <si>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</si>
  <si>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</si>
  <si>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</si>
  <si>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</si>
  <si>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</si>
  <si>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</si>
  <si>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</si>
  <si>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</si>
  <si>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</si>
  <si>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</si>
  <si>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</si>
  <si>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</si>
  <si>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</si>
  <si>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</si>
  <si>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</si>
  <si>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</si>
  <si>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</si>
  <si>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</si>
  <si>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</si>
  <si>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</si>
  <si>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</si>
  <si>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</si>
  <si>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</si>
  <si>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</si>
  <si>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</si>
  <si>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</si>
  <si>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</si>
  <si>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</si>
  <si>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</si>
  <si>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</si>
  <si>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</si>
  <si>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</si>
  <si>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</si>
  <si>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</si>
  <si>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</si>
  <si>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</si>
  <si>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</si>
  <si>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</si>
  <si>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</si>
  <si>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</si>
  <si>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</si>
  <si>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</si>
  <si>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</si>
  <si>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</si>
  <si>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</si>
  <si>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</si>
  <si>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</si>
  <si>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</si>
  <si>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</si>
  <si>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</si>
  <si>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</si>
  <si>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</si>
  <si>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</si>
  <si>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</si>
  <si>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</si>
  <si>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</si>
  <si>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</si>
  <si>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</si>
  <si>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</si>
  <si>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</si>
  <si>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</si>
  <si>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</si>
  <si>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</si>
  <si>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</si>
  <si>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</si>
  <si>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</si>
  <si>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</si>
  <si>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</si>
  <si>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</si>
  <si>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</si>
  <si>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</si>
  <si>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</si>
  <si>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</si>
  <si>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</si>
  <si>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</si>
  <si>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</si>
  <si>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</si>
  <si>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</si>
  <si>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</si>
  <si>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</si>
  <si>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</si>
  <si>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</si>
  <si>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</si>
  <si>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</si>
  <si>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</si>
  <si>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</si>
  <si>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</si>
  <si>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</si>
  <si>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</si>
  <si>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</si>
  <si>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</si>
  <si>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</si>
  <si>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</si>
  <si>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</si>
  <si>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</si>
  <si>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</si>
  <si>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</si>
  <si>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</si>
  <si>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</si>
  <si>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</si>
  <si>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</si>
  <si>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</si>
  <si>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</si>
  <si>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</si>
  <si>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</si>
  <si>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</si>
  <si>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</si>
  <si>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</si>
  <si>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</si>
  <si>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</si>
  <si>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</si>
  <si>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</si>
  <si>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</si>
  <si>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</si>
  <si>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</si>
  <si>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</si>
  <si>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</si>
  <si>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</si>
  <si>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</si>
  <si>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</si>
  <si>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</si>
  <si>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</si>
  <si>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</si>
  <si>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</si>
  <si>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</si>
  <si>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</si>
  <si>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</si>
  <si>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</si>
  <si>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</si>
  <si>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</si>
  <si>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</si>
  <si>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</si>
  <si>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</si>
  <si>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</si>
  <si>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</si>
  <si>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</si>
  <si>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</si>
  <si>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</si>
  <si>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</si>
  <si>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</si>
  <si>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</si>
  <si>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</si>
  <si>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</si>
  <si>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</si>
  <si>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</si>
  <si>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</si>
  <si>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</si>
  <si>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</si>
  <si>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</si>
  <si>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</si>
  <si>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מסלול מניות</t>
  </si>
  <si>
    <t>הראל סל תא 125</t>
  </si>
  <si>
    <t>1113232</t>
  </si>
  <si>
    <t>514103811</t>
  </si>
  <si>
    <t>מניות</t>
  </si>
  <si>
    <t>הראל סל תא צמיחה</t>
  </si>
  <si>
    <t>1116417</t>
  </si>
  <si>
    <t>פסגות 125.ס2</t>
  </si>
  <si>
    <t>1125327</t>
  </si>
  <si>
    <t>513464289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</si>
  <si>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</si>
  <si>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</si>
  <si>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</si>
  <si>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</si>
  <si>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</si>
  <si>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</si>
  <si>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</si>
  <si>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</si>
  <si>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</si>
  <si>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</si>
  <si>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תכלית תא צמיחה</t>
  </si>
  <si>
    <t>1108679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</si>
  <si>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</si>
  <si>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</si>
  <si>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</si>
  <si>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</si>
  <si>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</si>
  <si>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</si>
  <si>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CORE S&amp;P 500 ETF</t>
  </si>
  <si>
    <t>US4642872000</t>
  </si>
  <si>
    <t>NYSE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</si>
  <si>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</si>
  <si>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</si>
  <si>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</si>
  <si>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</si>
  <si>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</si>
  <si>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</si>
  <si>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</si>
  <si>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</si>
  <si>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</si>
  <si>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</si>
  <si>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</si>
  <si>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</si>
  <si>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</si>
  <si>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</si>
  <si>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</si>
  <si>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</si>
  <si>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</si>
  <si>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</si>
  <si>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</si>
  <si>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</si>
  <si>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XTRACKERS MSCI EUROPE HEDGED E</t>
  </si>
  <si>
    <t>US2330518539</t>
  </si>
  <si>
    <t>₪ / מט"ח</t>
  </si>
  <si>
    <t>+ILS/-USD 3.327 25-02-19 (10) -745</t>
  </si>
  <si>
    <t>10000530</t>
  </si>
  <si>
    <t>ל.ר.</t>
  </si>
  <si>
    <t>+ILS/-USD 3.3659 03-01-19 (26) --641</t>
  </si>
  <si>
    <t>10000521</t>
  </si>
  <si>
    <t>+ILS/-USD 3.3729 25-02-19 (10) --721</t>
  </si>
  <si>
    <t>10000545</t>
  </si>
  <si>
    <t>+ILS/-USD 3.3875 03-01-19 (26) --625</t>
  </si>
  <si>
    <t>10000515</t>
  </si>
  <si>
    <t>+ILS/-USD 3.3909 03-01-19 (26) --651</t>
  </si>
  <si>
    <t>10000513</t>
  </si>
  <si>
    <t>+ILS/-USD 3.4202 18-07-18 (10) --243</t>
  </si>
  <si>
    <t>10000549</t>
  </si>
  <si>
    <t>+ILS/-USD 3.4634 18-07-18 (10) --266</t>
  </si>
  <si>
    <t>10000541</t>
  </si>
  <si>
    <t>+ILS/-USD 3.4684 22-05-19 (10) --916</t>
  </si>
  <si>
    <t>10000577</t>
  </si>
  <si>
    <t>+ILS/-USD 3.4791 22-05-19 (10) --899</t>
  </si>
  <si>
    <t>10000585</t>
  </si>
  <si>
    <t>+ILS/-USD 3.4957 25-02-19 (10) --658</t>
  </si>
  <si>
    <t>10000586</t>
  </si>
  <si>
    <t>+ILS/-USD 3.5055 22-05-19 (10) --895</t>
  </si>
  <si>
    <t>10000594</t>
  </si>
  <si>
    <t>+ILS/-USD 3.532 18-06-19 (10) --960</t>
  </si>
  <si>
    <t>10000596</t>
  </si>
  <si>
    <t>+ILS/-USD 3.5859 25-02-19 (10) --621</t>
  </si>
  <si>
    <t>10000600</t>
  </si>
  <si>
    <t>+USD/-ILS 3.3885 03-01-19 (26) --595</t>
  </si>
  <si>
    <t>10000546</t>
  </si>
  <si>
    <t>+USD/-ILS 3.4655 03-01-19 (26) --630</t>
  </si>
  <si>
    <t>10000538</t>
  </si>
  <si>
    <t>+USD/-ILS 3.6292 18-07-18 (10) -48</t>
  </si>
  <si>
    <t>10000598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</si>
  <si>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</si>
  <si>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</si>
  <si>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</si>
  <si>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</si>
  <si>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</si>
  <si>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</si>
  <si>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</si>
  <si>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</si>
  <si>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</si>
  <si>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</si>
  <si>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</si>
  <si>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AA+.IL</t>
  </si>
  <si>
    <t>31110000</t>
  </si>
  <si>
    <t>34510000</t>
  </si>
  <si>
    <t>31710000</t>
  </si>
  <si>
    <t>34010000</t>
  </si>
  <si>
    <t>31726000</t>
  </si>
  <si>
    <t>31226000</t>
  </si>
  <si>
    <t>30226000</t>
  </si>
  <si>
    <t>30326000</t>
  </si>
  <si>
    <t>31126000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</si>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</sst>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00"/>
    <numFmt numFmtId="168" formatCode="#,##0.00%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3"/>
    </xf>
    <xf numFmtId="49" fontId="27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7" fillId="0" borderId="0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168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10" fontId="4" fillId="0" borderId="0" xfId="14" applyNumberFormat="1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I10" sqref="I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157</v>
      </c>
      <c r="C1" s="78" t="s" vm="1">
        <v>225</v>
      </c>
    </row>
    <row r="2" spans="1:24">
      <c r="B2" s="57" t="s">
        <v>156</v>
      </c>
      <c r="C2" s="78" t="s">
        <v>226</v>
      </c>
    </row>
    <row r="3" spans="1:24">
      <c r="B3" s="57" t="s">
        <v>158</v>
      </c>
      <c r="C3" s="78" t="s">
        <v>227</v>
      </c>
    </row>
    <row r="4" spans="1:24">
      <c r="B4" s="57" t="s">
        <v>159</v>
      </c>
      <c r="C4" s="78">
        <v>2146</v>
      </c>
    </row>
    <row r="6" spans="1:24" ht="26.25" customHeight="1">
      <c r="B6" s="122" t="s">
        <v>173</v>
      </c>
      <c r="C6" s="123"/>
      <c r="D6" s="124"/>
    </row>
    <row r="7" spans="1:24" s="10" customFormat="1">
      <c r="B7" s="23"/>
      <c r="C7" s="24" t="s">
        <v>88</v>
      </c>
      <c r="D7" s="25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212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172</v>
      </c>
      <c r="C10" s="111">
        <f>C11+C12+C23</f>
        <v>10100.202099999895</v>
      </c>
      <c r="D10" s="112">
        <f>C10/$C$42</f>
        <v>1</v>
      </c>
    </row>
    <row r="11" spans="1:24">
      <c r="A11" s="45" t="s">
        <v>119</v>
      </c>
      <c r="B11" s="29" t="s">
        <v>174</v>
      </c>
      <c r="C11" s="111">
        <f>מזומנים!J10</f>
        <v>453.25103000000001</v>
      </c>
      <c r="D11" s="112">
        <f t="shared" ref="D11:D12" si="0">C11/$C$42</f>
        <v>4.4875441650816542E-2</v>
      </c>
    </row>
    <row r="12" spans="1:24">
      <c r="B12" s="29" t="s">
        <v>175</v>
      </c>
      <c r="C12" s="111">
        <f>SUM(C13:C22)</f>
        <v>9799.3572399998957</v>
      </c>
      <c r="D12" s="112">
        <f t="shared" si="0"/>
        <v>0.97021397621340644</v>
      </c>
    </row>
    <row r="13" spans="1:24">
      <c r="A13" s="55" t="s">
        <v>119</v>
      </c>
      <c r="B13" s="30" t="s">
        <v>45</v>
      </c>
      <c r="C13" s="111" t="s" vm="2">
        <v>314</v>
      </c>
      <c r="D13" s="112" t="s" vm="3">
        <v>314</v>
      </c>
    </row>
    <row r="14" spans="1:24">
      <c r="A14" s="55" t="s">
        <v>119</v>
      </c>
      <c r="B14" s="30" t="s">
        <v>46</v>
      </c>
      <c r="C14" s="111" t="s" vm="4">
        <v>314</v>
      </c>
      <c r="D14" s="112" t="s" vm="5">
        <v>314</v>
      </c>
    </row>
    <row r="15" spans="1:24">
      <c r="A15" s="55" t="s">
        <v>119</v>
      </c>
      <c r="B15" s="30" t="s">
        <v>47</v>
      </c>
      <c r="C15" s="111" t="s" vm="6">
        <v>314</v>
      </c>
      <c r="D15" s="112" t="s" vm="7">
        <v>314</v>
      </c>
    </row>
    <row r="16" spans="1:24">
      <c r="A16" s="55" t="s">
        <v>119</v>
      </c>
      <c r="B16" s="30" t="s">
        <v>48</v>
      </c>
      <c r="C16" s="111" t="s" vm="8">
        <v>314</v>
      </c>
      <c r="D16" s="112" t="s" vm="9">
        <v>314</v>
      </c>
    </row>
    <row r="17" spans="1:4">
      <c r="A17" s="55" t="s">
        <v>119</v>
      </c>
      <c r="B17" s="30" t="s">
        <v>49</v>
      </c>
      <c r="C17" s="111">
        <f>'תעודות סל'!K11</f>
        <v>9799.3572399998957</v>
      </c>
      <c r="D17" s="112">
        <f>C17/$C$42</f>
        <v>0.97021397621340644</v>
      </c>
    </row>
    <row r="18" spans="1:4">
      <c r="A18" s="55" t="s">
        <v>119</v>
      </c>
      <c r="B18" s="30" t="s">
        <v>50</v>
      </c>
      <c r="C18" s="111" t="s" vm="10">
        <v>314</v>
      </c>
      <c r="D18" s="112" t="s" vm="11">
        <v>314</v>
      </c>
    </row>
    <row r="19" spans="1:4">
      <c r="A19" s="55" t="s">
        <v>119</v>
      </c>
      <c r="B19" s="30" t="s">
        <v>51</v>
      </c>
      <c r="C19" s="111" t="s" vm="12">
        <v>314</v>
      </c>
      <c r="D19" s="112" t="s" vm="13">
        <v>314</v>
      </c>
    </row>
    <row r="20" spans="1:4">
      <c r="A20" s="55" t="s">
        <v>119</v>
      </c>
      <c r="B20" s="30" t="s">
        <v>52</v>
      </c>
      <c r="C20" s="111" t="s" vm="14">
        <v>314</v>
      </c>
      <c r="D20" s="112" t="s" vm="15">
        <v>314</v>
      </c>
    </row>
    <row r="21" spans="1:4">
      <c r="A21" s="55" t="s">
        <v>119</v>
      </c>
      <c r="B21" s="30" t="s">
        <v>53</v>
      </c>
      <c r="C21" s="111" t="s" vm="16">
        <v>314</v>
      </c>
      <c r="D21" s="112" t="s" vm="17">
        <v>314</v>
      </c>
    </row>
    <row r="22" spans="1:4">
      <c r="A22" s="55" t="s">
        <v>119</v>
      </c>
      <c r="B22" s="30" t="s">
        <v>54</v>
      </c>
      <c r="C22" s="111" t="s" vm="18">
        <v>314</v>
      </c>
      <c r="D22" s="112" t="s" vm="19">
        <v>314</v>
      </c>
    </row>
    <row r="23" spans="1:4">
      <c r="B23" s="29" t="s">
        <v>176</v>
      </c>
      <c r="C23" s="111">
        <f>SUM(C24:C32)</f>
        <v>-152.40616999999995</v>
      </c>
      <c r="D23" s="112">
        <f>C23/$C$42</f>
        <v>-1.5089417864222888E-2</v>
      </c>
    </row>
    <row r="24" spans="1:4">
      <c r="A24" s="55" t="s">
        <v>119</v>
      </c>
      <c r="B24" s="30" t="s">
        <v>55</v>
      </c>
      <c r="C24" s="111" t="s" vm="20">
        <v>314</v>
      </c>
      <c r="D24" s="112" t="s" vm="21">
        <v>314</v>
      </c>
    </row>
    <row r="25" spans="1:4">
      <c r="A25" s="55" t="s">
        <v>119</v>
      </c>
      <c r="B25" s="30" t="s">
        <v>56</v>
      </c>
      <c r="C25" s="111" t="s" vm="22">
        <v>314</v>
      </c>
      <c r="D25" s="112" t="s" vm="23">
        <v>314</v>
      </c>
    </row>
    <row r="26" spans="1:4">
      <c r="A26" s="55" t="s">
        <v>119</v>
      </c>
      <c r="B26" s="30" t="s">
        <v>47</v>
      </c>
      <c r="C26" s="111" t="s" vm="24">
        <v>314</v>
      </c>
      <c r="D26" s="112" t="s" vm="25">
        <v>314</v>
      </c>
    </row>
    <row r="27" spans="1:4">
      <c r="A27" s="55" t="s">
        <v>119</v>
      </c>
      <c r="B27" s="30" t="s">
        <v>57</v>
      </c>
      <c r="C27" s="111" t="s" vm="26">
        <v>314</v>
      </c>
      <c r="D27" s="112" t="s" vm="27">
        <v>314</v>
      </c>
    </row>
    <row r="28" spans="1:4">
      <c r="A28" s="55" t="s">
        <v>119</v>
      </c>
      <c r="B28" s="30" t="s">
        <v>58</v>
      </c>
      <c r="C28" s="111" t="s" vm="28">
        <v>314</v>
      </c>
      <c r="D28" s="112" t="s" vm="29">
        <v>314</v>
      </c>
    </row>
    <row r="29" spans="1:4">
      <c r="A29" s="55" t="s">
        <v>119</v>
      </c>
      <c r="B29" s="30" t="s">
        <v>59</v>
      </c>
      <c r="C29" s="111" t="s" vm="30">
        <v>314</v>
      </c>
      <c r="D29" s="112" t="s" vm="31">
        <v>314</v>
      </c>
    </row>
    <row r="30" spans="1:4">
      <c r="A30" s="55" t="s">
        <v>119</v>
      </c>
      <c r="B30" s="30" t="s">
        <v>199</v>
      </c>
      <c r="C30" s="111" t="s" vm="32">
        <v>314</v>
      </c>
      <c r="D30" s="112" t="s" vm="33">
        <v>314</v>
      </c>
    </row>
    <row r="31" spans="1:4">
      <c r="A31" s="55" t="s">
        <v>119</v>
      </c>
      <c r="B31" s="30" t="s">
        <v>82</v>
      </c>
      <c r="C31" s="111">
        <f>'לא סחיר - חוזים עתידיים'!I11</f>
        <v>-152.40616999999995</v>
      </c>
      <c r="D31" s="112">
        <f>C31/$C$42</f>
        <v>-1.5089417864222888E-2</v>
      </c>
    </row>
    <row r="32" spans="1:4">
      <c r="A32" s="55" t="s">
        <v>119</v>
      </c>
      <c r="B32" s="30" t="s">
        <v>60</v>
      </c>
      <c r="C32" s="111" t="s" vm="34">
        <v>314</v>
      </c>
      <c r="D32" s="112" t="s" vm="35">
        <v>314</v>
      </c>
    </row>
    <row r="33" spans="1:4">
      <c r="A33" s="55" t="s">
        <v>119</v>
      </c>
      <c r="B33" s="29" t="s">
        <v>177</v>
      </c>
      <c r="C33" s="111" t="s" vm="36">
        <v>314</v>
      </c>
      <c r="D33" s="112" t="s" vm="37">
        <v>314</v>
      </c>
    </row>
    <row r="34" spans="1:4">
      <c r="A34" s="55" t="s">
        <v>119</v>
      </c>
      <c r="B34" s="29" t="s">
        <v>178</v>
      </c>
      <c r="C34" s="111" t="s" vm="38">
        <v>314</v>
      </c>
      <c r="D34" s="112" t="s" vm="39">
        <v>314</v>
      </c>
    </row>
    <row r="35" spans="1:4">
      <c r="A35" s="55" t="s">
        <v>119</v>
      </c>
      <c r="B35" s="29" t="s">
        <v>179</v>
      </c>
      <c r="C35" s="111" t="s" vm="40">
        <v>314</v>
      </c>
      <c r="D35" s="112" t="s" vm="41">
        <v>314</v>
      </c>
    </row>
    <row r="36" spans="1:4">
      <c r="A36" s="55" t="s">
        <v>119</v>
      </c>
      <c r="B36" s="56" t="s">
        <v>180</v>
      </c>
      <c r="C36" s="111" t="s" vm="42">
        <v>314</v>
      </c>
      <c r="D36" s="112" t="s" vm="43">
        <v>314</v>
      </c>
    </row>
    <row r="37" spans="1:4">
      <c r="A37" s="55" t="s">
        <v>119</v>
      </c>
      <c r="B37" s="29" t="s">
        <v>181</v>
      </c>
      <c r="C37" s="111" t="s" vm="44">
        <v>314</v>
      </c>
      <c r="D37" s="112" t="s" vm="45">
        <v>314</v>
      </c>
    </row>
    <row r="38" spans="1:4">
      <c r="A38" s="55"/>
      <c r="B38" s="68" t="s">
        <v>183</v>
      </c>
      <c r="C38" s="111">
        <v>0</v>
      </c>
      <c r="D38" s="112">
        <f>C38/$C$42</f>
        <v>0</v>
      </c>
    </row>
    <row r="39" spans="1:4">
      <c r="A39" s="55" t="s">
        <v>119</v>
      </c>
      <c r="B39" s="69" t="s">
        <v>184</v>
      </c>
      <c r="C39" s="111" t="s" vm="46">
        <v>314</v>
      </c>
      <c r="D39" s="112" t="s" vm="47">
        <v>314</v>
      </c>
    </row>
    <row r="40" spans="1:4">
      <c r="A40" s="55" t="s">
        <v>119</v>
      </c>
      <c r="B40" s="69" t="s">
        <v>210</v>
      </c>
      <c r="C40" s="111" t="s" vm="48">
        <v>314</v>
      </c>
      <c r="D40" s="112" t="s" vm="49">
        <v>314</v>
      </c>
    </row>
    <row r="41" spans="1:4">
      <c r="A41" s="55" t="s">
        <v>119</v>
      </c>
      <c r="B41" s="69" t="s">
        <v>185</v>
      </c>
      <c r="C41" s="111" t="s" vm="50">
        <v>314</v>
      </c>
      <c r="D41" s="112" t="s" vm="51">
        <v>314</v>
      </c>
    </row>
    <row r="42" spans="1:4">
      <c r="B42" s="69" t="s">
        <v>61</v>
      </c>
      <c r="C42" s="111">
        <f>C10+C38</f>
        <v>10100.202099999895</v>
      </c>
      <c r="D42" s="112">
        <f>C42/$C$42</f>
        <v>1</v>
      </c>
    </row>
    <row r="43" spans="1:4">
      <c r="A43" s="55" t="s">
        <v>119</v>
      </c>
      <c r="B43" s="69" t="s">
        <v>182</v>
      </c>
      <c r="C43" s="111"/>
      <c r="D43" s="112"/>
    </row>
    <row r="44" spans="1:4">
      <c r="B44" s="6" t="s">
        <v>87</v>
      </c>
    </row>
    <row r="45" spans="1:4">
      <c r="C45" s="75" t="s">
        <v>164</v>
      </c>
      <c r="D45" s="36" t="s">
        <v>81</v>
      </c>
    </row>
    <row r="46" spans="1:4">
      <c r="C46" s="76" t="s">
        <v>1</v>
      </c>
      <c r="D46" s="25" t="s">
        <v>2</v>
      </c>
    </row>
    <row r="47" spans="1:4">
      <c r="C47" s="102" t="s">
        <v>145</v>
      </c>
      <c r="D47" s="103" vm="52">
        <v>2.6989000000000001</v>
      </c>
    </row>
    <row r="48" spans="1:4">
      <c r="C48" s="102" t="s">
        <v>154</v>
      </c>
      <c r="D48" s="103">
        <v>0.94217862674238506</v>
      </c>
    </row>
    <row r="49" spans="2:4">
      <c r="C49" s="102" t="s">
        <v>150</v>
      </c>
      <c r="D49" s="103" vm="53">
        <v>2.7610000000000001</v>
      </c>
    </row>
    <row r="50" spans="2:4">
      <c r="B50" s="12"/>
      <c r="C50" s="102" t="s">
        <v>315</v>
      </c>
      <c r="D50" s="103" vm="54">
        <v>3.6772999999999998</v>
      </c>
    </row>
    <row r="51" spans="2:4">
      <c r="C51" s="102" t="s">
        <v>143</v>
      </c>
      <c r="D51" s="103" vm="55">
        <v>4.2550999999999997</v>
      </c>
    </row>
    <row r="52" spans="2:4">
      <c r="C52" s="102" t="s">
        <v>144</v>
      </c>
      <c r="D52" s="103" vm="56">
        <v>4.8075000000000001</v>
      </c>
    </row>
    <row r="53" spans="2:4">
      <c r="C53" s="102" t="s">
        <v>146</v>
      </c>
      <c r="D53" s="103">
        <v>0.46521112937967596</v>
      </c>
    </row>
    <row r="54" spans="2:4">
      <c r="C54" s="102" t="s">
        <v>151</v>
      </c>
      <c r="D54" s="103" vm="57">
        <v>3.2965</v>
      </c>
    </row>
    <row r="55" spans="2:4">
      <c r="C55" s="102" t="s">
        <v>152</v>
      </c>
      <c r="D55" s="103">
        <v>0.18402186078872274</v>
      </c>
    </row>
    <row r="56" spans="2:4">
      <c r="C56" s="102" t="s">
        <v>149</v>
      </c>
      <c r="D56" s="103" vm="58">
        <v>0.57089999999999996</v>
      </c>
    </row>
    <row r="57" spans="2:4">
      <c r="C57" s="102" t="s">
        <v>316</v>
      </c>
      <c r="D57" s="103">
        <v>2.4695899999999997</v>
      </c>
    </row>
    <row r="58" spans="2:4">
      <c r="C58" s="102" t="s">
        <v>148</v>
      </c>
      <c r="D58" s="103" vm="59">
        <v>0.4088</v>
      </c>
    </row>
    <row r="59" spans="2:4">
      <c r="C59" s="102" t="s">
        <v>141</v>
      </c>
      <c r="D59" s="103" vm="60">
        <v>3.65</v>
      </c>
    </row>
    <row r="60" spans="2:4">
      <c r="C60" s="102" t="s">
        <v>155</v>
      </c>
      <c r="D60" s="103" vm="61">
        <v>0.2661</v>
      </c>
    </row>
    <row r="61" spans="2:4">
      <c r="C61" s="102" t="s">
        <v>317</v>
      </c>
      <c r="D61" s="103" vm="62">
        <v>0.4486</v>
      </c>
    </row>
    <row r="62" spans="2:4">
      <c r="C62" s="102" t="s">
        <v>318</v>
      </c>
      <c r="D62" s="103">
        <v>5.8088552417359086E-2</v>
      </c>
    </row>
    <row r="63" spans="2:4">
      <c r="C63" s="102" t="s">
        <v>142</v>
      </c>
      <c r="D63" s="103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225</v>
      </c>
    </row>
    <row r="2" spans="2:60">
      <c r="B2" s="57" t="s">
        <v>156</v>
      </c>
      <c r="C2" s="78" t="s">
        <v>226</v>
      </c>
    </row>
    <row r="3" spans="2:60">
      <c r="B3" s="57" t="s">
        <v>158</v>
      </c>
      <c r="C3" s="78" t="s">
        <v>227</v>
      </c>
    </row>
    <row r="4" spans="2:60">
      <c r="B4" s="57" t="s">
        <v>159</v>
      </c>
      <c r="C4" s="78">
        <v>2146</v>
      </c>
    </row>
    <row r="6" spans="2:60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70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2:60" s="3" customFormat="1" ht="78.75">
      <c r="B8" s="23" t="s">
        <v>94</v>
      </c>
      <c r="C8" s="31" t="s">
        <v>30</v>
      </c>
      <c r="D8" s="31" t="s">
        <v>97</v>
      </c>
      <c r="E8" s="31" t="s">
        <v>41</v>
      </c>
      <c r="F8" s="31" t="s">
        <v>79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160</v>
      </c>
      <c r="L8" s="31" t="s">
        <v>162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157</v>
      </c>
      <c r="C1" s="78" t="s" vm="1">
        <v>225</v>
      </c>
    </row>
    <row r="2" spans="2:61">
      <c r="B2" s="57" t="s">
        <v>156</v>
      </c>
      <c r="C2" s="78" t="s">
        <v>226</v>
      </c>
    </row>
    <row r="3" spans="2:61">
      <c r="B3" s="57" t="s">
        <v>158</v>
      </c>
      <c r="C3" s="78" t="s">
        <v>227</v>
      </c>
    </row>
    <row r="4" spans="2:61">
      <c r="B4" s="57" t="s">
        <v>159</v>
      </c>
      <c r="C4" s="78">
        <v>2146</v>
      </c>
    </row>
    <row r="6" spans="2:61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71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78.75">
      <c r="B8" s="23" t="s">
        <v>94</v>
      </c>
      <c r="C8" s="31" t="s">
        <v>30</v>
      </c>
      <c r="D8" s="31" t="s">
        <v>97</v>
      </c>
      <c r="E8" s="31" t="s">
        <v>41</v>
      </c>
      <c r="F8" s="31" t="s">
        <v>79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160</v>
      </c>
      <c r="L8" s="32" t="s">
        <v>162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157</v>
      </c>
      <c r="C1" s="78" t="s" vm="1">
        <v>225</v>
      </c>
    </row>
    <row r="2" spans="1:60">
      <c r="B2" s="57" t="s">
        <v>156</v>
      </c>
      <c r="C2" s="78" t="s">
        <v>226</v>
      </c>
    </row>
    <row r="3" spans="1:60">
      <c r="B3" s="57" t="s">
        <v>158</v>
      </c>
      <c r="C3" s="78" t="s">
        <v>227</v>
      </c>
    </row>
    <row r="4" spans="1:60">
      <c r="B4" s="57" t="s">
        <v>159</v>
      </c>
      <c r="C4" s="78">
        <v>2146</v>
      </c>
    </row>
    <row r="6" spans="1:60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98</v>
      </c>
      <c r="BF6" s="1" t="s">
        <v>165</v>
      </c>
      <c r="BH6" s="3" t="s">
        <v>142</v>
      </c>
    </row>
    <row r="7" spans="1:60" ht="26.25" customHeight="1">
      <c r="B7" s="136" t="s">
        <v>72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3" t="s">
        <v>94</v>
      </c>
      <c r="C8" s="31" t="s">
        <v>30</v>
      </c>
      <c r="D8" s="31" t="s">
        <v>97</v>
      </c>
      <c r="E8" s="31" t="s">
        <v>41</v>
      </c>
      <c r="F8" s="31" t="s">
        <v>79</v>
      </c>
      <c r="G8" s="31" t="s">
        <v>209</v>
      </c>
      <c r="H8" s="31" t="s">
        <v>208</v>
      </c>
      <c r="I8" s="31" t="s">
        <v>40</v>
      </c>
      <c r="J8" s="31" t="s">
        <v>160</v>
      </c>
      <c r="K8" s="31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8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107</v>
      </c>
      <c r="BE13" s="1" t="s">
        <v>125</v>
      </c>
      <c r="BG13" s="1" t="s">
        <v>147</v>
      </c>
    </row>
    <row r="14" spans="1:60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104</v>
      </c>
      <c r="BE14" s="1" t="s">
        <v>126</v>
      </c>
      <c r="BG14" s="1" t="s">
        <v>149</v>
      </c>
    </row>
    <row r="15" spans="1:60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111</v>
      </c>
      <c r="BE17" s="1" t="s">
        <v>128</v>
      </c>
      <c r="BG17" s="1" t="s">
        <v>153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99</v>
      </c>
      <c r="BF18" s="1" t="s">
        <v>129</v>
      </c>
      <c r="BH18" s="1" t="s">
        <v>23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112</v>
      </c>
      <c r="BF19" s="1" t="s">
        <v>130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117</v>
      </c>
      <c r="BF20" s="1" t="s">
        <v>131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102</v>
      </c>
      <c r="BE21" s="1" t="s">
        <v>118</v>
      </c>
      <c r="BF21" s="1" t="s">
        <v>132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108</v>
      </c>
      <c r="BF22" s="1" t="s">
        <v>133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23</v>
      </c>
      <c r="BE23" s="1" t="s">
        <v>109</v>
      </c>
      <c r="BF23" s="1" t="s">
        <v>168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171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134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135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170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136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137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169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23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157</v>
      </c>
      <c r="C1" s="78" t="s" vm="1">
        <v>225</v>
      </c>
    </row>
    <row r="2" spans="2:81">
      <c r="B2" s="57" t="s">
        <v>156</v>
      </c>
      <c r="C2" s="78" t="s">
        <v>226</v>
      </c>
    </row>
    <row r="3" spans="2:81">
      <c r="B3" s="57" t="s">
        <v>158</v>
      </c>
      <c r="C3" s="78" t="s">
        <v>227</v>
      </c>
      <c r="E3" s="2"/>
    </row>
    <row r="4" spans="2:81">
      <c r="B4" s="57" t="s">
        <v>159</v>
      </c>
      <c r="C4" s="78">
        <v>2146</v>
      </c>
    </row>
    <row r="6" spans="2:81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73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3" t="s">
        <v>94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40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157</v>
      </c>
      <c r="C1" s="78" t="s" vm="1">
        <v>225</v>
      </c>
    </row>
    <row r="2" spans="2:72">
      <c r="B2" s="57" t="s">
        <v>156</v>
      </c>
      <c r="C2" s="78" t="s">
        <v>226</v>
      </c>
    </row>
    <row r="3" spans="2:72">
      <c r="B3" s="57" t="s">
        <v>158</v>
      </c>
      <c r="C3" s="78" t="s">
        <v>227</v>
      </c>
    </row>
    <row r="4" spans="2:72">
      <c r="B4" s="57" t="s">
        <v>159</v>
      </c>
      <c r="C4" s="78">
        <v>2146</v>
      </c>
    </row>
    <row r="6" spans="2:72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64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78.75">
      <c r="B8" s="23" t="s">
        <v>94</v>
      </c>
      <c r="C8" s="31" t="s">
        <v>30</v>
      </c>
      <c r="D8" s="31" t="s">
        <v>15</v>
      </c>
      <c r="E8" s="31" t="s">
        <v>42</v>
      </c>
      <c r="F8" s="31" t="s">
        <v>80</v>
      </c>
      <c r="G8" s="31" t="s">
        <v>18</v>
      </c>
      <c r="H8" s="31" t="s">
        <v>79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88</v>
      </c>
      <c r="N8" s="31" t="s">
        <v>39</v>
      </c>
      <c r="O8" s="31" t="s">
        <v>160</v>
      </c>
      <c r="P8" s="32" t="s">
        <v>162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157</v>
      </c>
      <c r="C1" s="78" t="s" vm="1">
        <v>225</v>
      </c>
    </row>
    <row r="2" spans="2:65">
      <c r="B2" s="57" t="s">
        <v>156</v>
      </c>
      <c r="C2" s="78" t="s">
        <v>226</v>
      </c>
    </row>
    <row r="3" spans="2:65">
      <c r="B3" s="57" t="s">
        <v>158</v>
      </c>
      <c r="C3" s="78" t="s">
        <v>227</v>
      </c>
    </row>
    <row r="4" spans="2:65">
      <c r="B4" s="57" t="s">
        <v>159</v>
      </c>
      <c r="C4" s="78">
        <v>2146</v>
      </c>
    </row>
    <row r="6" spans="2:65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65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31" t="s">
        <v>209</v>
      </c>
      <c r="O8" s="31" t="s">
        <v>208</v>
      </c>
      <c r="P8" s="31" t="s">
        <v>88</v>
      </c>
      <c r="Q8" s="31" t="s">
        <v>39</v>
      </c>
      <c r="R8" s="31" t="s">
        <v>160</v>
      </c>
      <c r="S8" s="32" t="s">
        <v>162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163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157</v>
      </c>
      <c r="C1" s="78" t="s" vm="1">
        <v>225</v>
      </c>
    </row>
    <row r="2" spans="2:81">
      <c r="B2" s="57" t="s">
        <v>156</v>
      </c>
      <c r="C2" s="78" t="s">
        <v>226</v>
      </c>
    </row>
    <row r="3" spans="2:81">
      <c r="B3" s="57" t="s">
        <v>158</v>
      </c>
      <c r="C3" s="78" t="s">
        <v>227</v>
      </c>
    </row>
    <row r="4" spans="2:81">
      <c r="B4" s="57" t="s">
        <v>159</v>
      </c>
      <c r="C4" s="78">
        <v>2146</v>
      </c>
    </row>
    <row r="6" spans="2:81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66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71" t="s">
        <v>209</v>
      </c>
      <c r="O8" s="31" t="s">
        <v>208</v>
      </c>
      <c r="P8" s="31" t="s">
        <v>88</v>
      </c>
      <c r="Q8" s="31" t="s">
        <v>39</v>
      </c>
      <c r="R8" s="31" t="s">
        <v>160</v>
      </c>
      <c r="S8" s="32" t="s">
        <v>162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21" t="s">
        <v>163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157</v>
      </c>
      <c r="C1" s="78" t="s" vm="1">
        <v>225</v>
      </c>
    </row>
    <row r="2" spans="2:98">
      <c r="B2" s="57" t="s">
        <v>156</v>
      </c>
      <c r="C2" s="78" t="s">
        <v>226</v>
      </c>
    </row>
    <row r="3" spans="2:98">
      <c r="B3" s="57" t="s">
        <v>158</v>
      </c>
      <c r="C3" s="78" t="s">
        <v>227</v>
      </c>
    </row>
    <row r="4" spans="2:98">
      <c r="B4" s="57" t="s">
        <v>159</v>
      </c>
      <c r="C4" s="78">
        <v>2146</v>
      </c>
    </row>
    <row r="6" spans="2:98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67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79</v>
      </c>
      <c r="H8" s="31" t="s">
        <v>209</v>
      </c>
      <c r="I8" s="31" t="s">
        <v>208</v>
      </c>
      <c r="J8" s="31" t="s">
        <v>88</v>
      </c>
      <c r="K8" s="31" t="s">
        <v>39</v>
      </c>
      <c r="L8" s="31" t="s">
        <v>160</v>
      </c>
      <c r="M8" s="32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157</v>
      </c>
      <c r="C1" s="78" t="s" vm="1">
        <v>225</v>
      </c>
    </row>
    <row r="2" spans="2:55">
      <c r="B2" s="57" t="s">
        <v>156</v>
      </c>
      <c r="C2" s="78" t="s">
        <v>226</v>
      </c>
    </row>
    <row r="3" spans="2:55">
      <c r="B3" s="57" t="s">
        <v>158</v>
      </c>
      <c r="C3" s="78" t="s">
        <v>227</v>
      </c>
    </row>
    <row r="4" spans="2:55">
      <c r="B4" s="57" t="s">
        <v>159</v>
      </c>
      <c r="C4" s="78">
        <v>2146</v>
      </c>
    </row>
    <row r="6" spans="2:55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74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78.75">
      <c r="B8" s="23" t="s">
        <v>94</v>
      </c>
      <c r="C8" s="31" t="s">
        <v>30</v>
      </c>
      <c r="D8" s="31" t="s">
        <v>79</v>
      </c>
      <c r="E8" s="31" t="s">
        <v>80</v>
      </c>
      <c r="F8" s="31" t="s">
        <v>209</v>
      </c>
      <c r="G8" s="31" t="s">
        <v>208</v>
      </c>
      <c r="H8" s="31" t="s">
        <v>88</v>
      </c>
      <c r="I8" s="31" t="s">
        <v>39</v>
      </c>
      <c r="J8" s="31" t="s">
        <v>160</v>
      </c>
      <c r="K8" s="32" t="s">
        <v>162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157</v>
      </c>
      <c r="C1" s="78" t="s" vm="1">
        <v>225</v>
      </c>
    </row>
    <row r="2" spans="2:59">
      <c r="B2" s="57" t="s">
        <v>156</v>
      </c>
      <c r="C2" s="78" t="s">
        <v>226</v>
      </c>
    </row>
    <row r="3" spans="2:59">
      <c r="B3" s="57" t="s">
        <v>158</v>
      </c>
      <c r="C3" s="78" t="s">
        <v>227</v>
      </c>
    </row>
    <row r="4" spans="2:59">
      <c r="B4" s="57" t="s">
        <v>159</v>
      </c>
      <c r="C4" s="78">
        <v>2146</v>
      </c>
    </row>
    <row r="6" spans="2:59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75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3" customFormat="1" ht="78.75">
      <c r="B8" s="23" t="s">
        <v>94</v>
      </c>
      <c r="C8" s="31" t="s">
        <v>30</v>
      </c>
      <c r="D8" s="31" t="s">
        <v>41</v>
      </c>
      <c r="E8" s="31" t="s">
        <v>79</v>
      </c>
      <c r="F8" s="31" t="s">
        <v>80</v>
      </c>
      <c r="G8" s="31" t="s">
        <v>209</v>
      </c>
      <c r="H8" s="31" t="s">
        <v>208</v>
      </c>
      <c r="I8" s="31" t="s">
        <v>88</v>
      </c>
      <c r="J8" s="31" t="s">
        <v>39</v>
      </c>
      <c r="K8" s="31" t="s">
        <v>160</v>
      </c>
      <c r="L8" s="32" t="s">
        <v>162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0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0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0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62</v>
      </c>
      <c r="C6" s="14" t="s">
        <v>30</v>
      </c>
      <c r="E6" s="14" t="s">
        <v>95</v>
      </c>
      <c r="I6" s="14" t="s">
        <v>15</v>
      </c>
      <c r="J6" s="14" t="s">
        <v>42</v>
      </c>
      <c r="M6" s="14" t="s">
        <v>79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64</v>
      </c>
      <c r="C8" s="31" t="s">
        <v>30</v>
      </c>
      <c r="D8" s="31" t="s">
        <v>97</v>
      </c>
      <c r="I8" s="31" t="s">
        <v>15</v>
      </c>
      <c r="J8" s="31" t="s">
        <v>42</v>
      </c>
      <c r="K8" s="31" t="s">
        <v>80</v>
      </c>
      <c r="L8" s="31" t="s">
        <v>18</v>
      </c>
      <c r="M8" s="31" t="s">
        <v>79</v>
      </c>
      <c r="Q8" s="31" t="s">
        <v>17</v>
      </c>
      <c r="R8" s="31" t="s">
        <v>19</v>
      </c>
      <c r="S8" s="31" t="s">
        <v>0</v>
      </c>
      <c r="T8" s="31" t="s">
        <v>83</v>
      </c>
      <c r="U8" s="31" t="s">
        <v>40</v>
      </c>
      <c r="V8" s="31" t="s">
        <v>39</v>
      </c>
      <c r="W8" s="32" t="s">
        <v>89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97</v>
      </c>
      <c r="E9" s="42" t="s">
        <v>95</v>
      </c>
      <c r="G9" s="14" t="s">
        <v>41</v>
      </c>
      <c r="I9" s="14" t="s">
        <v>15</v>
      </c>
      <c r="J9" s="14" t="s">
        <v>42</v>
      </c>
      <c r="K9" s="14" t="s">
        <v>80</v>
      </c>
      <c r="L9" s="14" t="s">
        <v>18</v>
      </c>
      <c r="M9" s="14" t="s">
        <v>79</v>
      </c>
      <c r="Q9" s="14" t="s">
        <v>17</v>
      </c>
      <c r="R9" s="14" t="s">
        <v>19</v>
      </c>
      <c r="S9" s="14" t="s">
        <v>0</v>
      </c>
      <c r="T9" s="14" t="s">
        <v>83</v>
      </c>
      <c r="U9" s="14" t="s">
        <v>40</v>
      </c>
      <c r="V9" s="14" t="s">
        <v>39</v>
      </c>
      <c r="W9" s="39" t="s">
        <v>89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97</v>
      </c>
      <c r="E10" s="42" t="s">
        <v>95</v>
      </c>
      <c r="G10" s="31" t="s">
        <v>41</v>
      </c>
      <c r="I10" s="31" t="s">
        <v>15</v>
      </c>
      <c r="J10" s="31" t="s">
        <v>42</v>
      </c>
      <c r="K10" s="31" t="s">
        <v>80</v>
      </c>
      <c r="L10" s="31" t="s">
        <v>18</v>
      </c>
      <c r="M10" s="31" t="s">
        <v>79</v>
      </c>
      <c r="Q10" s="31" t="s">
        <v>17</v>
      </c>
      <c r="R10" s="31" t="s">
        <v>19</v>
      </c>
      <c r="S10" s="31" t="s">
        <v>0</v>
      </c>
      <c r="T10" s="31" t="s">
        <v>83</v>
      </c>
      <c r="U10" s="31" t="s">
        <v>40</v>
      </c>
      <c r="V10" s="14" t="s">
        <v>39</v>
      </c>
      <c r="W10" s="32" t="s">
        <v>89</v>
      </c>
    </row>
    <row r="11" spans="2:25" ht="31.5">
      <c r="B11" s="49" t="str">
        <f>מניות!B7</f>
        <v>4. מניות</v>
      </c>
      <c r="C11" s="31" t="s">
        <v>30</v>
      </c>
      <c r="D11" s="14" t="s">
        <v>97</v>
      </c>
      <c r="E11" s="42" t="s">
        <v>95</v>
      </c>
      <c r="H11" s="31" t="s">
        <v>79</v>
      </c>
      <c r="S11" s="31" t="s">
        <v>0</v>
      </c>
      <c r="T11" s="14" t="s">
        <v>83</v>
      </c>
      <c r="U11" s="14" t="s">
        <v>40</v>
      </c>
      <c r="V11" s="14" t="s">
        <v>39</v>
      </c>
      <c r="W11" s="15" t="s">
        <v>89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97</v>
      </c>
      <c r="E12" s="42" t="s">
        <v>95</v>
      </c>
      <c r="H12" s="31" t="s">
        <v>79</v>
      </c>
      <c r="S12" s="31" t="s">
        <v>0</v>
      </c>
      <c r="T12" s="31" t="s">
        <v>83</v>
      </c>
      <c r="U12" s="31" t="s">
        <v>40</v>
      </c>
      <c r="V12" s="31" t="s">
        <v>39</v>
      </c>
      <c r="W12" s="32" t="s">
        <v>89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97</v>
      </c>
      <c r="G13" s="31" t="s">
        <v>41</v>
      </c>
      <c r="H13" s="31" t="s">
        <v>79</v>
      </c>
      <c r="S13" s="31" t="s">
        <v>0</v>
      </c>
      <c r="T13" s="31" t="s">
        <v>83</v>
      </c>
      <c r="U13" s="31" t="s">
        <v>40</v>
      </c>
      <c r="V13" s="31" t="s">
        <v>39</v>
      </c>
      <c r="W13" s="32" t="s">
        <v>89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97</v>
      </c>
      <c r="G14" s="31" t="s">
        <v>41</v>
      </c>
      <c r="H14" s="31" t="s">
        <v>79</v>
      </c>
      <c r="S14" s="31" t="s">
        <v>0</v>
      </c>
      <c r="T14" s="31" t="s">
        <v>83</v>
      </c>
      <c r="U14" s="31" t="s">
        <v>40</v>
      </c>
      <c r="V14" s="31" t="s">
        <v>39</v>
      </c>
      <c r="W14" s="32" t="s">
        <v>89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97</v>
      </c>
      <c r="G15" s="31" t="s">
        <v>41</v>
      </c>
      <c r="H15" s="31" t="s">
        <v>79</v>
      </c>
      <c r="S15" s="31" t="s">
        <v>0</v>
      </c>
      <c r="T15" s="31" t="s">
        <v>83</v>
      </c>
      <c r="U15" s="31" t="s">
        <v>40</v>
      </c>
      <c r="V15" s="31" t="s">
        <v>39</v>
      </c>
      <c r="W15" s="32" t="s">
        <v>89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97</v>
      </c>
      <c r="G16" s="31" t="s">
        <v>41</v>
      </c>
      <c r="H16" s="31" t="s">
        <v>79</v>
      </c>
      <c r="S16" s="31" t="s">
        <v>0</v>
      </c>
      <c r="T16" s="32" t="s">
        <v>83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80</v>
      </c>
      <c r="L17" s="31" t="s">
        <v>18</v>
      </c>
      <c r="M17" s="31" t="s">
        <v>79</v>
      </c>
      <c r="Q17" s="31" t="s">
        <v>17</v>
      </c>
      <c r="R17" s="31" t="s">
        <v>19</v>
      </c>
      <c r="S17" s="31" t="s">
        <v>0</v>
      </c>
      <c r="T17" s="31" t="s">
        <v>83</v>
      </c>
      <c r="U17" s="31" t="s">
        <v>40</v>
      </c>
      <c r="V17" s="31" t="s">
        <v>39</v>
      </c>
      <c r="W17" s="32" t="s">
        <v>89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80</v>
      </c>
      <c r="L19" s="31" t="s">
        <v>18</v>
      </c>
      <c r="M19" s="31" t="s">
        <v>79</v>
      </c>
      <c r="Q19" s="31" t="s">
        <v>17</v>
      </c>
      <c r="R19" s="31" t="s">
        <v>19</v>
      </c>
      <c r="S19" s="31" t="s">
        <v>0</v>
      </c>
      <c r="T19" s="31" t="s">
        <v>83</v>
      </c>
      <c r="U19" s="31" t="s">
        <v>88</v>
      </c>
      <c r="V19" s="31" t="s">
        <v>39</v>
      </c>
      <c r="W19" s="32" t="s">
        <v>89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96</v>
      </c>
      <c r="E20" s="42" t="s">
        <v>95</v>
      </c>
      <c r="G20" s="31" t="s">
        <v>41</v>
      </c>
      <c r="I20" s="31" t="s">
        <v>15</v>
      </c>
      <c r="J20" s="31" t="s">
        <v>42</v>
      </c>
      <c r="K20" s="31" t="s">
        <v>80</v>
      </c>
      <c r="L20" s="31" t="s">
        <v>18</v>
      </c>
      <c r="M20" s="31" t="s">
        <v>79</v>
      </c>
      <c r="Q20" s="31" t="s">
        <v>17</v>
      </c>
      <c r="R20" s="31" t="s">
        <v>19</v>
      </c>
      <c r="S20" s="31" t="s">
        <v>0</v>
      </c>
      <c r="T20" s="31" t="s">
        <v>83</v>
      </c>
      <c r="U20" s="31" t="s">
        <v>88</v>
      </c>
      <c r="V20" s="31" t="s">
        <v>39</v>
      </c>
      <c r="W20" s="32" t="s">
        <v>89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96</v>
      </c>
      <c r="E21" s="42" t="s">
        <v>95</v>
      </c>
      <c r="G21" s="31" t="s">
        <v>41</v>
      </c>
      <c r="I21" s="31" t="s">
        <v>15</v>
      </c>
      <c r="J21" s="31" t="s">
        <v>42</v>
      </c>
      <c r="K21" s="31" t="s">
        <v>80</v>
      </c>
      <c r="L21" s="31" t="s">
        <v>18</v>
      </c>
      <c r="M21" s="31" t="s">
        <v>79</v>
      </c>
      <c r="Q21" s="31" t="s">
        <v>17</v>
      </c>
      <c r="R21" s="31" t="s">
        <v>19</v>
      </c>
      <c r="S21" s="31" t="s">
        <v>0</v>
      </c>
      <c r="T21" s="31" t="s">
        <v>83</v>
      </c>
      <c r="U21" s="31" t="s">
        <v>88</v>
      </c>
      <c r="V21" s="31" t="s">
        <v>39</v>
      </c>
      <c r="W21" s="32" t="s">
        <v>89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96</v>
      </c>
      <c r="E22" s="42" t="s">
        <v>95</v>
      </c>
      <c r="G22" s="31" t="s">
        <v>41</v>
      </c>
      <c r="H22" s="31" t="s">
        <v>79</v>
      </c>
      <c r="S22" s="31" t="s">
        <v>0</v>
      </c>
      <c r="T22" s="31" t="s">
        <v>83</v>
      </c>
      <c r="U22" s="31" t="s">
        <v>88</v>
      </c>
      <c r="V22" s="31" t="s">
        <v>39</v>
      </c>
      <c r="W22" s="32" t="s">
        <v>89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79</v>
      </c>
      <c r="K23" s="31" t="s">
        <v>80</v>
      </c>
      <c r="S23" s="31" t="s">
        <v>0</v>
      </c>
      <c r="T23" s="31" t="s">
        <v>83</v>
      </c>
      <c r="U23" s="31" t="s">
        <v>88</v>
      </c>
      <c r="V23" s="31" t="s">
        <v>39</v>
      </c>
      <c r="W23" s="32" t="s">
        <v>89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79</v>
      </c>
      <c r="K24" s="31" t="s">
        <v>80</v>
      </c>
      <c r="S24" s="31" t="s">
        <v>0</v>
      </c>
      <c r="T24" s="31" t="s">
        <v>83</v>
      </c>
      <c r="U24" s="31" t="s">
        <v>88</v>
      </c>
      <c r="V24" s="31" t="s">
        <v>39</v>
      </c>
      <c r="W24" s="32" t="s">
        <v>89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79</v>
      </c>
      <c r="K25" s="31" t="s">
        <v>80</v>
      </c>
      <c r="S25" s="31" t="s">
        <v>0</v>
      </c>
      <c r="T25" s="31" t="s">
        <v>83</v>
      </c>
      <c r="U25" s="31" t="s">
        <v>88</v>
      </c>
      <c r="V25" s="31" t="s">
        <v>39</v>
      </c>
      <c r="W25" s="32" t="s">
        <v>89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79</v>
      </c>
      <c r="K26" s="31" t="s">
        <v>80</v>
      </c>
      <c r="S26" s="31" t="s">
        <v>0</v>
      </c>
      <c r="T26" s="31" t="s">
        <v>83</v>
      </c>
      <c r="U26" s="31" t="s">
        <v>88</v>
      </c>
      <c r="V26" s="32" t="s">
        <v>89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80</v>
      </c>
      <c r="L27" s="31" t="s">
        <v>18</v>
      </c>
      <c r="M27" s="31" t="s">
        <v>79</v>
      </c>
      <c r="Q27" s="31" t="s">
        <v>17</v>
      </c>
      <c r="R27" s="31" t="s">
        <v>19</v>
      </c>
      <c r="S27" s="31" t="s">
        <v>0</v>
      </c>
      <c r="T27" s="31" t="s">
        <v>83</v>
      </c>
      <c r="U27" s="31" t="s">
        <v>88</v>
      </c>
      <c r="V27" s="31" t="s">
        <v>39</v>
      </c>
      <c r="W27" s="32" t="s">
        <v>89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79</v>
      </c>
      <c r="Q28" s="14" t="s">
        <v>26</v>
      </c>
      <c r="R28" s="31" t="s">
        <v>19</v>
      </c>
      <c r="S28" s="31" t="s">
        <v>0</v>
      </c>
      <c r="T28" s="31" t="s">
        <v>83</v>
      </c>
      <c r="U28" s="31" t="s">
        <v>88</v>
      </c>
      <c r="V28" s="32" t="s">
        <v>89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95</v>
      </c>
      <c r="I29" s="31" t="s">
        <v>15</v>
      </c>
      <c r="J29" s="31" t="s">
        <v>42</v>
      </c>
      <c r="L29" s="31" t="s">
        <v>18</v>
      </c>
      <c r="M29" s="31" t="s">
        <v>79</v>
      </c>
      <c r="O29" s="50" t="s">
        <v>33</v>
      </c>
      <c r="P29" s="51"/>
      <c r="R29" s="31" t="s">
        <v>19</v>
      </c>
      <c r="S29" s="31" t="s">
        <v>0</v>
      </c>
      <c r="T29" s="31" t="s">
        <v>83</v>
      </c>
      <c r="U29" s="31" t="s">
        <v>88</v>
      </c>
      <c r="V29" s="32" t="s">
        <v>89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63</v>
      </c>
      <c r="P30" s="51" t="s">
        <v>36</v>
      </c>
      <c r="U30" s="31" t="s">
        <v>88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88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85</v>
      </c>
      <c r="Y32" s="15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157</v>
      </c>
      <c r="C1" s="78" t="s" vm="1">
        <v>225</v>
      </c>
    </row>
    <row r="2" spans="2:54">
      <c r="B2" s="57" t="s">
        <v>156</v>
      </c>
      <c r="C2" s="78" t="s">
        <v>226</v>
      </c>
    </row>
    <row r="3" spans="2:54">
      <c r="B3" s="57" t="s">
        <v>158</v>
      </c>
      <c r="C3" s="78" t="s">
        <v>227</v>
      </c>
    </row>
    <row r="4" spans="2:54">
      <c r="B4" s="57" t="s">
        <v>159</v>
      </c>
      <c r="C4" s="78">
        <v>2146</v>
      </c>
    </row>
    <row r="6" spans="2:54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4" ht="26.25" customHeight="1">
      <c r="B7" s="136" t="s">
        <v>76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4" s="3" customFormat="1" ht="78.75">
      <c r="B8" s="23" t="s">
        <v>94</v>
      </c>
      <c r="C8" s="31" t="s">
        <v>30</v>
      </c>
      <c r="D8" s="31" t="s">
        <v>41</v>
      </c>
      <c r="E8" s="31" t="s">
        <v>79</v>
      </c>
      <c r="F8" s="31" t="s">
        <v>80</v>
      </c>
      <c r="G8" s="31" t="s">
        <v>209</v>
      </c>
      <c r="H8" s="31" t="s">
        <v>208</v>
      </c>
      <c r="I8" s="31" t="s">
        <v>88</v>
      </c>
      <c r="J8" s="31" t="s">
        <v>39</v>
      </c>
      <c r="K8" s="31" t="s">
        <v>160</v>
      </c>
      <c r="L8" s="32" t="s">
        <v>162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Q21" sqref="Q21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157</v>
      </c>
      <c r="C1" s="78" t="s" vm="1">
        <v>225</v>
      </c>
    </row>
    <row r="2" spans="2:51">
      <c r="B2" s="57" t="s">
        <v>156</v>
      </c>
      <c r="C2" s="78" t="s">
        <v>226</v>
      </c>
    </row>
    <row r="3" spans="2:51">
      <c r="B3" s="57" t="s">
        <v>158</v>
      </c>
      <c r="C3" s="78" t="s">
        <v>227</v>
      </c>
    </row>
    <row r="4" spans="2:51">
      <c r="B4" s="57" t="s">
        <v>159</v>
      </c>
      <c r="C4" s="78">
        <v>2146</v>
      </c>
    </row>
    <row r="6" spans="2:51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1" ht="26.25" customHeight="1">
      <c r="B7" s="136" t="s">
        <v>77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1" s="3" customFormat="1" ht="63">
      <c r="B8" s="23" t="s">
        <v>94</v>
      </c>
      <c r="C8" s="31" t="s">
        <v>30</v>
      </c>
      <c r="D8" s="31" t="s">
        <v>41</v>
      </c>
      <c r="E8" s="31" t="s">
        <v>79</v>
      </c>
      <c r="F8" s="31" t="s">
        <v>80</v>
      </c>
      <c r="G8" s="31" t="s">
        <v>209</v>
      </c>
      <c r="H8" s="31" t="s">
        <v>208</v>
      </c>
      <c r="I8" s="31" t="s">
        <v>88</v>
      </c>
      <c r="J8" s="31" t="s">
        <v>160</v>
      </c>
      <c r="K8" s="32" t="s">
        <v>162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5" t="s">
        <v>31</v>
      </c>
      <c r="C11" s="106"/>
      <c r="D11" s="106"/>
      <c r="E11" s="106"/>
      <c r="F11" s="106"/>
      <c r="G11" s="107"/>
      <c r="H11" s="110"/>
      <c r="I11" s="107">
        <v>-152.40616999999995</v>
      </c>
      <c r="J11" s="108">
        <v>1</v>
      </c>
      <c r="K11" s="108">
        <f>I11/'סכום נכסי הקרן'!$C$42</f>
        <v>-1.5089417864222888E-2</v>
      </c>
      <c r="L11" s="113"/>
      <c r="M11" s="113"/>
      <c r="N11" s="113"/>
      <c r="AW11" s="81"/>
    </row>
    <row r="12" spans="2:51" s="81" customFormat="1" ht="19.5" customHeight="1">
      <c r="B12" s="109" t="s">
        <v>25</v>
      </c>
      <c r="C12" s="106"/>
      <c r="D12" s="106"/>
      <c r="E12" s="106"/>
      <c r="F12" s="106"/>
      <c r="G12" s="107"/>
      <c r="H12" s="110"/>
      <c r="I12" s="107">
        <v>-152.40617</v>
      </c>
      <c r="J12" s="108">
        <v>1.0000000000000004</v>
      </c>
      <c r="K12" s="108">
        <f>I12/'סכום נכסי הקרן'!$C$42</f>
        <v>-1.5089417864222894E-2</v>
      </c>
      <c r="L12" s="114"/>
      <c r="M12" s="114"/>
      <c r="N12" s="114"/>
    </row>
    <row r="13" spans="2:51">
      <c r="B13" s="86" t="s">
        <v>280</v>
      </c>
      <c r="C13" s="85"/>
      <c r="D13" s="85"/>
      <c r="E13" s="85"/>
      <c r="F13" s="85"/>
      <c r="G13" s="94"/>
      <c r="H13" s="95"/>
      <c r="I13" s="94">
        <v>-152.40617</v>
      </c>
      <c r="J13" s="96">
        <v>1.0000000000000004</v>
      </c>
      <c r="K13" s="96">
        <f>I13/'סכום נכסי הקרן'!$C$42</f>
        <v>-1.5089417864222894E-2</v>
      </c>
      <c r="L13" s="115"/>
      <c r="M13" s="115"/>
      <c r="N13" s="115"/>
    </row>
    <row r="14" spans="2:51">
      <c r="B14" s="87" t="s">
        <v>281</v>
      </c>
      <c r="C14" s="90" t="s">
        <v>282</v>
      </c>
      <c r="D14" s="88" t="s">
        <v>283</v>
      </c>
      <c r="E14" s="88" t="s">
        <v>141</v>
      </c>
      <c r="F14" s="101">
        <v>43129</v>
      </c>
      <c r="G14" s="97">
        <v>66539.999999999985</v>
      </c>
      <c r="H14" s="98">
        <v>-7.9436999999999998</v>
      </c>
      <c r="I14" s="97">
        <v>-5.2857200000000004</v>
      </c>
      <c r="J14" s="99">
        <v>3.4681797987574925E-2</v>
      </c>
      <c r="K14" s="99">
        <f>I14/'סכום נכסי הקרן'!$C$42</f>
        <v>-5.2332814211708252E-4</v>
      </c>
      <c r="L14" s="115"/>
      <c r="M14" s="115"/>
      <c r="N14" s="115"/>
    </row>
    <row r="15" spans="2:51">
      <c r="B15" s="87" t="s">
        <v>284</v>
      </c>
      <c r="C15" s="90" t="s">
        <v>285</v>
      </c>
      <c r="D15" s="88" t="s">
        <v>283</v>
      </c>
      <c r="E15" s="88" t="s">
        <v>141</v>
      </c>
      <c r="F15" s="101">
        <v>43110</v>
      </c>
      <c r="G15" s="97">
        <v>201953.99999999997</v>
      </c>
      <c r="H15" s="98">
        <v>-7.1093000000000002</v>
      </c>
      <c r="I15" s="97">
        <v>-14.357489999999999</v>
      </c>
      <c r="J15" s="99">
        <v>9.4205438008185649E-2</v>
      </c>
      <c r="K15" s="99">
        <f>I15/'סכום נכסי הקרן'!$C$42</f>
        <v>-1.4215052191876585E-3</v>
      </c>
      <c r="L15" s="115"/>
      <c r="M15" s="115"/>
      <c r="N15" s="115"/>
    </row>
    <row r="16" spans="2:51" s="7" customFormat="1">
      <c r="B16" s="87" t="s">
        <v>286</v>
      </c>
      <c r="C16" s="90" t="s">
        <v>287</v>
      </c>
      <c r="D16" s="88" t="s">
        <v>283</v>
      </c>
      <c r="E16" s="88" t="s">
        <v>141</v>
      </c>
      <c r="F16" s="101">
        <v>43171</v>
      </c>
      <c r="G16" s="97">
        <v>1349159.9999999998</v>
      </c>
      <c r="H16" s="98">
        <v>-6.476</v>
      </c>
      <c r="I16" s="97">
        <v>-87.37127000000001</v>
      </c>
      <c r="J16" s="99">
        <v>0.57327908706058317</v>
      </c>
      <c r="K16" s="99">
        <f>I16/'סכום נכסי הקרן'!$C$42</f>
        <v>-8.6504476974773523E-3</v>
      </c>
      <c r="L16" s="120"/>
      <c r="M16" s="120"/>
      <c r="N16" s="120"/>
      <c r="AW16" s="1"/>
      <c r="AY16" s="1"/>
    </row>
    <row r="17" spans="2:51" s="7" customFormat="1">
      <c r="B17" s="87" t="s">
        <v>288</v>
      </c>
      <c r="C17" s="90" t="s">
        <v>289</v>
      </c>
      <c r="D17" s="88" t="s">
        <v>283</v>
      </c>
      <c r="E17" s="88" t="s">
        <v>141</v>
      </c>
      <c r="F17" s="101">
        <v>43104</v>
      </c>
      <c r="G17" s="97">
        <v>213412.49999999997</v>
      </c>
      <c r="H17" s="98">
        <v>-6.4267000000000003</v>
      </c>
      <c r="I17" s="97">
        <v>-13.715409999999999</v>
      </c>
      <c r="J17" s="99">
        <v>8.9992485212376919E-2</v>
      </c>
      <c r="K17" s="99">
        <f>I17/'סכום נכסי הקרן'!$C$42</f>
        <v>-1.3579342140094543E-3</v>
      </c>
      <c r="L17" s="120"/>
      <c r="M17" s="120"/>
      <c r="N17" s="120"/>
      <c r="AW17" s="1"/>
      <c r="AY17" s="1"/>
    </row>
    <row r="18" spans="2:51" s="7" customFormat="1">
      <c r="B18" s="87" t="s">
        <v>290</v>
      </c>
      <c r="C18" s="90" t="s">
        <v>291</v>
      </c>
      <c r="D18" s="88" t="s">
        <v>283</v>
      </c>
      <c r="E18" s="88" t="s">
        <v>141</v>
      </c>
      <c r="F18" s="101">
        <v>43103</v>
      </c>
      <c r="G18" s="97">
        <v>2228838.5699999994</v>
      </c>
      <c r="H18" s="98">
        <v>-6.3201000000000001</v>
      </c>
      <c r="I18" s="97">
        <v>-140.86397999999997</v>
      </c>
      <c r="J18" s="99">
        <v>0.92426691124119198</v>
      </c>
      <c r="K18" s="99">
        <f>I18/'סכום נכסי הקרן'!$C$42</f>
        <v>-1.3946649641792954E-2</v>
      </c>
      <c r="L18" s="120"/>
      <c r="M18" s="120"/>
      <c r="N18" s="120"/>
      <c r="AW18" s="1"/>
      <c r="AY18" s="1"/>
    </row>
    <row r="19" spans="2:51">
      <c r="B19" s="87" t="s">
        <v>292</v>
      </c>
      <c r="C19" s="90" t="s">
        <v>293</v>
      </c>
      <c r="D19" s="88" t="s">
        <v>283</v>
      </c>
      <c r="E19" s="88" t="s">
        <v>141</v>
      </c>
      <c r="F19" s="101">
        <v>43171</v>
      </c>
      <c r="G19" s="97">
        <v>205211.99999999997</v>
      </c>
      <c r="H19" s="98">
        <v>-6.6155999999999997</v>
      </c>
      <c r="I19" s="97">
        <v>-13.575929999999998</v>
      </c>
      <c r="J19" s="99">
        <v>8.9077299167087551E-2</v>
      </c>
      <c r="K19" s="99">
        <f>I19/'סכום נכסי הקרן'!$C$42</f>
        <v>-1.3441245893485775E-3</v>
      </c>
      <c r="L19" s="115"/>
      <c r="M19" s="115"/>
      <c r="N19" s="115"/>
    </row>
    <row r="20" spans="2:51">
      <c r="B20" s="87" t="s">
        <v>294</v>
      </c>
      <c r="C20" s="90" t="s">
        <v>295</v>
      </c>
      <c r="D20" s="88" t="s">
        <v>283</v>
      </c>
      <c r="E20" s="88" t="s">
        <v>141</v>
      </c>
      <c r="F20" s="101">
        <v>43157</v>
      </c>
      <c r="G20" s="97">
        <v>13853.599999999999</v>
      </c>
      <c r="H20" s="98">
        <v>-5.2858000000000001</v>
      </c>
      <c r="I20" s="97">
        <v>-0.73226999999999987</v>
      </c>
      <c r="J20" s="99">
        <v>4.8047267377692134E-3</v>
      </c>
      <c r="K20" s="99">
        <f>I20/'סכום נכסי הקרן'!$C$42</f>
        <v>-7.250052946960412E-5</v>
      </c>
      <c r="L20" s="115"/>
      <c r="M20" s="115"/>
      <c r="N20" s="115"/>
    </row>
    <row r="21" spans="2:51">
      <c r="B21" s="87" t="s">
        <v>296</v>
      </c>
      <c r="C21" s="90" t="s">
        <v>297</v>
      </c>
      <c r="D21" s="88" t="s">
        <v>283</v>
      </c>
      <c r="E21" s="88" t="s">
        <v>141</v>
      </c>
      <c r="F21" s="101">
        <v>43255</v>
      </c>
      <c r="G21" s="97">
        <v>1304118.3999999997</v>
      </c>
      <c r="H21" s="98">
        <v>-2.8757000000000001</v>
      </c>
      <c r="I21" s="97">
        <v>-37.501980000000003</v>
      </c>
      <c r="J21" s="99">
        <v>0.24606602213020651</v>
      </c>
      <c r="K21" s="99">
        <f>I21/'סכום נכסי הקרן'!$C$42</f>
        <v>-3.7129930301098026E-3</v>
      </c>
      <c r="L21" s="115"/>
      <c r="M21" s="115"/>
      <c r="N21" s="115"/>
    </row>
    <row r="22" spans="2:51">
      <c r="B22" s="87" t="s">
        <v>298</v>
      </c>
      <c r="C22" s="90" t="s">
        <v>299</v>
      </c>
      <c r="D22" s="88" t="s">
        <v>283</v>
      </c>
      <c r="E22" s="88" t="s">
        <v>141</v>
      </c>
      <c r="F22" s="101">
        <v>43258</v>
      </c>
      <c r="G22" s="97">
        <v>52186.499999999993</v>
      </c>
      <c r="H22" s="98">
        <v>-2.5596999999999999</v>
      </c>
      <c r="I22" s="97">
        <v>-1.3358399999999997</v>
      </c>
      <c r="J22" s="99">
        <v>8.764999474758799E-3</v>
      </c>
      <c r="K22" s="99">
        <f>I22/'סכום נכסי הקרן'!$C$42</f>
        <v>-1.3225873965432965E-4</v>
      </c>
      <c r="L22" s="115"/>
      <c r="M22" s="115"/>
      <c r="N22" s="115"/>
    </row>
    <row r="23" spans="2:51">
      <c r="B23" s="87" t="s">
        <v>300</v>
      </c>
      <c r="C23" s="90" t="s">
        <v>301</v>
      </c>
      <c r="D23" s="88" t="s">
        <v>283</v>
      </c>
      <c r="E23" s="88" t="s">
        <v>141</v>
      </c>
      <c r="F23" s="101">
        <v>43258</v>
      </c>
      <c r="G23" s="97">
        <v>52435.499999999993</v>
      </c>
      <c r="H23" s="98">
        <v>-2.7387999999999999</v>
      </c>
      <c r="I23" s="97">
        <v>-1.4361199999999996</v>
      </c>
      <c r="J23" s="99">
        <v>9.4229780854672759E-3</v>
      </c>
      <c r="K23" s="99">
        <f>I23/'סכום נכסי הקרן'!$C$42</f>
        <v>-1.4218725385703069E-4</v>
      </c>
      <c r="L23" s="115"/>
      <c r="M23" s="115"/>
      <c r="N23" s="115"/>
    </row>
    <row r="24" spans="2:51">
      <c r="B24" s="87" t="s">
        <v>302</v>
      </c>
      <c r="C24" s="90" t="s">
        <v>303</v>
      </c>
      <c r="D24" s="88" t="s">
        <v>283</v>
      </c>
      <c r="E24" s="88" t="s">
        <v>141</v>
      </c>
      <c r="F24" s="101">
        <v>43265</v>
      </c>
      <c r="G24" s="97">
        <v>105164.99999999999</v>
      </c>
      <c r="H24" s="98">
        <v>-1.7886</v>
      </c>
      <c r="I24" s="97">
        <v>-1.8809299999999995</v>
      </c>
      <c r="J24" s="99">
        <v>1.2341560712404231E-2</v>
      </c>
      <c r="K24" s="99">
        <f>I24/'סכום נכסי הקרן'!$C$42</f>
        <v>-1.8622696668614376E-4</v>
      </c>
      <c r="L24" s="115"/>
      <c r="M24" s="115"/>
      <c r="N24" s="115"/>
    </row>
    <row r="25" spans="2:51">
      <c r="B25" s="87" t="s">
        <v>304</v>
      </c>
      <c r="C25" s="90" t="s">
        <v>305</v>
      </c>
      <c r="D25" s="88" t="s">
        <v>283</v>
      </c>
      <c r="E25" s="88" t="s">
        <v>141</v>
      </c>
      <c r="F25" s="101">
        <v>43269</v>
      </c>
      <c r="G25" s="97">
        <v>105959.99999999999</v>
      </c>
      <c r="H25" s="98">
        <v>-0.81440000000000001</v>
      </c>
      <c r="I25" s="97">
        <v>-0.86288999999999982</v>
      </c>
      <c r="J25" s="99">
        <v>5.6617786537119866E-3</v>
      </c>
      <c r="K25" s="99">
        <f>I25/'סכום נכסי הקרן'!$C$42</f>
        <v>-8.5432943960597464E-5</v>
      </c>
      <c r="L25" s="115"/>
      <c r="M25" s="115"/>
      <c r="N25" s="115"/>
    </row>
    <row r="26" spans="2:51">
      <c r="B26" s="87" t="s">
        <v>306</v>
      </c>
      <c r="C26" s="90" t="s">
        <v>307</v>
      </c>
      <c r="D26" s="88" t="s">
        <v>283</v>
      </c>
      <c r="E26" s="88" t="s">
        <v>141</v>
      </c>
      <c r="F26" s="101">
        <v>43278</v>
      </c>
      <c r="G26" s="97">
        <v>60960.299999999988</v>
      </c>
      <c r="H26" s="98">
        <v>-0.15679999999999999</v>
      </c>
      <c r="I26" s="97">
        <v>-9.5609999999999987E-2</v>
      </c>
      <c r="J26" s="99">
        <v>6.2733680663978376E-4</v>
      </c>
      <c r="K26" s="99">
        <f>I26/'סכום נכסי הקרן'!$C$42</f>
        <v>-9.4661472169948936E-6</v>
      </c>
      <c r="L26" s="115"/>
      <c r="M26" s="115"/>
      <c r="N26" s="115"/>
    </row>
    <row r="27" spans="2:51">
      <c r="B27" s="87" t="s">
        <v>308</v>
      </c>
      <c r="C27" s="90" t="s">
        <v>309</v>
      </c>
      <c r="D27" s="88" t="s">
        <v>283</v>
      </c>
      <c r="E27" s="88" t="s">
        <v>141</v>
      </c>
      <c r="F27" s="101">
        <v>43171</v>
      </c>
      <c r="G27" s="97">
        <v>2720344.9999999995</v>
      </c>
      <c r="H27" s="98">
        <v>5.9371</v>
      </c>
      <c r="I27" s="97">
        <v>161.51059999999998</v>
      </c>
      <c r="J27" s="99">
        <v>-1.0597379358066674</v>
      </c>
      <c r="K27" s="99">
        <f>I27/'סכום נכסי הקרן'!$C$42</f>
        <v>1.5990828539955815E-2</v>
      </c>
      <c r="L27" s="115"/>
      <c r="M27" s="115"/>
      <c r="N27" s="115"/>
    </row>
    <row r="28" spans="2:51">
      <c r="B28" s="87" t="s">
        <v>310</v>
      </c>
      <c r="C28" s="90" t="s">
        <v>311</v>
      </c>
      <c r="D28" s="88" t="s">
        <v>283</v>
      </c>
      <c r="E28" s="88" t="s">
        <v>141</v>
      </c>
      <c r="F28" s="101">
        <v>43143</v>
      </c>
      <c r="G28" s="97">
        <v>127749.99999999999</v>
      </c>
      <c r="H28" s="98">
        <v>3.8289</v>
      </c>
      <c r="I28" s="97">
        <v>4.8913599999999988</v>
      </c>
      <c r="J28" s="99">
        <v>-3.2094238704377914E-2</v>
      </c>
      <c r="K28" s="99">
        <f>I28/'סכום נכסי הקרן'!$C$42</f>
        <v>4.8428337884447376E-4</v>
      </c>
      <c r="L28" s="115"/>
      <c r="M28" s="115"/>
      <c r="N28" s="115"/>
    </row>
    <row r="29" spans="2:51">
      <c r="B29" s="87" t="s">
        <v>312</v>
      </c>
      <c r="C29" s="90" t="s">
        <v>313</v>
      </c>
      <c r="D29" s="88" t="s">
        <v>283</v>
      </c>
      <c r="E29" s="88" t="s">
        <v>141</v>
      </c>
      <c r="F29" s="101">
        <v>43277</v>
      </c>
      <c r="G29" s="97">
        <v>43799.999999999993</v>
      </c>
      <c r="H29" s="98">
        <v>0.4733</v>
      </c>
      <c r="I29" s="97">
        <v>0.20730999999999997</v>
      </c>
      <c r="J29" s="99">
        <v>-1.3602467669123898E-3</v>
      </c>
      <c r="K29" s="99">
        <f>I29/'סכום נכסי הקרן'!$C$42</f>
        <v>2.052533186439924E-5</v>
      </c>
      <c r="L29" s="115"/>
      <c r="M29" s="115"/>
      <c r="N29" s="115"/>
    </row>
    <row r="30" spans="2:51">
      <c r="B30" s="89"/>
      <c r="C30" s="90"/>
      <c r="D30" s="90"/>
      <c r="E30" s="90"/>
      <c r="F30" s="90"/>
      <c r="G30" s="97"/>
      <c r="H30" s="98"/>
      <c r="I30" s="90"/>
      <c r="J30" s="99"/>
      <c r="K30" s="90"/>
      <c r="L30" s="115"/>
      <c r="M30" s="115"/>
      <c r="N30" s="115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115"/>
      <c r="M31" s="115"/>
      <c r="N31" s="115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80" t="s">
        <v>224</v>
      </c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80" t="s">
        <v>90</v>
      </c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80" t="s">
        <v>207</v>
      </c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80" t="s">
        <v>215</v>
      </c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B121" s="79"/>
      <c r="C121" s="79"/>
      <c r="D121" s="79"/>
      <c r="E121" s="79"/>
      <c r="F121" s="79"/>
      <c r="G121" s="79"/>
      <c r="H121" s="79"/>
      <c r="I121" s="79"/>
      <c r="J121" s="79"/>
      <c r="K121" s="79"/>
    </row>
    <row r="122" spans="2:11">
      <c r="B122" s="79"/>
      <c r="C122" s="79"/>
      <c r="D122" s="79"/>
      <c r="E122" s="79"/>
      <c r="F122" s="79"/>
      <c r="G122" s="79"/>
      <c r="H122" s="79"/>
      <c r="I122" s="79"/>
      <c r="J122" s="79"/>
      <c r="K122" s="79"/>
    </row>
    <row r="123" spans="2:11">
      <c r="B123" s="79"/>
      <c r="C123" s="79"/>
      <c r="D123" s="79"/>
      <c r="E123" s="79"/>
      <c r="F123" s="79"/>
      <c r="G123" s="79"/>
      <c r="H123" s="79"/>
      <c r="I123" s="79"/>
      <c r="J123" s="79"/>
      <c r="K123" s="79"/>
    </row>
    <row r="124" spans="2:11">
      <c r="B124" s="79"/>
      <c r="C124" s="79"/>
      <c r="D124" s="79"/>
      <c r="E124" s="79"/>
      <c r="F124" s="79"/>
      <c r="G124" s="79"/>
      <c r="H124" s="79"/>
      <c r="I124" s="79"/>
      <c r="J124" s="79"/>
      <c r="K124" s="79"/>
    </row>
    <row r="125" spans="2:11">
      <c r="B125" s="79"/>
      <c r="C125" s="79"/>
      <c r="D125" s="79"/>
      <c r="E125" s="79"/>
      <c r="F125" s="79"/>
      <c r="G125" s="79"/>
      <c r="H125" s="79"/>
      <c r="I125" s="79"/>
      <c r="J125" s="79"/>
      <c r="K125" s="79"/>
    </row>
    <row r="126" spans="2:11">
      <c r="B126" s="79"/>
      <c r="C126" s="79"/>
      <c r="D126" s="79"/>
      <c r="E126" s="79"/>
      <c r="F126" s="79"/>
      <c r="G126" s="79"/>
      <c r="H126" s="79"/>
      <c r="I126" s="79"/>
      <c r="J126" s="79"/>
      <c r="K126" s="79"/>
    </row>
    <row r="127" spans="2:11">
      <c r="B127" s="79"/>
      <c r="C127" s="79"/>
      <c r="D127" s="79"/>
      <c r="E127" s="79"/>
      <c r="F127" s="79"/>
      <c r="G127" s="79"/>
      <c r="H127" s="79"/>
      <c r="I127" s="79"/>
      <c r="J127" s="79"/>
      <c r="K127" s="79"/>
    </row>
    <row r="128" spans="2:11">
      <c r="B128" s="79"/>
      <c r="C128" s="79"/>
      <c r="D128" s="79"/>
      <c r="E128" s="79"/>
      <c r="F128" s="79"/>
      <c r="G128" s="79"/>
      <c r="H128" s="79"/>
      <c r="I128" s="79"/>
      <c r="J128" s="79"/>
      <c r="K128" s="79"/>
    </row>
    <row r="129" spans="2:11">
      <c r="B129" s="79"/>
      <c r="C129" s="79"/>
      <c r="D129" s="79"/>
      <c r="E129" s="79"/>
      <c r="F129" s="79"/>
      <c r="G129" s="79"/>
      <c r="H129" s="79"/>
      <c r="I129" s="79"/>
      <c r="J129" s="79"/>
      <c r="K129" s="79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157</v>
      </c>
      <c r="C1" s="78" t="s" vm="1">
        <v>225</v>
      </c>
    </row>
    <row r="2" spans="2:78">
      <c r="B2" s="57" t="s">
        <v>156</v>
      </c>
      <c r="C2" s="78" t="s">
        <v>226</v>
      </c>
    </row>
    <row r="3" spans="2:78">
      <c r="B3" s="57" t="s">
        <v>158</v>
      </c>
      <c r="C3" s="78" t="s">
        <v>227</v>
      </c>
    </row>
    <row r="4" spans="2:78">
      <c r="B4" s="57" t="s">
        <v>159</v>
      </c>
      <c r="C4" s="78">
        <v>2146</v>
      </c>
    </row>
    <row r="6" spans="2:78" ht="26.25" customHeight="1">
      <c r="B6" s="136" t="s">
        <v>188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78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3" t="s">
        <v>94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88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157</v>
      </c>
      <c r="C1" s="78" t="s" vm="1">
        <v>225</v>
      </c>
    </row>
    <row r="2" spans="2:61">
      <c r="B2" s="57" t="s">
        <v>156</v>
      </c>
      <c r="C2" s="78" t="s">
        <v>226</v>
      </c>
    </row>
    <row r="3" spans="2:61">
      <c r="B3" s="57" t="s">
        <v>158</v>
      </c>
      <c r="C3" s="78" t="s">
        <v>227</v>
      </c>
    </row>
    <row r="4" spans="2:61">
      <c r="B4" s="57" t="s">
        <v>159</v>
      </c>
      <c r="C4" s="78">
        <v>2146</v>
      </c>
    </row>
    <row r="6" spans="2:61" ht="26.25" customHeight="1">
      <c r="B6" s="136" t="s">
        <v>189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61" s="3" customFormat="1" ht="78.75">
      <c r="B7" s="23" t="s">
        <v>94</v>
      </c>
      <c r="C7" s="31" t="s">
        <v>201</v>
      </c>
      <c r="D7" s="31" t="s">
        <v>30</v>
      </c>
      <c r="E7" s="31" t="s">
        <v>95</v>
      </c>
      <c r="F7" s="31" t="s">
        <v>15</v>
      </c>
      <c r="G7" s="31" t="s">
        <v>80</v>
      </c>
      <c r="H7" s="31" t="s">
        <v>42</v>
      </c>
      <c r="I7" s="31" t="s">
        <v>18</v>
      </c>
      <c r="J7" s="31" t="s">
        <v>79</v>
      </c>
      <c r="K7" s="14" t="s">
        <v>26</v>
      </c>
      <c r="L7" s="71" t="s">
        <v>19</v>
      </c>
      <c r="M7" s="31" t="s">
        <v>209</v>
      </c>
      <c r="N7" s="31" t="s">
        <v>208</v>
      </c>
      <c r="O7" s="31" t="s">
        <v>88</v>
      </c>
      <c r="P7" s="31" t="s">
        <v>160</v>
      </c>
      <c r="Q7" s="32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91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23</v>
      </c>
      <c r="BI10" s="4" t="s">
        <v>144</v>
      </c>
    </row>
    <row r="11" spans="2:61" ht="21.7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150</v>
      </c>
    </row>
    <row r="12" spans="2:61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145</v>
      </c>
    </row>
    <row r="13" spans="2:61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146</v>
      </c>
    </row>
    <row r="14" spans="2:61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147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149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148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151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152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153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154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155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23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157</v>
      </c>
      <c r="C1" s="78" t="s" vm="1">
        <v>225</v>
      </c>
    </row>
    <row r="2" spans="2:64">
      <c r="B2" s="57" t="s">
        <v>156</v>
      </c>
      <c r="C2" s="78" t="s">
        <v>226</v>
      </c>
    </row>
    <row r="3" spans="2:64">
      <c r="B3" s="57" t="s">
        <v>158</v>
      </c>
      <c r="C3" s="78" t="s">
        <v>227</v>
      </c>
    </row>
    <row r="4" spans="2:64">
      <c r="B4" s="57" t="s">
        <v>159</v>
      </c>
      <c r="C4" s="78">
        <v>2146</v>
      </c>
    </row>
    <row r="6" spans="2:64" ht="26.25" customHeight="1">
      <c r="B6" s="136" t="s">
        <v>190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78.75">
      <c r="B7" s="60" t="s">
        <v>94</v>
      </c>
      <c r="C7" s="61" t="s">
        <v>30</v>
      </c>
      <c r="D7" s="61" t="s">
        <v>95</v>
      </c>
      <c r="E7" s="61" t="s">
        <v>15</v>
      </c>
      <c r="F7" s="61" t="s">
        <v>42</v>
      </c>
      <c r="G7" s="61" t="s">
        <v>18</v>
      </c>
      <c r="H7" s="61" t="s">
        <v>79</v>
      </c>
      <c r="I7" s="61" t="s">
        <v>33</v>
      </c>
      <c r="J7" s="61" t="s">
        <v>19</v>
      </c>
      <c r="K7" s="61" t="s">
        <v>209</v>
      </c>
      <c r="L7" s="61" t="s">
        <v>208</v>
      </c>
      <c r="M7" s="61" t="s">
        <v>88</v>
      </c>
      <c r="N7" s="61" t="s">
        <v>160</v>
      </c>
      <c r="O7" s="63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157</v>
      </c>
      <c r="C1" s="78" t="s" vm="1">
        <v>225</v>
      </c>
    </row>
    <row r="2" spans="2:56">
      <c r="B2" s="57" t="s">
        <v>156</v>
      </c>
      <c r="C2" s="78" t="s">
        <v>226</v>
      </c>
    </row>
    <row r="3" spans="2:56">
      <c r="B3" s="57" t="s">
        <v>158</v>
      </c>
      <c r="C3" s="78" t="s">
        <v>227</v>
      </c>
    </row>
    <row r="4" spans="2:56">
      <c r="B4" s="57" t="s">
        <v>159</v>
      </c>
      <c r="C4" s="78">
        <v>2146</v>
      </c>
    </row>
    <row r="6" spans="2:56" ht="26.25" customHeight="1">
      <c r="B6" s="136" t="s">
        <v>191</v>
      </c>
      <c r="C6" s="137"/>
      <c r="D6" s="137"/>
      <c r="E6" s="137"/>
      <c r="F6" s="137"/>
      <c r="G6" s="137"/>
      <c r="H6" s="137"/>
      <c r="I6" s="137"/>
      <c r="J6" s="138"/>
    </row>
    <row r="7" spans="2:56" s="3" customFormat="1" ht="78.75">
      <c r="B7" s="60" t="s">
        <v>94</v>
      </c>
      <c r="C7" s="62" t="s">
        <v>35</v>
      </c>
      <c r="D7" s="62" t="s">
        <v>63</v>
      </c>
      <c r="E7" s="62" t="s">
        <v>36</v>
      </c>
      <c r="F7" s="62" t="s">
        <v>79</v>
      </c>
      <c r="G7" s="62" t="s">
        <v>202</v>
      </c>
      <c r="H7" s="62" t="s">
        <v>160</v>
      </c>
      <c r="I7" s="64" t="s">
        <v>161</v>
      </c>
      <c r="J7" s="77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0"/>
      <c r="C11" s="79"/>
      <c r="D11" s="79"/>
      <c r="E11" s="79"/>
      <c r="F11" s="79"/>
      <c r="G11" s="79"/>
      <c r="H11" s="79"/>
      <c r="I11" s="79"/>
      <c r="J11" s="79"/>
    </row>
    <row r="12" spans="2:56">
      <c r="B12" s="100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225</v>
      </c>
    </row>
    <row r="2" spans="2:60">
      <c r="B2" s="57" t="s">
        <v>156</v>
      </c>
      <c r="C2" s="78" t="s">
        <v>226</v>
      </c>
    </row>
    <row r="3" spans="2:60">
      <c r="B3" s="57" t="s">
        <v>158</v>
      </c>
      <c r="C3" s="78" t="s">
        <v>227</v>
      </c>
    </row>
    <row r="4" spans="2:60">
      <c r="B4" s="57" t="s">
        <v>159</v>
      </c>
      <c r="C4" s="78">
        <v>2146</v>
      </c>
    </row>
    <row r="6" spans="2:60" ht="26.25" customHeight="1">
      <c r="B6" s="136" t="s">
        <v>192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66">
      <c r="B7" s="60" t="s">
        <v>94</v>
      </c>
      <c r="C7" s="60" t="s">
        <v>95</v>
      </c>
      <c r="D7" s="60" t="s">
        <v>15</v>
      </c>
      <c r="E7" s="60" t="s">
        <v>16</v>
      </c>
      <c r="F7" s="60" t="s">
        <v>37</v>
      </c>
      <c r="G7" s="60" t="s">
        <v>79</v>
      </c>
      <c r="H7" s="60" t="s">
        <v>34</v>
      </c>
      <c r="I7" s="60" t="s">
        <v>88</v>
      </c>
      <c r="J7" s="60" t="s">
        <v>160</v>
      </c>
      <c r="K7" s="60" t="s">
        <v>161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0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225</v>
      </c>
    </row>
    <row r="2" spans="2:60">
      <c r="B2" s="57" t="s">
        <v>156</v>
      </c>
      <c r="C2" s="78" t="s">
        <v>226</v>
      </c>
    </row>
    <row r="3" spans="2:60">
      <c r="B3" s="57" t="s">
        <v>158</v>
      </c>
      <c r="C3" s="78" t="s">
        <v>227</v>
      </c>
    </row>
    <row r="4" spans="2:60">
      <c r="B4" s="57" t="s">
        <v>159</v>
      </c>
      <c r="C4" s="78">
        <v>2146</v>
      </c>
    </row>
    <row r="6" spans="2:60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78.75">
      <c r="B7" s="60" t="s">
        <v>94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79</v>
      </c>
      <c r="H7" s="62" t="s">
        <v>34</v>
      </c>
      <c r="I7" s="62" t="s">
        <v>88</v>
      </c>
      <c r="J7" s="62" t="s">
        <v>160</v>
      </c>
      <c r="K7" s="64" t="s">
        <v>161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0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157</v>
      </c>
      <c r="C1" s="78" t="s" vm="1">
        <v>225</v>
      </c>
    </row>
    <row r="2" spans="2:47">
      <c r="B2" s="57" t="s">
        <v>156</v>
      </c>
      <c r="C2" s="78" t="s">
        <v>226</v>
      </c>
    </row>
    <row r="3" spans="2:47">
      <c r="B3" s="57" t="s">
        <v>158</v>
      </c>
      <c r="C3" s="78" t="s">
        <v>227</v>
      </c>
    </row>
    <row r="4" spans="2:47">
      <c r="B4" s="57" t="s">
        <v>159</v>
      </c>
      <c r="C4" s="78">
        <v>2146</v>
      </c>
    </row>
    <row r="6" spans="2:47" ht="26.25" customHeight="1">
      <c r="B6" s="136" t="s">
        <v>194</v>
      </c>
      <c r="C6" s="137"/>
      <c r="D6" s="138"/>
    </row>
    <row r="7" spans="2:47" s="3" customFormat="1" ht="33">
      <c r="B7" s="60" t="s">
        <v>94</v>
      </c>
      <c r="C7" s="65" t="s">
        <v>85</v>
      </c>
      <c r="D7" s="66" t="s">
        <v>84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0"/>
      <c r="C11" s="79"/>
      <c r="D11" s="79"/>
    </row>
    <row r="12" spans="2:47">
      <c r="B12" s="100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225</v>
      </c>
    </row>
    <row r="2" spans="2:18">
      <c r="B2" s="57" t="s">
        <v>156</v>
      </c>
      <c r="C2" s="78" t="s">
        <v>226</v>
      </c>
    </row>
    <row r="3" spans="2:18">
      <c r="B3" s="57" t="s">
        <v>158</v>
      </c>
      <c r="C3" s="78" t="s">
        <v>227</v>
      </c>
    </row>
    <row r="4" spans="2:18">
      <c r="B4" s="57" t="s">
        <v>159</v>
      </c>
      <c r="C4" s="78">
        <v>2146</v>
      </c>
    </row>
    <row r="6" spans="2:18" ht="26.25" customHeight="1">
      <c r="B6" s="136" t="s">
        <v>197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214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zoomScale="90" zoomScaleNormal="90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9.140625" style="1" bestFit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157</v>
      </c>
      <c r="C1" s="78" t="s" vm="1">
        <v>225</v>
      </c>
    </row>
    <row r="2" spans="2:14">
      <c r="B2" s="57" t="s">
        <v>156</v>
      </c>
      <c r="C2" s="78" t="s">
        <v>226</v>
      </c>
    </row>
    <row r="3" spans="2:14">
      <c r="B3" s="57" t="s">
        <v>158</v>
      </c>
      <c r="C3" s="78" t="s">
        <v>227</v>
      </c>
    </row>
    <row r="4" spans="2:14">
      <c r="B4" s="57" t="s">
        <v>159</v>
      </c>
      <c r="C4" s="78">
        <v>2146</v>
      </c>
    </row>
    <row r="6" spans="2:14" ht="26.25" customHeight="1">
      <c r="B6" s="125" t="s">
        <v>186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4" s="3" customFormat="1" ht="63">
      <c r="B7" s="13" t="s">
        <v>93</v>
      </c>
      <c r="C7" s="14" t="s">
        <v>30</v>
      </c>
      <c r="D7" s="14" t="s">
        <v>95</v>
      </c>
      <c r="E7" s="14" t="s">
        <v>15</v>
      </c>
      <c r="F7" s="14" t="s">
        <v>42</v>
      </c>
      <c r="G7" s="14" t="s">
        <v>79</v>
      </c>
      <c r="H7" s="14" t="s">
        <v>17</v>
      </c>
      <c r="I7" s="14" t="s">
        <v>19</v>
      </c>
      <c r="J7" s="14" t="s">
        <v>40</v>
      </c>
      <c r="K7" s="14" t="s">
        <v>160</v>
      </c>
      <c r="L7" s="14" t="s">
        <v>161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05" t="s">
        <v>29</v>
      </c>
      <c r="C10" s="106"/>
      <c r="D10" s="106"/>
      <c r="E10" s="106"/>
      <c r="F10" s="106"/>
      <c r="G10" s="106"/>
      <c r="H10" s="106"/>
      <c r="I10" s="106"/>
      <c r="J10" s="107">
        <f>J11</f>
        <v>453.25103000000001</v>
      </c>
      <c r="K10" s="108">
        <v>1</v>
      </c>
      <c r="L10" s="108">
        <f>J10/'סכום נכסי הקרן'!$C$42</f>
        <v>4.4875441650816542E-2</v>
      </c>
      <c r="M10" s="113"/>
      <c r="N10" s="113"/>
    </row>
    <row r="11" spans="2:14" s="81" customFormat="1">
      <c r="B11" s="109" t="s">
        <v>206</v>
      </c>
      <c r="C11" s="106"/>
      <c r="D11" s="106"/>
      <c r="E11" s="106"/>
      <c r="F11" s="106"/>
      <c r="G11" s="106"/>
      <c r="H11" s="106"/>
      <c r="I11" s="106"/>
      <c r="J11" s="107">
        <f>J12+J16</f>
        <v>453.25103000000001</v>
      </c>
      <c r="K11" s="108">
        <v>1</v>
      </c>
      <c r="L11" s="108">
        <f>J11/'סכום נכסי הקרן'!$C$42</f>
        <v>4.4875441650816542E-2</v>
      </c>
      <c r="M11" s="114"/>
      <c r="N11" s="114"/>
    </row>
    <row r="12" spans="2:14">
      <c r="B12" s="86" t="s">
        <v>27</v>
      </c>
      <c r="C12" s="85"/>
      <c r="D12" s="85"/>
      <c r="E12" s="85"/>
      <c r="F12" s="85"/>
      <c r="G12" s="85"/>
      <c r="H12" s="85"/>
      <c r="I12" s="85"/>
      <c r="J12" s="94">
        <f>J13+J14</f>
        <v>349.92412000000002</v>
      </c>
      <c r="K12" s="96">
        <v>0.7716806318369408</v>
      </c>
      <c r="L12" s="96">
        <f>J12/'סכום נכסי הקרן'!$C$42</f>
        <v>3.4645259227040974E-2</v>
      </c>
      <c r="M12" s="115"/>
      <c r="N12" s="115"/>
    </row>
    <row r="13" spans="2:14">
      <c r="B13" s="87" t="s">
        <v>319</v>
      </c>
      <c r="C13" s="90" t="s">
        <v>320</v>
      </c>
      <c r="D13" s="88">
        <v>10</v>
      </c>
      <c r="E13" s="90" t="s">
        <v>321</v>
      </c>
      <c r="F13" s="90" t="s">
        <v>322</v>
      </c>
      <c r="G13" s="88" t="s">
        <v>142</v>
      </c>
      <c r="H13" s="104">
        <v>0</v>
      </c>
      <c r="I13" s="104">
        <v>0</v>
      </c>
      <c r="J13" s="97">
        <v>259.50412</v>
      </c>
      <c r="K13" s="99">
        <v>0.57293112000358715</v>
      </c>
      <c r="L13" s="99">
        <f>J13/'סכום נכסי הקרן'!$C$42</f>
        <v>2.5692963114074985E-2</v>
      </c>
      <c r="M13" s="115"/>
      <c r="N13" s="115"/>
    </row>
    <row r="14" spans="2:14">
      <c r="B14" s="87" t="s">
        <v>323</v>
      </c>
      <c r="C14" s="90" t="s">
        <v>324</v>
      </c>
      <c r="D14" s="88">
        <v>26</v>
      </c>
      <c r="E14" s="90" t="s">
        <v>325</v>
      </c>
      <c r="F14" s="90" t="s">
        <v>322</v>
      </c>
      <c r="G14" s="88" t="s">
        <v>142</v>
      </c>
      <c r="H14" s="104">
        <v>0</v>
      </c>
      <c r="I14" s="104">
        <v>0</v>
      </c>
      <c r="J14" s="97">
        <v>90.42</v>
      </c>
      <c r="K14" s="99">
        <v>0.19874951183335376</v>
      </c>
      <c r="L14" s="99">
        <f>J14/'סכום נכסי הקרן'!$C$42</f>
        <v>8.9522961129659909E-3</v>
      </c>
      <c r="M14" s="115"/>
      <c r="N14" s="115"/>
    </row>
    <row r="15" spans="2:14">
      <c r="B15" s="89"/>
      <c r="C15" s="90"/>
      <c r="D15" s="90"/>
      <c r="E15" s="90"/>
      <c r="F15" s="90"/>
      <c r="G15" s="90"/>
      <c r="H15" s="90"/>
      <c r="I15" s="90"/>
      <c r="J15" s="90"/>
      <c r="K15" s="99"/>
      <c r="L15" s="90"/>
      <c r="M15" s="115"/>
      <c r="N15" s="115"/>
    </row>
    <row r="16" spans="2:14">
      <c r="B16" s="86" t="s">
        <v>28</v>
      </c>
      <c r="C16" s="85"/>
      <c r="D16" s="85"/>
      <c r="E16" s="85"/>
      <c r="F16" s="85"/>
      <c r="G16" s="85"/>
      <c r="H16" s="85"/>
      <c r="I16" s="85"/>
      <c r="J16" s="94">
        <f>SUM(J17:J27)</f>
        <v>103.32691</v>
      </c>
      <c r="K16" s="96">
        <v>0.22831936816305903</v>
      </c>
      <c r="L16" s="96">
        <f>J16/'סכום נכסי הקרן'!$C$42</f>
        <v>1.0230182423775568E-2</v>
      </c>
      <c r="M16" s="115"/>
      <c r="N16" s="115"/>
    </row>
    <row r="17" spans="2:14">
      <c r="B17" s="87" t="s">
        <v>319</v>
      </c>
      <c r="C17" s="90" t="s">
        <v>326</v>
      </c>
      <c r="D17" s="88">
        <v>10</v>
      </c>
      <c r="E17" s="90" t="s">
        <v>321</v>
      </c>
      <c r="F17" s="90" t="s">
        <v>322</v>
      </c>
      <c r="G17" s="88" t="s">
        <v>150</v>
      </c>
      <c r="H17" s="104">
        <v>0</v>
      </c>
      <c r="I17" s="104">
        <v>0</v>
      </c>
      <c r="J17" s="97">
        <v>7.7538599999999986</v>
      </c>
      <c r="K17" s="99">
        <v>1.7118778139610019E-2</v>
      </c>
      <c r="L17" s="99">
        <f>J17/'סכום נכסי הקרן'!$C$42</f>
        <v>7.6769354941918231E-4</v>
      </c>
      <c r="M17" s="115"/>
      <c r="N17" s="115"/>
    </row>
    <row r="18" spans="2:14">
      <c r="B18" s="87" t="s">
        <v>319</v>
      </c>
      <c r="C18" s="90" t="s">
        <v>327</v>
      </c>
      <c r="D18" s="88">
        <v>10</v>
      </c>
      <c r="E18" s="90" t="s">
        <v>321</v>
      </c>
      <c r="F18" s="90" t="s">
        <v>322</v>
      </c>
      <c r="G18" s="88" t="s">
        <v>143</v>
      </c>
      <c r="H18" s="104">
        <v>0</v>
      </c>
      <c r="I18" s="104">
        <v>0</v>
      </c>
      <c r="J18" s="97">
        <v>1.8104499999999999</v>
      </c>
      <c r="K18" s="99">
        <v>3.9970662202898893E-3</v>
      </c>
      <c r="L18" s="99">
        <f>J18/'סכום נכסי הקרן'!$C$42</f>
        <v>1.7924888849501523E-4</v>
      </c>
      <c r="M18" s="115"/>
      <c r="N18" s="115"/>
    </row>
    <row r="19" spans="2:14">
      <c r="B19" s="87" t="s">
        <v>319</v>
      </c>
      <c r="C19" s="90" t="s">
        <v>328</v>
      </c>
      <c r="D19" s="88">
        <v>10</v>
      </c>
      <c r="E19" s="90" t="s">
        <v>321</v>
      </c>
      <c r="F19" s="90" t="s">
        <v>322</v>
      </c>
      <c r="G19" s="88" t="s">
        <v>151</v>
      </c>
      <c r="H19" s="104">
        <v>0</v>
      </c>
      <c r="I19" s="104">
        <v>0</v>
      </c>
      <c r="J19" s="97">
        <v>2.7036899999999995</v>
      </c>
      <c r="K19" s="99">
        <v>5.9691391472482371E-3</v>
      </c>
      <c r="L19" s="99">
        <f>J19/'סכום נכסי הקרן'!$C$42</f>
        <v>2.6768672282310345E-4</v>
      </c>
      <c r="M19" s="115"/>
      <c r="N19" s="115"/>
    </row>
    <row r="20" spans="2:14">
      <c r="B20" s="87" t="s">
        <v>319</v>
      </c>
      <c r="C20" s="90" t="s">
        <v>329</v>
      </c>
      <c r="D20" s="88">
        <v>10</v>
      </c>
      <c r="E20" s="90" t="s">
        <v>321</v>
      </c>
      <c r="F20" s="90" t="s">
        <v>322</v>
      </c>
      <c r="G20" s="88" t="s">
        <v>141</v>
      </c>
      <c r="H20" s="104">
        <v>0</v>
      </c>
      <c r="I20" s="104">
        <v>0</v>
      </c>
      <c r="J20" s="97">
        <v>54.965000000000003</v>
      </c>
      <c r="K20" s="99">
        <v>0.12147246404533568</v>
      </c>
      <c r="L20" s="99">
        <f>J20/'סכום נכסי הקרן'!$C$42</f>
        <v>5.441970314633662E-3</v>
      </c>
      <c r="M20" s="115"/>
      <c r="N20" s="115"/>
    </row>
    <row r="21" spans="2:14">
      <c r="B21" s="87" t="s">
        <v>319</v>
      </c>
      <c r="C21" s="90">
        <v>34610010</v>
      </c>
      <c r="D21" s="88">
        <v>10</v>
      </c>
      <c r="E21" s="90" t="s">
        <v>321</v>
      </c>
      <c r="F21" s="90" t="s">
        <v>322</v>
      </c>
      <c r="G21" s="88" t="s">
        <v>145</v>
      </c>
      <c r="H21" s="104">
        <v>0</v>
      </c>
      <c r="I21" s="104">
        <v>0</v>
      </c>
      <c r="J21" s="97">
        <v>9.59</v>
      </c>
      <c r="K21" s="99">
        <v>2.12E-2</v>
      </c>
      <c r="L21" s="99">
        <f>J21/'סכום נכסי הקרן'!$C$42</f>
        <v>9.4948595137518091E-4</v>
      </c>
      <c r="M21" s="115"/>
      <c r="N21" s="121"/>
    </row>
    <row r="22" spans="2:14">
      <c r="B22" s="87" t="s">
        <v>323</v>
      </c>
      <c r="C22" s="90" t="s">
        <v>330</v>
      </c>
      <c r="D22" s="88">
        <v>26</v>
      </c>
      <c r="E22" s="90" t="s">
        <v>325</v>
      </c>
      <c r="F22" s="90" t="s">
        <v>322</v>
      </c>
      <c r="G22" s="88" t="s">
        <v>151</v>
      </c>
      <c r="H22" s="104">
        <v>0</v>
      </c>
      <c r="I22" s="104">
        <v>0</v>
      </c>
      <c r="J22" s="97">
        <v>0.32717999999999997</v>
      </c>
      <c r="K22" s="99">
        <v>7.2233981935675997E-4</v>
      </c>
      <c r="L22" s="99">
        <f>J22/'סכום נכסי הקרן'!$C$42</f>
        <v>3.2393411216989747E-5</v>
      </c>
      <c r="M22" s="115"/>
      <c r="N22" s="115"/>
    </row>
    <row r="23" spans="2:14">
      <c r="B23" s="87" t="s">
        <v>323</v>
      </c>
      <c r="C23" s="90" t="s">
        <v>331</v>
      </c>
      <c r="D23" s="88">
        <v>26</v>
      </c>
      <c r="E23" s="90" t="s">
        <v>325</v>
      </c>
      <c r="F23" s="90" t="s">
        <v>322</v>
      </c>
      <c r="G23" s="88" t="s">
        <v>145</v>
      </c>
      <c r="H23" s="104">
        <v>0</v>
      </c>
      <c r="I23" s="104">
        <v>0</v>
      </c>
      <c r="J23" s="97">
        <v>10.68127</v>
      </c>
      <c r="K23" s="99">
        <v>2.3581840706341402E-2</v>
      </c>
      <c r="L23" s="99">
        <f>J23/'סכום נכסי הקרן'!$C$42</f>
        <v>1.0575303240714471E-3</v>
      </c>
      <c r="M23" s="115"/>
      <c r="N23" s="115"/>
    </row>
    <row r="24" spans="2:14">
      <c r="B24" s="87" t="s">
        <v>323</v>
      </c>
      <c r="C24" s="90" t="s">
        <v>332</v>
      </c>
      <c r="D24" s="88">
        <v>26</v>
      </c>
      <c r="E24" s="90" t="s">
        <v>325</v>
      </c>
      <c r="F24" s="90" t="s">
        <v>322</v>
      </c>
      <c r="G24" s="88" t="s">
        <v>144</v>
      </c>
      <c r="H24" s="104">
        <v>0</v>
      </c>
      <c r="I24" s="104">
        <v>0</v>
      </c>
      <c r="J24" s="97">
        <v>4.7979999999999988E-2</v>
      </c>
      <c r="K24" s="99">
        <v>1.0592904374575872E-4</v>
      </c>
      <c r="L24" s="99">
        <f>J24/'סכום נכסי הקרן'!$C$42</f>
        <v>4.7503999944714459E-6</v>
      </c>
      <c r="M24" s="115"/>
      <c r="N24" s="115"/>
    </row>
    <row r="25" spans="2:14">
      <c r="B25" s="87" t="s">
        <v>323</v>
      </c>
      <c r="C25" s="90" t="s">
        <v>333</v>
      </c>
      <c r="D25" s="88">
        <v>26</v>
      </c>
      <c r="E25" s="90" t="s">
        <v>325</v>
      </c>
      <c r="F25" s="90" t="s">
        <v>322</v>
      </c>
      <c r="G25" s="88" t="s">
        <v>141</v>
      </c>
      <c r="H25" s="104">
        <v>0</v>
      </c>
      <c r="I25" s="104">
        <v>0</v>
      </c>
      <c r="J25" s="97">
        <v>2.1324799999999997</v>
      </c>
      <c r="K25" s="99">
        <v>4.7080359984776072E-3</v>
      </c>
      <c r="L25" s="99">
        <f>J25/'סכום נכסי הקרן'!$C$42</f>
        <v>2.1113240892477013E-4</v>
      </c>
      <c r="M25" s="115"/>
      <c r="N25" s="115"/>
    </row>
    <row r="26" spans="2:14">
      <c r="B26" s="87" t="s">
        <v>323</v>
      </c>
      <c r="C26" s="90" t="s">
        <v>334</v>
      </c>
      <c r="D26" s="88">
        <v>26</v>
      </c>
      <c r="E26" s="90" t="s">
        <v>325</v>
      </c>
      <c r="F26" s="90" t="s">
        <v>322</v>
      </c>
      <c r="G26" s="88" t="s">
        <v>150</v>
      </c>
      <c r="H26" s="104">
        <v>0</v>
      </c>
      <c r="I26" s="104">
        <v>0</v>
      </c>
      <c r="J26" s="97">
        <v>8.1482899999999994</v>
      </c>
      <c r="K26" s="99">
        <v>1.7989590826659619E-2</v>
      </c>
      <c r="L26" s="99">
        <f>J26/'סכום נכסי הקרן'!$C$42</f>
        <v>8.0674524324618056E-4</v>
      </c>
      <c r="M26" s="115"/>
      <c r="N26" s="115"/>
    </row>
    <row r="27" spans="2:14">
      <c r="B27" s="87" t="s">
        <v>323</v>
      </c>
      <c r="C27" s="90" t="s">
        <v>335</v>
      </c>
      <c r="D27" s="88">
        <v>26</v>
      </c>
      <c r="E27" s="90" t="s">
        <v>325</v>
      </c>
      <c r="F27" s="90" t="s">
        <v>322</v>
      </c>
      <c r="G27" s="88" t="s">
        <v>143</v>
      </c>
      <c r="H27" s="104">
        <v>0</v>
      </c>
      <c r="I27" s="104">
        <v>0</v>
      </c>
      <c r="J27" s="97">
        <v>5.1667099999999992</v>
      </c>
      <c r="K27" s="99">
        <v>1.1406933089029785E-2</v>
      </c>
      <c r="L27" s="99">
        <f>J27/'סכום נכסי הקרן'!$C$42</f>
        <v>5.1154520957556412E-4</v>
      </c>
      <c r="M27" s="115"/>
      <c r="N27" s="115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115"/>
      <c r="N28" s="115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4">
      <c r="B30" s="80" t="s">
        <v>224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4">
      <c r="B31" s="100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2:12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</row>
    <row r="126" spans="2:12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225</v>
      </c>
    </row>
    <row r="2" spans="2:18">
      <c r="B2" s="57" t="s">
        <v>156</v>
      </c>
      <c r="C2" s="78" t="s">
        <v>226</v>
      </c>
    </row>
    <row r="3" spans="2:18">
      <c r="B3" s="57" t="s">
        <v>158</v>
      </c>
      <c r="C3" s="78" t="s">
        <v>227</v>
      </c>
    </row>
    <row r="4" spans="2:18">
      <c r="B4" s="57" t="s">
        <v>159</v>
      </c>
      <c r="C4" s="78">
        <v>2146</v>
      </c>
    </row>
    <row r="6" spans="2:18" ht="26.25" customHeight="1">
      <c r="B6" s="136" t="s">
        <v>198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209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225</v>
      </c>
    </row>
    <row r="2" spans="2:18">
      <c r="B2" s="57" t="s">
        <v>156</v>
      </c>
      <c r="C2" s="78" t="s">
        <v>226</v>
      </c>
    </row>
    <row r="3" spans="2:18">
      <c r="B3" s="57" t="s">
        <v>158</v>
      </c>
      <c r="C3" s="78" t="s">
        <v>227</v>
      </c>
    </row>
    <row r="4" spans="2:18">
      <c r="B4" s="57" t="s">
        <v>159</v>
      </c>
      <c r="C4" s="78">
        <v>2146</v>
      </c>
    </row>
    <row r="6" spans="2:18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209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157</v>
      </c>
      <c r="C1" s="78" t="s" vm="1">
        <v>225</v>
      </c>
    </row>
    <row r="2" spans="2:53">
      <c r="B2" s="57" t="s">
        <v>156</v>
      </c>
      <c r="C2" s="78" t="s">
        <v>226</v>
      </c>
    </row>
    <row r="3" spans="2:53">
      <c r="B3" s="57" t="s">
        <v>158</v>
      </c>
      <c r="C3" s="78" t="s">
        <v>227</v>
      </c>
    </row>
    <row r="4" spans="2:53">
      <c r="B4" s="57" t="s">
        <v>159</v>
      </c>
      <c r="C4" s="78">
        <v>2146</v>
      </c>
    </row>
    <row r="6" spans="2:53" ht="21.75" customHeight="1">
      <c r="B6" s="127" t="s">
        <v>187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9"/>
    </row>
    <row r="7" spans="2:53" ht="27.75" customHeight="1">
      <c r="B7" s="130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2"/>
      <c r="AU7" s="3"/>
      <c r="AV7" s="3"/>
    </row>
    <row r="8" spans="2:53" s="3" customFormat="1" ht="66" customHeight="1">
      <c r="B8" s="23" t="s">
        <v>93</v>
      </c>
      <c r="C8" s="31" t="s">
        <v>30</v>
      </c>
      <c r="D8" s="31" t="s">
        <v>97</v>
      </c>
      <c r="E8" s="31" t="s">
        <v>15</v>
      </c>
      <c r="F8" s="31" t="s">
        <v>42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40</v>
      </c>
      <c r="P8" s="31" t="s">
        <v>211</v>
      </c>
      <c r="Q8" s="31" t="s">
        <v>160</v>
      </c>
      <c r="R8" s="72" t="s">
        <v>162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90</v>
      </c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AW12" s="4"/>
    </row>
    <row r="13" spans="2:53">
      <c r="B13" s="80" t="s">
        <v>207</v>
      </c>
      <c r="C13" s="81"/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2:53">
      <c r="B14" s="133" t="s">
        <v>215</v>
      </c>
      <c r="C14" s="133"/>
      <c r="D14" s="133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2:5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2:53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AU16" s="4"/>
    </row>
    <row r="17" spans="2:48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AV17" s="4"/>
    </row>
    <row r="18" spans="2:48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3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157</v>
      </c>
      <c r="C1" s="78" t="s" vm="1">
        <v>225</v>
      </c>
    </row>
    <row r="2" spans="2:67">
      <c r="B2" s="57" t="s">
        <v>156</v>
      </c>
      <c r="C2" s="78" t="s">
        <v>226</v>
      </c>
    </row>
    <row r="3" spans="2:67">
      <c r="B3" s="57" t="s">
        <v>158</v>
      </c>
      <c r="C3" s="78" t="s">
        <v>227</v>
      </c>
    </row>
    <row r="4" spans="2:67">
      <c r="B4" s="57" t="s">
        <v>159</v>
      </c>
      <c r="C4" s="78">
        <v>2146</v>
      </c>
    </row>
    <row r="6" spans="2:67" ht="26.25" customHeight="1">
      <c r="B6" s="130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0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44"/>
      <c r="BJ7" s="3"/>
      <c r="BO7" s="3"/>
    </row>
    <row r="8" spans="2:67" s="3" customFormat="1" ht="78.75">
      <c r="B8" s="38" t="s">
        <v>93</v>
      </c>
      <c r="C8" s="14" t="s">
        <v>30</v>
      </c>
      <c r="D8" s="14" t="s">
        <v>97</v>
      </c>
      <c r="E8" s="14" t="s">
        <v>203</v>
      </c>
      <c r="F8" s="14" t="s">
        <v>95</v>
      </c>
      <c r="G8" s="14" t="s">
        <v>41</v>
      </c>
      <c r="H8" s="14" t="s">
        <v>15</v>
      </c>
      <c r="I8" s="14" t="s">
        <v>42</v>
      </c>
      <c r="J8" s="14" t="s">
        <v>80</v>
      </c>
      <c r="K8" s="14" t="s">
        <v>18</v>
      </c>
      <c r="L8" s="14" t="s">
        <v>79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40</v>
      </c>
      <c r="R8" s="14" t="s">
        <v>39</v>
      </c>
      <c r="S8" s="14" t="s">
        <v>160</v>
      </c>
      <c r="T8" s="39" t="s">
        <v>162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6" t="s">
        <v>163</v>
      </c>
      <c r="T10" s="73" t="s">
        <v>204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157</v>
      </c>
      <c r="C1" s="78" t="s" vm="1">
        <v>225</v>
      </c>
    </row>
    <row r="2" spans="2:66">
      <c r="B2" s="57" t="s">
        <v>156</v>
      </c>
      <c r="C2" s="78" t="s">
        <v>226</v>
      </c>
    </row>
    <row r="3" spans="2:66">
      <c r="B3" s="57" t="s">
        <v>158</v>
      </c>
      <c r="C3" s="78" t="s">
        <v>227</v>
      </c>
    </row>
    <row r="4" spans="2:66">
      <c r="B4" s="57" t="s">
        <v>159</v>
      </c>
      <c r="C4" s="78">
        <v>2146</v>
      </c>
    </row>
    <row r="6" spans="2:66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</row>
    <row r="7" spans="2:66" ht="26.25" customHeight="1">
      <c r="B7" s="136" t="s">
        <v>66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N7" s="3"/>
    </row>
    <row r="8" spans="2:66" s="3" customFormat="1" ht="78.75">
      <c r="B8" s="23" t="s">
        <v>93</v>
      </c>
      <c r="C8" s="31" t="s">
        <v>30</v>
      </c>
      <c r="D8" s="31" t="s">
        <v>97</v>
      </c>
      <c r="E8" s="31" t="s">
        <v>203</v>
      </c>
      <c r="F8" s="31" t="s">
        <v>95</v>
      </c>
      <c r="G8" s="31" t="s">
        <v>41</v>
      </c>
      <c r="H8" s="31" t="s">
        <v>15</v>
      </c>
      <c r="I8" s="31" t="s">
        <v>42</v>
      </c>
      <c r="J8" s="31" t="s">
        <v>80</v>
      </c>
      <c r="K8" s="31" t="s">
        <v>18</v>
      </c>
      <c r="L8" s="31" t="s">
        <v>79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40</v>
      </c>
      <c r="S8" s="14" t="s">
        <v>39</v>
      </c>
      <c r="T8" s="31" t="s">
        <v>160</v>
      </c>
      <c r="U8" s="15" t="s">
        <v>162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91</v>
      </c>
      <c r="R10" s="20" t="s">
        <v>92</v>
      </c>
      <c r="S10" s="20" t="s">
        <v>163</v>
      </c>
      <c r="T10" s="21" t="s">
        <v>204</v>
      </c>
      <c r="U10" s="21" t="s">
        <v>218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80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80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80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80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3" t="s">
        <v>220</v>
      </c>
      <c r="C16" s="133"/>
      <c r="D16" s="133"/>
      <c r="E16" s="133"/>
      <c r="F16" s="133"/>
      <c r="G16" s="133"/>
      <c r="H16" s="133"/>
      <c r="I16" s="133"/>
      <c r="J16" s="133"/>
      <c r="K16" s="133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157</v>
      </c>
      <c r="C1" s="78" t="s" vm="1">
        <v>225</v>
      </c>
    </row>
    <row r="2" spans="2:62">
      <c r="B2" s="57" t="s">
        <v>156</v>
      </c>
      <c r="C2" s="78" t="s">
        <v>226</v>
      </c>
    </row>
    <row r="3" spans="2:62">
      <c r="B3" s="57" t="s">
        <v>158</v>
      </c>
      <c r="C3" s="78" t="s">
        <v>227</v>
      </c>
    </row>
    <row r="4" spans="2:62">
      <c r="B4" s="57" t="s">
        <v>159</v>
      </c>
      <c r="C4" s="78">
        <v>2146</v>
      </c>
    </row>
    <row r="6" spans="2:62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  <c r="BJ6" s="3"/>
    </row>
    <row r="7" spans="2:62" ht="26.25" customHeight="1">
      <c r="B7" s="136" t="s">
        <v>67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F7" s="3"/>
      <c r="BJ7" s="3"/>
    </row>
    <row r="8" spans="2:62" s="3" customFormat="1" ht="78.75">
      <c r="B8" s="23" t="s">
        <v>93</v>
      </c>
      <c r="C8" s="31" t="s">
        <v>30</v>
      </c>
      <c r="D8" s="31" t="s">
        <v>97</v>
      </c>
      <c r="E8" s="31" t="s">
        <v>203</v>
      </c>
      <c r="F8" s="31" t="s">
        <v>95</v>
      </c>
      <c r="G8" s="31" t="s">
        <v>41</v>
      </c>
      <c r="H8" s="31" t="s">
        <v>79</v>
      </c>
      <c r="I8" s="14" t="s">
        <v>209</v>
      </c>
      <c r="J8" s="14" t="s">
        <v>208</v>
      </c>
      <c r="K8" s="31" t="s">
        <v>223</v>
      </c>
      <c r="L8" s="14" t="s">
        <v>40</v>
      </c>
      <c r="M8" s="14" t="s">
        <v>39</v>
      </c>
      <c r="N8" s="14" t="s">
        <v>160</v>
      </c>
      <c r="O8" s="15" t="s">
        <v>162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80" t="s">
        <v>221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E246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52.8554687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157</v>
      </c>
      <c r="C1" s="78" t="s" vm="1">
        <v>225</v>
      </c>
    </row>
    <row r="2" spans="2:57">
      <c r="B2" s="57" t="s">
        <v>156</v>
      </c>
      <c r="C2" s="78" t="s">
        <v>226</v>
      </c>
    </row>
    <row r="3" spans="2:57">
      <c r="B3" s="57" t="s">
        <v>158</v>
      </c>
      <c r="C3" s="78" t="s">
        <v>227</v>
      </c>
    </row>
    <row r="4" spans="2:57">
      <c r="B4" s="57" t="s">
        <v>159</v>
      </c>
      <c r="C4" s="78">
        <v>2146</v>
      </c>
    </row>
    <row r="6" spans="2:57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E6" s="3"/>
    </row>
    <row r="7" spans="2:57" ht="26.25" customHeight="1">
      <c r="B7" s="136" t="s">
        <v>68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B7" s="3"/>
      <c r="BE7" s="3"/>
    </row>
    <row r="8" spans="2:57" s="3" customFormat="1" ht="74.25" customHeight="1">
      <c r="B8" s="23" t="s">
        <v>93</v>
      </c>
      <c r="C8" s="31" t="s">
        <v>30</v>
      </c>
      <c r="D8" s="31" t="s">
        <v>97</v>
      </c>
      <c r="E8" s="31" t="s">
        <v>95</v>
      </c>
      <c r="F8" s="31" t="s">
        <v>41</v>
      </c>
      <c r="G8" s="31" t="s">
        <v>79</v>
      </c>
      <c r="H8" s="31" t="s">
        <v>209</v>
      </c>
      <c r="I8" s="31" t="s">
        <v>208</v>
      </c>
      <c r="J8" s="31" t="s">
        <v>223</v>
      </c>
      <c r="K8" s="31" t="s">
        <v>40</v>
      </c>
      <c r="L8" s="31" t="s">
        <v>39</v>
      </c>
      <c r="M8" s="31" t="s">
        <v>160</v>
      </c>
      <c r="N8" s="15" t="s">
        <v>162</v>
      </c>
      <c r="O8" s="1"/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B10" s="1"/>
      <c r="BC10" s="3"/>
      <c r="BE10" s="1"/>
    </row>
    <row r="11" spans="2:57" s="113" customFormat="1" ht="18" customHeight="1">
      <c r="B11" s="82" t="s">
        <v>24</v>
      </c>
      <c r="C11" s="83"/>
      <c r="D11" s="83"/>
      <c r="E11" s="83"/>
      <c r="F11" s="83"/>
      <c r="G11" s="83"/>
      <c r="H11" s="91"/>
      <c r="I11" s="92"/>
      <c r="J11" s="91">
        <v>5.9179199999999987</v>
      </c>
      <c r="K11" s="91">
        <v>9799.3572399998957</v>
      </c>
      <c r="L11" s="83"/>
      <c r="M11" s="93">
        <v>1</v>
      </c>
      <c r="N11" s="93">
        <f>K11/'סכום נכסי הקרן'!$C$42</f>
        <v>0.97021397621340644</v>
      </c>
      <c r="O11" s="116"/>
      <c r="BB11" s="115"/>
      <c r="BC11" s="117"/>
      <c r="BE11" s="115"/>
    </row>
    <row r="12" spans="2:57" s="115" customFormat="1" ht="20.25">
      <c r="B12" s="84" t="s">
        <v>206</v>
      </c>
      <c r="C12" s="85"/>
      <c r="D12" s="85"/>
      <c r="E12" s="85"/>
      <c r="F12" s="85"/>
      <c r="G12" s="85"/>
      <c r="H12" s="94"/>
      <c r="I12" s="95"/>
      <c r="J12" s="85"/>
      <c r="K12" s="94">
        <v>3821.0105399999998</v>
      </c>
      <c r="L12" s="85"/>
      <c r="M12" s="96">
        <v>0.38992460897364328</v>
      </c>
      <c r="N12" s="96">
        <f>K12/'סכום נכסי הקרן'!$C$42</f>
        <v>0.37831030529577614</v>
      </c>
      <c r="BC12" s="113"/>
    </row>
    <row r="13" spans="2:57" s="115" customFormat="1">
      <c r="B13" s="86" t="s">
        <v>43</v>
      </c>
      <c r="C13" s="85"/>
      <c r="D13" s="85"/>
      <c r="E13" s="85"/>
      <c r="F13" s="85"/>
      <c r="G13" s="85"/>
      <c r="H13" s="94"/>
      <c r="I13" s="95"/>
      <c r="J13" s="85"/>
      <c r="K13" s="94">
        <v>3821.0105399999998</v>
      </c>
      <c r="L13" s="85"/>
      <c r="M13" s="96">
        <v>0.38992460897364328</v>
      </c>
      <c r="N13" s="96">
        <f>K13/'סכום נכסי הקרן'!$C$42</f>
        <v>0.37831030529577614</v>
      </c>
    </row>
    <row r="14" spans="2:57" s="115" customFormat="1">
      <c r="B14" s="87" t="s">
        <v>228</v>
      </c>
      <c r="C14" s="90" t="s">
        <v>229</v>
      </c>
      <c r="D14" s="88" t="s">
        <v>98</v>
      </c>
      <c r="E14" s="88" t="s">
        <v>230</v>
      </c>
      <c r="F14" s="88" t="s">
        <v>231</v>
      </c>
      <c r="G14" s="88" t="s">
        <v>142</v>
      </c>
      <c r="H14" s="97">
        <v>61255.999999999993</v>
      </c>
      <c r="I14" s="98">
        <v>1356</v>
      </c>
      <c r="J14" s="90"/>
      <c r="K14" s="97">
        <v>830.63135999999986</v>
      </c>
      <c r="L14" s="99">
        <v>2.9667989978035195E-4</v>
      </c>
      <c r="M14" s="99">
        <v>8.4763861512207578E-2</v>
      </c>
      <c r="N14" s="99">
        <f>K14/'סכום נכסי הקרן'!$C$42</f>
        <v>8.2239083116961445E-2</v>
      </c>
    </row>
    <row r="15" spans="2:57" s="115" customFormat="1">
      <c r="B15" s="87" t="s">
        <v>232</v>
      </c>
      <c r="C15" s="90" t="s">
        <v>233</v>
      </c>
      <c r="D15" s="88" t="s">
        <v>98</v>
      </c>
      <c r="E15" s="88" t="s">
        <v>230</v>
      </c>
      <c r="F15" s="88" t="s">
        <v>231</v>
      </c>
      <c r="G15" s="88" t="s">
        <v>142</v>
      </c>
      <c r="H15" s="97">
        <v>1739.9999999999998</v>
      </c>
      <c r="I15" s="98">
        <v>1145</v>
      </c>
      <c r="J15" s="90"/>
      <c r="K15" s="97">
        <v>19.922999999999995</v>
      </c>
      <c r="L15" s="99">
        <v>5.2706054547434461E-5</v>
      </c>
      <c r="M15" s="99">
        <v>2.0330925296484247E-3</v>
      </c>
      <c r="N15" s="99">
        <f>K15/'סכום נכסי הקרן'!$C$42</f>
        <v>1.9725347871999712E-3</v>
      </c>
    </row>
    <row r="16" spans="2:57" s="115" customFormat="1" ht="20.25">
      <c r="B16" s="87" t="s">
        <v>234</v>
      </c>
      <c r="C16" s="90" t="s">
        <v>235</v>
      </c>
      <c r="D16" s="88" t="s">
        <v>98</v>
      </c>
      <c r="E16" s="88" t="s">
        <v>236</v>
      </c>
      <c r="F16" s="88" t="s">
        <v>231</v>
      </c>
      <c r="G16" s="88" t="s">
        <v>142</v>
      </c>
      <c r="H16" s="97">
        <v>58129.999999999993</v>
      </c>
      <c r="I16" s="98">
        <v>1355</v>
      </c>
      <c r="J16" s="90"/>
      <c r="K16" s="97">
        <v>787.66149999999993</v>
      </c>
      <c r="L16" s="99">
        <v>2.2796078431372546E-4</v>
      </c>
      <c r="M16" s="99">
        <v>8.0378894320216485E-2</v>
      </c>
      <c r="N16" s="99">
        <f>K16/'סכום נכסי הקרן'!$C$42</f>
        <v>7.7984726662054429E-2</v>
      </c>
      <c r="BB16" s="113"/>
    </row>
    <row r="17" spans="2:14" s="115" customFormat="1">
      <c r="B17" s="87" t="s">
        <v>237</v>
      </c>
      <c r="C17" s="90" t="s">
        <v>238</v>
      </c>
      <c r="D17" s="88" t="s">
        <v>98</v>
      </c>
      <c r="E17" s="88" t="s">
        <v>236</v>
      </c>
      <c r="F17" s="88" t="s">
        <v>231</v>
      </c>
      <c r="G17" s="88" t="s">
        <v>142</v>
      </c>
      <c r="H17" s="97">
        <v>35603.999999999993</v>
      </c>
      <c r="I17" s="98">
        <v>1357</v>
      </c>
      <c r="J17" s="90"/>
      <c r="K17" s="97">
        <v>483.14627999999993</v>
      </c>
      <c r="L17" s="99">
        <v>2.4381319731856701E-4</v>
      </c>
      <c r="M17" s="99">
        <v>4.9303874546776406E-2</v>
      </c>
      <c r="N17" s="99">
        <f>K17/'סכום נכסי הקרן'!$C$42</f>
        <v>4.7835308166754895E-2</v>
      </c>
    </row>
    <row r="18" spans="2:14" s="115" customFormat="1">
      <c r="B18" s="87" t="s">
        <v>239</v>
      </c>
      <c r="C18" s="90" t="s">
        <v>240</v>
      </c>
      <c r="D18" s="88" t="s">
        <v>98</v>
      </c>
      <c r="E18" s="88" t="s">
        <v>241</v>
      </c>
      <c r="F18" s="88" t="s">
        <v>231</v>
      </c>
      <c r="G18" s="88" t="s">
        <v>142</v>
      </c>
      <c r="H18" s="97">
        <v>209.99999999999997</v>
      </c>
      <c r="I18" s="98">
        <v>10990</v>
      </c>
      <c r="J18" s="90"/>
      <c r="K18" s="97">
        <v>23.078999999999997</v>
      </c>
      <c r="L18" s="99">
        <v>1.4786649767638359E-5</v>
      </c>
      <c r="M18" s="99">
        <v>2.3551544692945845E-3</v>
      </c>
      <c r="N18" s="99">
        <f>K18/'סכום נכסי הקרן'!$C$42</f>
        <v>2.2850037822510737E-3</v>
      </c>
    </row>
    <row r="19" spans="2:14" s="115" customFormat="1">
      <c r="B19" s="87" t="s">
        <v>242</v>
      </c>
      <c r="C19" s="90" t="s">
        <v>243</v>
      </c>
      <c r="D19" s="88" t="s">
        <v>98</v>
      </c>
      <c r="E19" s="88" t="s">
        <v>241</v>
      </c>
      <c r="F19" s="88" t="s">
        <v>231</v>
      </c>
      <c r="G19" s="88" t="s">
        <v>142</v>
      </c>
      <c r="H19" s="97">
        <v>6106.9999999999991</v>
      </c>
      <c r="I19" s="98">
        <v>13580</v>
      </c>
      <c r="J19" s="90"/>
      <c r="K19" s="97">
        <v>829.33059999999989</v>
      </c>
      <c r="L19" s="99">
        <v>5.9489102097190049E-5</v>
      </c>
      <c r="M19" s="99">
        <v>8.4631122193888783E-2</v>
      </c>
      <c r="N19" s="99">
        <f>K19/'סכום נכסי הקרן'!$C$42</f>
        <v>8.2110297575135507E-2</v>
      </c>
    </row>
    <row r="20" spans="2:14" s="115" customFormat="1">
      <c r="B20" s="87" t="s">
        <v>244</v>
      </c>
      <c r="C20" s="90" t="s">
        <v>245</v>
      </c>
      <c r="D20" s="88" t="s">
        <v>98</v>
      </c>
      <c r="E20" s="88" t="s">
        <v>246</v>
      </c>
      <c r="F20" s="88" t="s">
        <v>231</v>
      </c>
      <c r="G20" s="88" t="s">
        <v>142</v>
      </c>
      <c r="H20" s="97">
        <v>6076.9999999999991</v>
      </c>
      <c r="I20" s="98">
        <v>13570</v>
      </c>
      <c r="J20" s="90"/>
      <c r="K20" s="97">
        <v>824.64889999999991</v>
      </c>
      <c r="L20" s="99">
        <v>1.4697719640453674E-4</v>
      </c>
      <c r="M20" s="99">
        <v>8.4153366369160834E-2</v>
      </c>
      <c r="N20" s="99">
        <f>K20/'סכום נכסי הקרן'!$C$42</f>
        <v>8.1646772196767081E-2</v>
      </c>
    </row>
    <row r="21" spans="2:14" s="115" customFormat="1">
      <c r="B21" s="87" t="s">
        <v>247</v>
      </c>
      <c r="C21" s="90" t="s">
        <v>248</v>
      </c>
      <c r="D21" s="88" t="s">
        <v>98</v>
      </c>
      <c r="E21" s="88" t="s">
        <v>246</v>
      </c>
      <c r="F21" s="88" t="s">
        <v>231</v>
      </c>
      <c r="G21" s="88" t="s">
        <v>142</v>
      </c>
      <c r="H21" s="97">
        <v>2025.9999999999998</v>
      </c>
      <c r="I21" s="98">
        <v>1115</v>
      </c>
      <c r="J21" s="90"/>
      <c r="K21" s="97">
        <v>22.5899</v>
      </c>
      <c r="L21" s="99">
        <v>1.9447035169425574E-5</v>
      </c>
      <c r="M21" s="99">
        <v>2.3052430324501817E-3</v>
      </c>
      <c r="N21" s="99">
        <f>K21/'סכום נכסי הקרן'!$C$42</f>
        <v>2.236579008651741E-3</v>
      </c>
    </row>
    <row r="22" spans="2:14" s="115" customFormat="1">
      <c r="B22" s="89"/>
      <c r="C22" s="90"/>
      <c r="D22" s="90"/>
      <c r="E22" s="90"/>
      <c r="F22" s="90"/>
      <c r="G22" s="90"/>
      <c r="H22" s="97"/>
      <c r="I22" s="98"/>
      <c r="J22" s="90"/>
      <c r="K22" s="90"/>
      <c r="L22" s="90"/>
      <c r="M22" s="99"/>
      <c r="N22" s="90"/>
    </row>
    <row r="23" spans="2:14" s="115" customFormat="1">
      <c r="B23" s="84" t="s">
        <v>205</v>
      </c>
      <c r="C23" s="85"/>
      <c r="D23" s="85"/>
      <c r="E23" s="85"/>
      <c r="F23" s="85"/>
      <c r="G23" s="85"/>
      <c r="H23" s="94"/>
      <c r="I23" s="95"/>
      <c r="J23" s="94">
        <v>5.9179199999999987</v>
      </c>
      <c r="K23" s="94">
        <v>5978.3466999999018</v>
      </c>
      <c r="L23" s="85"/>
      <c r="M23" s="96">
        <v>0.61007539102635733</v>
      </c>
      <c r="N23" s="96">
        <f>K23/'סכום נכסי הקרן'!$C$42</f>
        <v>0.59190367091763085</v>
      </c>
    </row>
    <row r="24" spans="2:14" s="115" customFormat="1">
      <c r="B24" s="86" t="s">
        <v>44</v>
      </c>
      <c r="C24" s="85"/>
      <c r="D24" s="85"/>
      <c r="E24" s="85"/>
      <c r="F24" s="85"/>
      <c r="G24" s="85"/>
      <c r="H24" s="94"/>
      <c r="I24" s="95"/>
      <c r="J24" s="94">
        <v>5.9179199999999987</v>
      </c>
      <c r="K24" s="94">
        <v>5978.3466999999018</v>
      </c>
      <c r="L24" s="85"/>
      <c r="M24" s="96">
        <v>0.61007539102635733</v>
      </c>
      <c r="N24" s="96">
        <f>K24/'סכום נכסי הקרן'!$C$42</f>
        <v>0.59190367091763085</v>
      </c>
    </row>
    <row r="25" spans="2:14" s="115" customFormat="1">
      <c r="B25" s="87" t="s">
        <v>249</v>
      </c>
      <c r="C25" s="90" t="s">
        <v>250</v>
      </c>
      <c r="D25" s="88" t="s">
        <v>23</v>
      </c>
      <c r="E25" s="88"/>
      <c r="F25" s="88" t="s">
        <v>231</v>
      </c>
      <c r="G25" s="88" t="s">
        <v>151</v>
      </c>
      <c r="H25" s="97">
        <v>284.99999999999994</v>
      </c>
      <c r="I25" s="98">
        <v>23110</v>
      </c>
      <c r="J25" s="90"/>
      <c r="K25" s="97">
        <v>217.11902999999998</v>
      </c>
      <c r="L25" s="99">
        <v>2.558407569568555E-6</v>
      </c>
      <c r="M25" s="99">
        <v>2.2156456253451404E-2</v>
      </c>
      <c r="N25" s="99">
        <f>K25/'סכום נכסי הקרן'!$C$42</f>
        <v>2.1496503520459481E-2</v>
      </c>
    </row>
    <row r="26" spans="2:14" s="115" customFormat="1">
      <c r="B26" s="87" t="s">
        <v>251</v>
      </c>
      <c r="C26" s="90" t="s">
        <v>252</v>
      </c>
      <c r="D26" s="88" t="s">
        <v>23</v>
      </c>
      <c r="E26" s="88"/>
      <c r="F26" s="88" t="s">
        <v>231</v>
      </c>
      <c r="G26" s="88" t="s">
        <v>143</v>
      </c>
      <c r="H26" s="97">
        <v>310</v>
      </c>
      <c r="I26" s="98">
        <v>7919</v>
      </c>
      <c r="J26" s="90"/>
      <c r="K26" s="97">
        <v>104.45802</v>
      </c>
      <c r="L26" s="99">
        <v>1.5226954814355423E-5</v>
      </c>
      <c r="M26" s="99">
        <v>1.0659680777185454E-2</v>
      </c>
      <c r="N26" s="99">
        <f>K26/'סכום נכסי הקרן'!$C$42</f>
        <v>1.0342171271998714E-2</v>
      </c>
    </row>
    <row r="27" spans="2:14" s="115" customFormat="1">
      <c r="B27" s="87" t="s">
        <v>253</v>
      </c>
      <c r="C27" s="90" t="s">
        <v>254</v>
      </c>
      <c r="D27" s="88" t="s">
        <v>23</v>
      </c>
      <c r="E27" s="88"/>
      <c r="F27" s="88" t="s">
        <v>231</v>
      </c>
      <c r="G27" s="88" t="s">
        <v>150</v>
      </c>
      <c r="H27" s="97">
        <v>863.99999999999989</v>
      </c>
      <c r="I27" s="98">
        <v>3416</v>
      </c>
      <c r="J27" s="90"/>
      <c r="K27" s="97">
        <v>81.488820000000004</v>
      </c>
      <c r="L27" s="99">
        <v>1.5558912046676734E-5</v>
      </c>
      <c r="M27" s="99">
        <v>8.3157311244222865E-3</v>
      </c>
      <c r="N27" s="99">
        <f>K27/'סכום נכסי הקרן'!$C$42</f>
        <v>8.0680385593473267E-3</v>
      </c>
    </row>
    <row r="28" spans="2:14" s="115" customFormat="1">
      <c r="B28" s="87" t="s">
        <v>255</v>
      </c>
      <c r="C28" s="90" t="s">
        <v>256</v>
      </c>
      <c r="D28" s="88" t="s">
        <v>257</v>
      </c>
      <c r="E28" s="88"/>
      <c r="F28" s="88" t="s">
        <v>231</v>
      </c>
      <c r="G28" s="88" t="s">
        <v>141</v>
      </c>
      <c r="H28" s="97">
        <v>247.99999999999997</v>
      </c>
      <c r="I28" s="98">
        <v>27305</v>
      </c>
      <c r="J28" s="97">
        <v>1.1632499999999997</v>
      </c>
      <c r="K28" s="97">
        <v>248.32460999999995</v>
      </c>
      <c r="L28" s="99">
        <v>4.5663781992266613E-7</v>
      </c>
      <c r="M28" s="99">
        <v>2.5340907971633717E-2</v>
      </c>
      <c r="N28" s="99">
        <f>K28/'סכום נכסי הקרן'!$C$42</f>
        <v>2.4586103084016757E-2</v>
      </c>
    </row>
    <row r="29" spans="2:14" s="115" customFormat="1">
      <c r="B29" s="87" t="s">
        <v>258</v>
      </c>
      <c r="C29" s="90" t="s">
        <v>259</v>
      </c>
      <c r="D29" s="88" t="s">
        <v>101</v>
      </c>
      <c r="E29" s="88"/>
      <c r="F29" s="88" t="s">
        <v>231</v>
      </c>
      <c r="G29" s="88" t="s">
        <v>141</v>
      </c>
      <c r="H29" s="97">
        <v>440.99999999999994</v>
      </c>
      <c r="I29" s="98">
        <v>26567</v>
      </c>
      <c r="J29" s="90"/>
      <c r="K29" s="97">
        <v>427.63571999999994</v>
      </c>
      <c r="L29" s="99">
        <v>4.1225044160108385E-6</v>
      </c>
      <c r="M29" s="99">
        <v>4.3639160153733154E-2</v>
      </c>
      <c r="N29" s="99">
        <f>K29/'סכום נכסי הקרן'!$C$42</f>
        <v>4.2339323091367093E-2</v>
      </c>
    </row>
    <row r="30" spans="2:14" s="115" customFormat="1">
      <c r="B30" s="87" t="s">
        <v>260</v>
      </c>
      <c r="C30" s="90" t="s">
        <v>261</v>
      </c>
      <c r="D30" s="88" t="s">
        <v>257</v>
      </c>
      <c r="E30" s="88"/>
      <c r="F30" s="88" t="s">
        <v>231</v>
      </c>
      <c r="G30" s="88" t="s">
        <v>141</v>
      </c>
      <c r="H30" s="97">
        <v>2318.9999999999995</v>
      </c>
      <c r="I30" s="98">
        <v>2561</v>
      </c>
      <c r="J30" s="90"/>
      <c r="K30" s="97">
        <v>216.77200999999994</v>
      </c>
      <c r="L30" s="99">
        <v>1.5993103448275859E-4</v>
      </c>
      <c r="M30" s="99">
        <v>2.2121043726741639E-2</v>
      </c>
      <c r="N30" s="99">
        <f>K30/'סכום נכסי הקרן'!$C$42</f>
        <v>2.1462145792112634E-2</v>
      </c>
    </row>
    <row r="31" spans="2:14" s="115" customFormat="1">
      <c r="B31" s="87" t="s">
        <v>262</v>
      </c>
      <c r="C31" s="90" t="s">
        <v>263</v>
      </c>
      <c r="D31" s="88" t="s">
        <v>257</v>
      </c>
      <c r="E31" s="88"/>
      <c r="F31" s="88" t="s">
        <v>231</v>
      </c>
      <c r="G31" s="88" t="s">
        <v>141</v>
      </c>
      <c r="H31" s="97">
        <v>2855.9999999999995</v>
      </c>
      <c r="I31" s="98">
        <v>3225</v>
      </c>
      <c r="J31" s="90"/>
      <c r="K31" s="97">
        <v>336.18690000000004</v>
      </c>
      <c r="L31" s="99">
        <v>9.0094637223974753E-5</v>
      </c>
      <c r="M31" s="99">
        <v>3.4307035835750753E-2</v>
      </c>
      <c r="N31" s="99">
        <f>K31/'סכום נכסי הקרן'!$C$42</f>
        <v>3.3285165650299563E-2</v>
      </c>
    </row>
    <row r="32" spans="2:14" s="115" customFormat="1">
      <c r="B32" s="87" t="s">
        <v>264</v>
      </c>
      <c r="C32" s="90" t="s">
        <v>265</v>
      </c>
      <c r="D32" s="88" t="s">
        <v>101</v>
      </c>
      <c r="E32" s="88"/>
      <c r="F32" s="88" t="s">
        <v>231</v>
      </c>
      <c r="G32" s="88" t="s">
        <v>141</v>
      </c>
      <c r="H32" s="97">
        <v>7841.9999999999991</v>
      </c>
      <c r="I32" s="98">
        <v>2814.63</v>
      </c>
      <c r="J32" s="90"/>
      <c r="K32" s="97">
        <v>805.63996999999983</v>
      </c>
      <c r="L32" s="99">
        <v>9.5047716996137728E-5</v>
      </c>
      <c r="M32" s="99">
        <v>8.2213552406423793E-2</v>
      </c>
      <c r="N32" s="99">
        <f>K32/'סכום נכסי הקרן'!$C$42</f>
        <v>7.9764737578865694E-2</v>
      </c>
    </row>
    <row r="33" spans="2:14" s="115" customFormat="1">
      <c r="B33" s="87" t="s">
        <v>266</v>
      </c>
      <c r="C33" s="90" t="s">
        <v>267</v>
      </c>
      <c r="D33" s="88" t="s">
        <v>101</v>
      </c>
      <c r="E33" s="88"/>
      <c r="F33" s="88" t="s">
        <v>231</v>
      </c>
      <c r="G33" s="88" t="s">
        <v>141</v>
      </c>
      <c r="H33" s="97">
        <v>451.99999999999994</v>
      </c>
      <c r="I33" s="98">
        <v>48654</v>
      </c>
      <c r="J33" s="90"/>
      <c r="K33" s="97">
        <v>802.69369999999981</v>
      </c>
      <c r="L33" s="99">
        <v>7.6811102127157717E-5</v>
      </c>
      <c r="M33" s="99">
        <v>8.1912892890922753E-2</v>
      </c>
      <c r="N33" s="99">
        <f>K33/'סכום נכסי הקרן'!$C$42</f>
        <v>7.9473033514845026E-2</v>
      </c>
    </row>
    <row r="34" spans="2:14" s="115" customFormat="1">
      <c r="B34" s="87" t="s">
        <v>268</v>
      </c>
      <c r="C34" s="90" t="s">
        <v>269</v>
      </c>
      <c r="D34" s="88" t="s">
        <v>23</v>
      </c>
      <c r="E34" s="88"/>
      <c r="F34" s="88" t="s">
        <v>231</v>
      </c>
      <c r="G34" s="88" t="s">
        <v>143</v>
      </c>
      <c r="H34" s="97">
        <v>1024.9999999999998</v>
      </c>
      <c r="I34" s="98">
        <v>7828</v>
      </c>
      <c r="J34" s="90"/>
      <c r="K34" s="97">
        <v>341.41645999989987</v>
      </c>
      <c r="L34" s="99">
        <v>2.1685613192976987E-4</v>
      </c>
      <c r="M34" s="99">
        <v>3.4840699408964858E-2</v>
      </c>
      <c r="N34" s="99">
        <f>K34/'סכום נכסי הקרן'!$C$42</f>
        <v>3.3802933507627878E-2</v>
      </c>
    </row>
    <row r="35" spans="2:14" s="115" customFormat="1">
      <c r="B35" s="87" t="s">
        <v>270</v>
      </c>
      <c r="C35" s="90" t="s">
        <v>271</v>
      </c>
      <c r="D35" s="88" t="s">
        <v>113</v>
      </c>
      <c r="E35" s="88"/>
      <c r="F35" s="88" t="s">
        <v>231</v>
      </c>
      <c r="G35" s="88" t="s">
        <v>145</v>
      </c>
      <c r="H35" s="97">
        <v>240.99999999999997</v>
      </c>
      <c r="I35" s="98">
        <v>7976</v>
      </c>
      <c r="J35" s="90"/>
      <c r="K35" s="97">
        <v>51.878689999999985</v>
      </c>
      <c r="L35" s="99">
        <v>6.8481982901782219E-6</v>
      </c>
      <c r="M35" s="99">
        <v>5.2940911051019644E-3</v>
      </c>
      <c r="N35" s="99">
        <f>K35/'סכום נכסי הקרן'!$C$42</f>
        <v>5.1364011815170042E-3</v>
      </c>
    </row>
    <row r="36" spans="2:14" s="115" customFormat="1">
      <c r="B36" s="87" t="s">
        <v>272</v>
      </c>
      <c r="C36" s="90" t="s">
        <v>273</v>
      </c>
      <c r="D36" s="88" t="s">
        <v>257</v>
      </c>
      <c r="E36" s="88"/>
      <c r="F36" s="88" t="s">
        <v>231</v>
      </c>
      <c r="G36" s="88" t="s">
        <v>141</v>
      </c>
      <c r="H36" s="97">
        <v>2623.9999999999995</v>
      </c>
      <c r="I36" s="98">
        <v>4220</v>
      </c>
      <c r="J36" s="90"/>
      <c r="K36" s="97">
        <v>404.17471999999998</v>
      </c>
      <c r="L36" s="99">
        <v>1.8270225272539067E-6</v>
      </c>
      <c r="M36" s="99">
        <v>4.1245023535850224E-2</v>
      </c>
      <c r="N36" s="99">
        <f>K36/'סכום נכסי הקרן'!$C$42</f>
        <v>4.0016498283732778E-2</v>
      </c>
    </row>
    <row r="37" spans="2:14" s="115" customFormat="1">
      <c r="B37" s="87" t="s">
        <v>274</v>
      </c>
      <c r="C37" s="90" t="s">
        <v>275</v>
      </c>
      <c r="D37" s="88" t="s">
        <v>257</v>
      </c>
      <c r="E37" s="88"/>
      <c r="F37" s="88" t="s">
        <v>231</v>
      </c>
      <c r="G37" s="88" t="s">
        <v>141</v>
      </c>
      <c r="H37" s="97">
        <v>385.99999999999994</v>
      </c>
      <c r="I37" s="98">
        <v>24951</v>
      </c>
      <c r="J37" s="97">
        <v>1.6327599999999998</v>
      </c>
      <c r="K37" s="97">
        <v>353.16516999999993</v>
      </c>
      <c r="L37" s="99">
        <v>1.0586012063808377E-6</v>
      </c>
      <c r="M37" s="99">
        <v>3.6039626003062597E-2</v>
      </c>
      <c r="N37" s="99">
        <f>K37/'סכום נכסי הקרן'!$C$42</f>
        <v>3.4966148845675435E-2</v>
      </c>
    </row>
    <row r="38" spans="2:14" s="115" customFormat="1">
      <c r="B38" s="87" t="s">
        <v>276</v>
      </c>
      <c r="C38" s="90" t="s">
        <v>277</v>
      </c>
      <c r="D38" s="88" t="s">
        <v>101</v>
      </c>
      <c r="E38" s="88"/>
      <c r="F38" s="88" t="s">
        <v>231</v>
      </c>
      <c r="G38" s="88" t="s">
        <v>141</v>
      </c>
      <c r="H38" s="97">
        <v>4209.9999999999991</v>
      </c>
      <c r="I38" s="98">
        <v>5200</v>
      </c>
      <c r="J38" s="97">
        <v>3.1219099999999993</v>
      </c>
      <c r="K38" s="97">
        <v>802.17393000000004</v>
      </c>
      <c r="L38" s="99">
        <v>9.2753472785308175E-6</v>
      </c>
      <c r="M38" s="99">
        <v>8.1859851656965271E-2</v>
      </c>
      <c r="N38" s="99">
        <f>K38/'סכום נכסי הקרן'!$C$42</f>
        <v>7.9421572168343876E-2</v>
      </c>
    </row>
    <row r="39" spans="2:14" s="115" customFormat="1">
      <c r="B39" s="87" t="s">
        <v>278</v>
      </c>
      <c r="C39" s="90" t="s">
        <v>279</v>
      </c>
      <c r="D39" s="88" t="s">
        <v>257</v>
      </c>
      <c r="E39" s="88"/>
      <c r="F39" s="88" t="s">
        <v>231</v>
      </c>
      <c r="G39" s="88" t="s">
        <v>141</v>
      </c>
      <c r="H39" s="97">
        <v>7663.9999999999991</v>
      </c>
      <c r="I39" s="98">
        <v>2807</v>
      </c>
      <c r="J39" s="90"/>
      <c r="K39" s="97">
        <v>785.21894999999984</v>
      </c>
      <c r="L39" s="99">
        <v>1.4460377085653262E-4</v>
      </c>
      <c r="M39" s="99">
        <v>8.0129638176147169E-2</v>
      </c>
      <c r="N39" s="99">
        <f>K39/'סכום נכסי הקרן'!$C$42</f>
        <v>7.7742894867421322E-2</v>
      </c>
    </row>
    <row r="40" spans="2:14" s="115" customFormat="1">
      <c r="B40" s="118"/>
      <c r="C40" s="118"/>
    </row>
    <row r="41" spans="2:14" s="115" customFormat="1">
      <c r="B41" s="118"/>
      <c r="C41" s="118"/>
    </row>
    <row r="42" spans="2:14" s="115" customFormat="1">
      <c r="B42" s="118"/>
      <c r="C42" s="118"/>
    </row>
    <row r="43" spans="2:14" s="115" customFormat="1">
      <c r="B43" s="119" t="s">
        <v>224</v>
      </c>
      <c r="C43" s="118"/>
    </row>
    <row r="44" spans="2:14" s="115" customFormat="1">
      <c r="B44" s="119" t="s">
        <v>90</v>
      </c>
      <c r="C44" s="118"/>
    </row>
    <row r="45" spans="2:14" s="115" customFormat="1">
      <c r="B45" s="119" t="s">
        <v>207</v>
      </c>
      <c r="C45" s="118"/>
    </row>
    <row r="46" spans="2:14" s="115" customFormat="1">
      <c r="B46" s="119" t="s">
        <v>215</v>
      </c>
      <c r="C46" s="118"/>
    </row>
    <row r="47" spans="2:14" s="115" customFormat="1">
      <c r="B47" s="119" t="s">
        <v>222</v>
      </c>
      <c r="C47" s="118"/>
    </row>
    <row r="48" spans="2:14" s="115" customFormat="1">
      <c r="B48" s="118"/>
      <c r="C48" s="118"/>
    </row>
    <row r="49" spans="2:3" s="115" customFormat="1">
      <c r="B49" s="118"/>
      <c r="C49" s="118"/>
    </row>
    <row r="50" spans="2:3" s="115" customFormat="1">
      <c r="B50" s="118"/>
      <c r="C50" s="118"/>
    </row>
    <row r="51" spans="2:3" s="115" customFormat="1">
      <c r="B51" s="118"/>
      <c r="C51" s="118"/>
    </row>
    <row r="52" spans="2:3" s="115" customFormat="1">
      <c r="B52" s="118"/>
      <c r="C52" s="118"/>
    </row>
    <row r="53" spans="2:3" s="115" customFormat="1">
      <c r="B53" s="118"/>
      <c r="C53" s="118"/>
    </row>
    <row r="54" spans="2:3" s="115" customFormat="1">
      <c r="B54" s="118"/>
      <c r="C54" s="118"/>
    </row>
    <row r="55" spans="2:3" s="115" customFormat="1">
      <c r="B55" s="118"/>
      <c r="C55" s="118"/>
    </row>
    <row r="56" spans="2:3" s="115" customFormat="1">
      <c r="B56" s="118"/>
      <c r="C56" s="118"/>
    </row>
    <row r="57" spans="2:3" s="115" customFormat="1">
      <c r="B57" s="118"/>
      <c r="C57" s="118"/>
    </row>
    <row r="58" spans="2:3" s="115" customFormat="1">
      <c r="B58" s="118"/>
      <c r="C58" s="118"/>
    </row>
    <row r="59" spans="2:3" s="115" customFormat="1">
      <c r="B59" s="118"/>
      <c r="C59" s="118"/>
    </row>
    <row r="60" spans="2:3" s="115" customFormat="1">
      <c r="B60" s="118"/>
      <c r="C60" s="118"/>
    </row>
    <row r="61" spans="2:3" s="115" customFormat="1">
      <c r="B61" s="118"/>
      <c r="C61" s="118"/>
    </row>
    <row r="62" spans="2:3" s="115" customFormat="1">
      <c r="B62" s="118"/>
      <c r="C62" s="118"/>
    </row>
    <row r="63" spans="2:3" s="115" customFormat="1">
      <c r="B63" s="118"/>
      <c r="C63" s="118"/>
    </row>
    <row r="64" spans="2:3" s="115" customFormat="1">
      <c r="B64" s="118"/>
      <c r="C64" s="118"/>
    </row>
    <row r="65" spans="2:3" s="115" customFormat="1">
      <c r="B65" s="118"/>
      <c r="C65" s="118"/>
    </row>
    <row r="66" spans="2:3" s="115" customFormat="1">
      <c r="B66" s="118"/>
      <c r="C66" s="118"/>
    </row>
    <row r="67" spans="2:3" s="115" customFormat="1">
      <c r="B67" s="118"/>
      <c r="C67" s="118"/>
    </row>
    <row r="68" spans="2:3" s="115" customFormat="1">
      <c r="B68" s="118"/>
      <c r="C68" s="118"/>
    </row>
    <row r="69" spans="2:3" s="115" customFormat="1">
      <c r="B69" s="118"/>
      <c r="C69" s="118"/>
    </row>
    <row r="70" spans="2:3" s="115" customFormat="1">
      <c r="B70" s="118"/>
      <c r="C70" s="118"/>
    </row>
    <row r="71" spans="2:3" s="115" customFormat="1">
      <c r="B71" s="118"/>
      <c r="C71" s="118"/>
    </row>
    <row r="72" spans="2:3" s="115" customFormat="1">
      <c r="B72" s="118"/>
      <c r="C72" s="118"/>
    </row>
    <row r="73" spans="2:3" s="115" customFormat="1">
      <c r="B73" s="118"/>
      <c r="C73" s="118"/>
    </row>
    <row r="74" spans="2:3" s="115" customFormat="1">
      <c r="B74" s="118"/>
      <c r="C74" s="118"/>
    </row>
    <row r="75" spans="2:3" s="115" customFormat="1">
      <c r="B75" s="118"/>
      <c r="C75" s="118"/>
    </row>
    <row r="76" spans="2:3" s="115" customFormat="1">
      <c r="B76" s="118"/>
      <c r="C76" s="118"/>
    </row>
    <row r="77" spans="2:3" s="115" customFormat="1">
      <c r="B77" s="118"/>
      <c r="C77" s="118"/>
    </row>
    <row r="78" spans="2:3" s="115" customFormat="1">
      <c r="B78" s="118"/>
      <c r="C78" s="118"/>
    </row>
    <row r="79" spans="2:3" s="115" customFormat="1">
      <c r="B79" s="118"/>
      <c r="C79" s="118"/>
    </row>
    <row r="80" spans="2:3" s="115" customFormat="1">
      <c r="B80" s="118"/>
      <c r="C80" s="118"/>
    </row>
    <row r="81" spans="2:3" s="115" customFormat="1">
      <c r="B81" s="118"/>
      <c r="C81" s="118"/>
    </row>
    <row r="82" spans="2:3" s="115" customFormat="1">
      <c r="B82" s="118"/>
      <c r="C82" s="118"/>
    </row>
    <row r="83" spans="2:3" s="115" customFormat="1">
      <c r="B83" s="118"/>
      <c r="C83" s="118"/>
    </row>
    <row r="84" spans="2:3" s="115" customFormat="1">
      <c r="B84" s="118"/>
      <c r="C84" s="118"/>
    </row>
    <row r="85" spans="2:3" s="115" customFormat="1">
      <c r="B85" s="118"/>
      <c r="C85" s="118"/>
    </row>
    <row r="86" spans="2:3" s="115" customFormat="1">
      <c r="B86" s="118"/>
      <c r="C86" s="118"/>
    </row>
    <row r="87" spans="2:3" s="115" customFormat="1">
      <c r="B87" s="118"/>
      <c r="C87" s="118"/>
    </row>
    <row r="88" spans="2:3" s="115" customFormat="1">
      <c r="B88" s="118"/>
      <c r="C88" s="118"/>
    </row>
    <row r="89" spans="2:3" s="115" customFormat="1">
      <c r="B89" s="118"/>
      <c r="C89" s="118"/>
    </row>
    <row r="90" spans="2:3" s="115" customFormat="1">
      <c r="B90" s="118"/>
      <c r="C90" s="118"/>
    </row>
    <row r="91" spans="2:3" s="115" customFormat="1">
      <c r="B91" s="118"/>
      <c r="C91" s="118"/>
    </row>
    <row r="92" spans="2:3" s="115" customFormat="1">
      <c r="B92" s="118"/>
      <c r="C92" s="118"/>
    </row>
    <row r="93" spans="2:3" s="115" customFormat="1">
      <c r="B93" s="118"/>
      <c r="C93" s="118"/>
    </row>
    <row r="94" spans="2:3" s="115" customFormat="1">
      <c r="B94" s="118"/>
      <c r="C94" s="118"/>
    </row>
    <row r="95" spans="2:3" s="115" customFormat="1">
      <c r="B95" s="118"/>
      <c r="C95" s="118"/>
    </row>
    <row r="96" spans="2:3" s="115" customFormat="1">
      <c r="B96" s="118"/>
      <c r="C96" s="118"/>
    </row>
    <row r="97" spans="2:3" s="115" customFormat="1">
      <c r="B97" s="118"/>
      <c r="C97" s="118"/>
    </row>
    <row r="98" spans="2:3" s="115" customFormat="1">
      <c r="B98" s="118"/>
      <c r="C98" s="118"/>
    </row>
    <row r="99" spans="2:3" s="115" customFormat="1">
      <c r="B99" s="118"/>
      <c r="C99" s="118"/>
    </row>
    <row r="100" spans="2:3" s="115" customFormat="1">
      <c r="B100" s="118"/>
      <c r="C100" s="118"/>
    </row>
    <row r="101" spans="2:3" s="115" customFormat="1">
      <c r="B101" s="118"/>
      <c r="C101" s="118"/>
    </row>
    <row r="102" spans="2:3" s="115" customFormat="1">
      <c r="B102" s="118"/>
      <c r="C102" s="118"/>
    </row>
    <row r="103" spans="2:3" s="115" customFormat="1">
      <c r="B103" s="118"/>
      <c r="C103" s="118"/>
    </row>
    <row r="104" spans="2:3" s="115" customFormat="1">
      <c r="B104" s="118"/>
      <c r="C104" s="118"/>
    </row>
    <row r="105" spans="2:3" s="115" customFormat="1">
      <c r="B105" s="118"/>
      <c r="C105" s="118"/>
    </row>
    <row r="106" spans="2:3" s="115" customFormat="1">
      <c r="B106" s="118"/>
      <c r="C106" s="118"/>
    </row>
    <row r="107" spans="2:3" s="115" customFormat="1">
      <c r="B107" s="118"/>
      <c r="C107" s="118"/>
    </row>
    <row r="108" spans="2:3" s="115" customFormat="1">
      <c r="B108" s="118"/>
      <c r="C108" s="118"/>
    </row>
    <row r="109" spans="2:3" s="115" customFormat="1">
      <c r="B109" s="118"/>
      <c r="C109" s="118"/>
    </row>
    <row r="110" spans="2:3" s="115" customFormat="1">
      <c r="B110" s="118"/>
      <c r="C110" s="118"/>
    </row>
    <row r="111" spans="2:3" s="115" customFormat="1">
      <c r="B111" s="118"/>
      <c r="C111" s="118"/>
    </row>
    <row r="112" spans="2:3" s="115" customFormat="1">
      <c r="B112" s="118"/>
      <c r="C112" s="118"/>
    </row>
    <row r="113" spans="2:3" s="115" customFormat="1">
      <c r="B113" s="118"/>
      <c r="C113" s="118"/>
    </row>
    <row r="114" spans="2:3" s="115" customFormat="1">
      <c r="B114" s="118"/>
      <c r="C114" s="118"/>
    </row>
    <row r="115" spans="2:3" s="115" customFormat="1">
      <c r="B115" s="118"/>
      <c r="C115" s="118"/>
    </row>
    <row r="116" spans="2:3" s="115" customFormat="1">
      <c r="B116" s="118"/>
      <c r="C116" s="118"/>
    </row>
    <row r="117" spans="2:3" s="115" customFormat="1">
      <c r="B117" s="118"/>
      <c r="C117" s="118"/>
    </row>
    <row r="118" spans="2:3" s="115" customFormat="1">
      <c r="B118" s="118"/>
      <c r="C118" s="118"/>
    </row>
    <row r="119" spans="2:3" s="115" customFormat="1">
      <c r="B119" s="118"/>
      <c r="C119" s="118"/>
    </row>
    <row r="120" spans="2:3" s="115" customFormat="1">
      <c r="B120" s="118"/>
      <c r="C120" s="118"/>
    </row>
    <row r="121" spans="2:3" s="115" customFormat="1">
      <c r="B121" s="118"/>
      <c r="C121" s="118"/>
    </row>
    <row r="122" spans="2:3" s="115" customFormat="1">
      <c r="B122" s="118"/>
      <c r="C122" s="118"/>
    </row>
    <row r="123" spans="2:3" s="115" customFormat="1">
      <c r="B123" s="118"/>
      <c r="C123" s="118"/>
    </row>
    <row r="124" spans="2:3" s="115" customFormat="1">
      <c r="B124" s="118"/>
      <c r="C124" s="118"/>
    </row>
    <row r="125" spans="2:3" s="115" customFormat="1">
      <c r="B125" s="118"/>
      <c r="C125" s="118"/>
    </row>
    <row r="126" spans="2:3" s="115" customFormat="1">
      <c r="B126" s="118"/>
      <c r="C126" s="118"/>
    </row>
    <row r="127" spans="2:3" s="115" customFormat="1">
      <c r="B127" s="118"/>
      <c r="C127" s="118"/>
    </row>
    <row r="128" spans="2:3" s="115" customFormat="1">
      <c r="B128" s="118"/>
      <c r="C128" s="118"/>
    </row>
    <row r="129" spans="2:3" s="115" customFormat="1">
      <c r="B129" s="118"/>
      <c r="C129" s="118"/>
    </row>
    <row r="130" spans="2:3" s="115" customFormat="1">
      <c r="B130" s="118"/>
      <c r="C130" s="118"/>
    </row>
    <row r="131" spans="2:3" s="115" customFormat="1">
      <c r="B131" s="118"/>
      <c r="C131" s="118"/>
    </row>
    <row r="132" spans="2:3" s="115" customFormat="1">
      <c r="B132" s="118"/>
      <c r="C132" s="118"/>
    </row>
    <row r="133" spans="2:3" s="115" customFormat="1">
      <c r="B133" s="118"/>
      <c r="C133" s="118"/>
    </row>
    <row r="134" spans="2:3" s="115" customFormat="1">
      <c r="B134" s="118"/>
      <c r="C134" s="118"/>
    </row>
    <row r="135" spans="2:3" s="115" customFormat="1">
      <c r="B135" s="118"/>
      <c r="C135" s="118"/>
    </row>
    <row r="136" spans="2:3" s="115" customFormat="1">
      <c r="B136" s="118"/>
      <c r="C136" s="118"/>
    </row>
    <row r="137" spans="2:3" s="115" customFormat="1">
      <c r="B137" s="118"/>
      <c r="C137" s="118"/>
    </row>
    <row r="138" spans="2:3" s="115" customFormat="1">
      <c r="B138" s="118"/>
      <c r="C138" s="118"/>
    </row>
    <row r="139" spans="2:3" s="115" customFormat="1">
      <c r="B139" s="118"/>
      <c r="C139" s="118"/>
    </row>
    <row r="140" spans="2:3" s="115" customFormat="1">
      <c r="B140" s="118"/>
      <c r="C140" s="118"/>
    </row>
    <row r="141" spans="2:3" s="115" customFormat="1">
      <c r="B141" s="118"/>
      <c r="C141" s="118"/>
    </row>
    <row r="142" spans="2:3" s="115" customFormat="1">
      <c r="B142" s="118"/>
      <c r="C142" s="118"/>
    </row>
    <row r="143" spans="2:3" s="115" customFormat="1">
      <c r="B143" s="118"/>
      <c r="C143" s="118"/>
    </row>
    <row r="144" spans="2:3" s="115" customFormat="1">
      <c r="B144" s="118"/>
      <c r="C144" s="118"/>
    </row>
    <row r="145" spans="2:3" s="115" customFormat="1">
      <c r="B145" s="118"/>
      <c r="C145" s="118"/>
    </row>
    <row r="146" spans="2:3" s="115" customFormat="1">
      <c r="B146" s="118"/>
      <c r="C146" s="118"/>
    </row>
    <row r="147" spans="2:3" s="115" customFormat="1">
      <c r="B147" s="118"/>
      <c r="C147" s="118"/>
    </row>
    <row r="148" spans="2:3" s="115" customFormat="1">
      <c r="B148" s="118"/>
      <c r="C148" s="118"/>
    </row>
    <row r="149" spans="2:3" s="115" customFormat="1">
      <c r="B149" s="118"/>
      <c r="C149" s="118"/>
    </row>
    <row r="150" spans="2:3" s="115" customFormat="1">
      <c r="B150" s="118"/>
      <c r="C150" s="118"/>
    </row>
    <row r="151" spans="2:3" s="115" customFormat="1">
      <c r="B151" s="118"/>
      <c r="C151" s="118"/>
    </row>
    <row r="152" spans="2:3" s="115" customFormat="1">
      <c r="B152" s="118"/>
      <c r="C152" s="118"/>
    </row>
    <row r="153" spans="2:3" s="115" customFormat="1">
      <c r="B153" s="118"/>
      <c r="C153" s="118"/>
    </row>
    <row r="154" spans="2:3" s="115" customFormat="1">
      <c r="B154" s="118"/>
      <c r="C154" s="118"/>
    </row>
    <row r="155" spans="2:3" s="115" customFormat="1">
      <c r="B155" s="118"/>
      <c r="C155" s="118"/>
    </row>
    <row r="156" spans="2:3" s="115" customFormat="1">
      <c r="B156" s="118"/>
      <c r="C156" s="118"/>
    </row>
    <row r="157" spans="2:3" s="115" customFormat="1">
      <c r="B157" s="118"/>
      <c r="C157" s="118"/>
    </row>
    <row r="158" spans="2:3" s="115" customFormat="1">
      <c r="B158" s="118"/>
      <c r="C158" s="118"/>
    </row>
    <row r="159" spans="2:3" s="115" customFormat="1">
      <c r="B159" s="118"/>
      <c r="C159" s="118"/>
    </row>
    <row r="160" spans="2:3" s="115" customFormat="1">
      <c r="B160" s="118"/>
      <c r="C160" s="118"/>
    </row>
    <row r="161" spans="2:3" s="115" customFormat="1">
      <c r="B161" s="118"/>
      <c r="C161" s="118"/>
    </row>
    <row r="162" spans="2:3" s="115" customFormat="1">
      <c r="B162" s="118"/>
      <c r="C162" s="118"/>
    </row>
    <row r="163" spans="2:3" s="115" customFormat="1">
      <c r="B163" s="118"/>
      <c r="C163" s="118"/>
    </row>
    <row r="164" spans="2:3" s="115" customFormat="1">
      <c r="B164" s="118"/>
      <c r="C164" s="118"/>
    </row>
    <row r="165" spans="2:3" s="115" customFormat="1">
      <c r="B165" s="118"/>
      <c r="C165" s="118"/>
    </row>
    <row r="166" spans="2:3" s="115" customFormat="1">
      <c r="B166" s="118"/>
      <c r="C166" s="118"/>
    </row>
    <row r="167" spans="2:3" s="115" customFormat="1">
      <c r="B167" s="118"/>
      <c r="C167" s="118"/>
    </row>
    <row r="168" spans="2:3" s="115" customFormat="1">
      <c r="B168" s="118"/>
      <c r="C168" s="118"/>
    </row>
    <row r="169" spans="2:3" s="115" customFormat="1">
      <c r="B169" s="118"/>
      <c r="C169" s="118"/>
    </row>
    <row r="170" spans="2:3" s="115" customFormat="1">
      <c r="B170" s="118"/>
      <c r="C170" s="118"/>
    </row>
    <row r="171" spans="2:3" s="115" customFormat="1">
      <c r="B171" s="118"/>
      <c r="C171" s="118"/>
    </row>
    <row r="172" spans="2:3" s="115" customFormat="1">
      <c r="B172" s="118"/>
      <c r="C172" s="118"/>
    </row>
    <row r="173" spans="2:3" s="115" customFormat="1">
      <c r="B173" s="118"/>
      <c r="C173" s="118"/>
    </row>
    <row r="174" spans="2:3" s="115" customFormat="1">
      <c r="B174" s="118"/>
      <c r="C174" s="118"/>
    </row>
    <row r="175" spans="2:3" s="115" customFormat="1">
      <c r="B175" s="118"/>
      <c r="C175" s="118"/>
    </row>
    <row r="176" spans="2:3" s="115" customFormat="1">
      <c r="B176" s="118"/>
      <c r="C176" s="118"/>
    </row>
    <row r="177" spans="2:7" s="115" customFormat="1">
      <c r="B177" s="118"/>
      <c r="C177" s="118"/>
    </row>
    <row r="178" spans="2:7" s="115" customFormat="1">
      <c r="B178" s="118"/>
      <c r="C178" s="118"/>
    </row>
    <row r="179" spans="2:7" s="115" customFormat="1">
      <c r="B179" s="118"/>
      <c r="C179" s="118"/>
    </row>
    <row r="180" spans="2:7" s="115" customFormat="1">
      <c r="B180" s="118"/>
      <c r="C180" s="118"/>
    </row>
    <row r="181" spans="2:7" s="115" customFormat="1">
      <c r="B181" s="118"/>
      <c r="C181" s="118"/>
    </row>
    <row r="182" spans="2:7" s="115" customFormat="1">
      <c r="B182" s="118"/>
      <c r="C182" s="118"/>
    </row>
    <row r="183" spans="2:7">
      <c r="D183" s="1"/>
      <c r="E183" s="1"/>
      <c r="F183" s="1"/>
      <c r="G183" s="1"/>
    </row>
    <row r="184" spans="2:7">
      <c r="D184" s="1"/>
      <c r="E184" s="1"/>
      <c r="F184" s="1"/>
      <c r="G184" s="1"/>
    </row>
    <row r="185" spans="2:7">
      <c r="D185" s="1"/>
      <c r="E185" s="1"/>
      <c r="F185" s="1"/>
      <c r="G185" s="1"/>
    </row>
    <row r="186" spans="2:7">
      <c r="D186" s="1"/>
      <c r="E186" s="1"/>
      <c r="F186" s="1"/>
      <c r="G186" s="1"/>
    </row>
    <row r="187" spans="2:7">
      <c r="D187" s="1"/>
      <c r="E187" s="1"/>
      <c r="F187" s="1"/>
      <c r="G187" s="1"/>
    </row>
    <row r="188" spans="2:7">
      <c r="D188" s="1"/>
      <c r="E188" s="1"/>
      <c r="F188" s="1"/>
      <c r="G188" s="1"/>
    </row>
    <row r="189" spans="2:7">
      <c r="D189" s="1"/>
      <c r="E189" s="1"/>
      <c r="F189" s="1"/>
      <c r="G189" s="1"/>
    </row>
    <row r="190" spans="2:7">
      <c r="D190" s="1"/>
      <c r="E190" s="1"/>
      <c r="F190" s="1"/>
      <c r="G190" s="1"/>
    </row>
    <row r="191" spans="2:7">
      <c r="D191" s="1"/>
      <c r="E191" s="1"/>
      <c r="F191" s="1"/>
      <c r="G191" s="1"/>
    </row>
    <row r="192" spans="2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4"/>
      <c r="D241" s="1"/>
      <c r="E241" s="1"/>
      <c r="F241" s="1"/>
      <c r="G241" s="1"/>
    </row>
    <row r="242" spans="2:7">
      <c r="B242" s="44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4:B1048576 B1:B42 J9:J1048576 A1:A1048576 C5:C1048576 D1:I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157</v>
      </c>
      <c r="C1" s="78" t="s" vm="1">
        <v>225</v>
      </c>
    </row>
    <row r="2" spans="2:65">
      <c r="B2" s="57" t="s">
        <v>156</v>
      </c>
      <c r="C2" s="78" t="s">
        <v>226</v>
      </c>
    </row>
    <row r="3" spans="2:65">
      <c r="B3" s="57" t="s">
        <v>158</v>
      </c>
      <c r="C3" s="78" t="s">
        <v>227</v>
      </c>
    </row>
    <row r="4" spans="2:65">
      <c r="B4" s="57" t="s">
        <v>159</v>
      </c>
      <c r="C4" s="78">
        <v>2146</v>
      </c>
    </row>
    <row r="6" spans="2:65" ht="26.25" customHeight="1">
      <c r="B6" s="136" t="s">
        <v>187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69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78.75">
      <c r="B8" s="23" t="s">
        <v>93</v>
      </c>
      <c r="C8" s="31" t="s">
        <v>30</v>
      </c>
      <c r="D8" s="31" t="s">
        <v>97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209</v>
      </c>
      <c r="K8" s="31" t="s">
        <v>208</v>
      </c>
      <c r="L8" s="31" t="s">
        <v>40</v>
      </c>
      <c r="M8" s="31" t="s">
        <v>39</v>
      </c>
      <c r="N8" s="31" t="s">
        <v>160</v>
      </c>
      <c r="O8" s="21" t="s">
        <v>162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203C4F1-7A5C-497C-A1C9-6C61890C66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