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סל'!$B$6:$N$43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0" i="58" l="1"/>
  <c r="J11" i="58"/>
  <c r="J16" i="58"/>
  <c r="J12" i="58"/>
  <c r="C31" i="88" l="1"/>
  <c r="C18" i="88"/>
  <c r="C17" i="88"/>
  <c r="C15" i="88"/>
  <c r="C13" i="88"/>
  <c r="C23" i="88"/>
  <c r="C11" i="88"/>
  <c r="C12" i="88" l="1"/>
  <c r="C10" i="88" l="1"/>
  <c r="C42" i="88" l="1"/>
  <c r="D10" i="88"/>
  <c r="K24" i="76" l="1"/>
  <c r="K19" i="76"/>
  <c r="K15" i="76"/>
  <c r="K11" i="76"/>
  <c r="K18" i="76"/>
  <c r="K14" i="76"/>
  <c r="K13" i="76"/>
  <c r="K20" i="76"/>
  <c r="K16" i="76"/>
  <c r="K23" i="76"/>
  <c r="K21" i="76"/>
  <c r="K17" i="76"/>
  <c r="K12" i="76"/>
  <c r="O14" i="64"/>
  <c r="O13" i="64"/>
  <c r="O12" i="64"/>
  <c r="O11" i="64"/>
  <c r="N42" i="63"/>
  <c r="N38" i="63"/>
  <c r="N34" i="63"/>
  <c r="N29" i="63"/>
  <c r="N25" i="63"/>
  <c r="N21" i="63"/>
  <c r="N17" i="63"/>
  <c r="N13" i="63"/>
  <c r="N41" i="63"/>
  <c r="N37" i="63"/>
  <c r="N33" i="63"/>
  <c r="N28" i="63"/>
  <c r="N24" i="63"/>
  <c r="N20" i="63"/>
  <c r="N16" i="63"/>
  <c r="N12" i="63"/>
  <c r="N40" i="63"/>
  <c r="N36" i="63"/>
  <c r="N32" i="63"/>
  <c r="N27" i="63"/>
  <c r="N23" i="63"/>
  <c r="N19" i="63"/>
  <c r="N15" i="63"/>
  <c r="N11" i="63"/>
  <c r="N43" i="63"/>
  <c r="N39" i="63"/>
  <c r="N35" i="63"/>
  <c r="N31" i="63"/>
  <c r="N26" i="63"/>
  <c r="N22" i="63"/>
  <c r="N18" i="63"/>
  <c r="N14" i="63"/>
  <c r="U19" i="61"/>
  <c r="U14" i="61"/>
  <c r="R40" i="59"/>
  <c r="R36" i="59"/>
  <c r="R32" i="59"/>
  <c r="R28" i="59"/>
  <c r="R23" i="59"/>
  <c r="R19" i="59"/>
  <c r="R15" i="59"/>
  <c r="R11" i="59"/>
  <c r="L16" i="58"/>
  <c r="L11" i="58"/>
  <c r="D31" i="88"/>
  <c r="D15" i="88"/>
  <c r="U18" i="61"/>
  <c r="U13" i="61"/>
  <c r="R39" i="59"/>
  <c r="R35" i="59"/>
  <c r="R31" i="59"/>
  <c r="R22" i="59"/>
  <c r="R18" i="59"/>
  <c r="L19" i="58"/>
  <c r="L10" i="58"/>
  <c r="D13" i="88"/>
  <c r="U16" i="61"/>
  <c r="R38" i="59"/>
  <c r="R34" i="59"/>
  <c r="R30" i="59"/>
  <c r="R21" i="59"/>
  <c r="R17" i="59"/>
  <c r="L18" i="58"/>
  <c r="L13" i="58"/>
  <c r="U20" i="61"/>
  <c r="U15" i="61"/>
  <c r="U11" i="61"/>
  <c r="R37" i="59"/>
  <c r="R33" i="59"/>
  <c r="R29" i="59"/>
  <c r="R25" i="59"/>
  <c r="R20" i="59"/>
  <c r="R16" i="59"/>
  <c r="R12" i="59"/>
  <c r="L17" i="58"/>
  <c r="L12" i="58"/>
  <c r="D38" i="88"/>
  <c r="D11" i="88"/>
  <c r="R27" i="59"/>
  <c r="R14" i="59"/>
  <c r="L14" i="58"/>
  <c r="D23" i="88"/>
  <c r="U12" i="61"/>
  <c r="R26" i="59"/>
  <c r="R13" i="59"/>
  <c r="D42" i="88"/>
  <c r="D18" i="88"/>
  <c r="D17" i="88"/>
  <c r="D12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4">
    <s v="Migdal Hashkaot Neches Boded"/>
    <s v="{[Time].[Hie Time].[Yom].&amp;[20180630]}"/>
    <s v="{[Medida].[Medida].&amp;[2]}"/>
    <s v="{[Keren].[Keren].[All]}"/>
    <s v="{[Cheshbon KM].[Hie Peilut].[Peilut 7].&amp;[Kod_Peilut_L7_628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6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4" si="33">
        <n x="1" s="1"/>
        <n x="2" s="1"/>
        <n x="31"/>
        <n x="32"/>
      </t>
    </mdx>
    <mdx n="0" f="v">
      <t c="4" si="33">
        <n x="1" s="1"/>
        <n x="2" s="1"/>
        <n x="34"/>
        <n x="32"/>
      </t>
    </mdx>
    <mdx n="0" f="v">
      <t c="4" si="33">
        <n x="1" s="1"/>
        <n x="2" s="1"/>
        <n x="35"/>
        <n x="32"/>
      </t>
    </mdx>
    <mdx n="0" f="v">
      <t c="4" si="33">
        <n x="1" s="1"/>
        <n x="2" s="1"/>
        <n x="36"/>
        <n x="32"/>
      </t>
    </mdx>
    <mdx n="0" f="v">
      <t c="4" si="33">
        <n x="1" s="1"/>
        <n x="2" s="1"/>
        <n x="37"/>
        <n x="32"/>
      </t>
    </mdx>
    <mdx n="0" f="v">
      <t c="4" si="33">
        <n x="1" s="1"/>
        <n x="2" s="1"/>
        <n x="38"/>
        <n x="32"/>
      </t>
    </mdx>
    <mdx n="0" f="v">
      <t c="4" si="33">
        <n x="1" s="1"/>
        <n x="2" s="1"/>
        <n x="39"/>
        <n x="32"/>
      </t>
    </mdx>
    <mdx n="0" f="v">
      <t c="4" si="33">
        <n x="1" s="1"/>
        <n x="2" s="1"/>
        <n x="40"/>
        <n x="32"/>
      </t>
    </mdx>
    <mdx n="0" f="v">
      <t c="4" si="33">
        <n x="1" s="1"/>
        <n x="2" s="1"/>
        <n x="41"/>
        <n x="32"/>
      </t>
    </mdx>
    <mdx n="0" f="v">
      <t c="4" si="33">
        <n x="1" s="1"/>
        <n x="2" s="1"/>
        <n x="42"/>
        <n x="32"/>
      </t>
    </mdx>
    <mdx n="0" f="v">
      <t c="4" si="33">
        <n x="1" s="1"/>
        <n x="2" s="1"/>
        <n x="43"/>
        <n x="32"/>
      </t>
    </mdx>
  </mdxMetadata>
  <valueMetadata count="5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</valueMetadata>
</metadata>
</file>

<file path=xl/sharedStrings.xml><?xml version="1.0" encoding="utf-8"?>
<sst xmlns="http://schemas.openxmlformats.org/spreadsheetml/2006/main" count="2168" uniqueCount="407">
  <si>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</si>
  <si>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</si>
  <si>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</si>
  <si>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</si>
  <si>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</si>
  <si>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</si>
  <si>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</si>
  <si>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</si>
  <si>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</si>
  <si>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</si>
  <si>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</si>
  <si>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</si>
  <si>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</si>
  <si>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</si>
  <si>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</si>
  <si>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</si>
  <si>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</si>
  <si>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</si>
  <si>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</si>
  <si>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</si>
  <si>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</si>
  <si>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</si>
  <si>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</si>
  <si>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</si>
  <si>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</si>
  <si>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</si>
  <si>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</si>
  <si>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</si>
  <si>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</si>
  <si>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</si>
  <si>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</si>
  <si>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</si>
  <si>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</si>
  <si>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</si>
  <si>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</si>
  <si>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</si>
  <si>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</si>
  <si>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</si>
  <si>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</si>
  <si>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</si>
  <si>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</si>
  <si>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</si>
  <si>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</si>
  <si>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</si>
  <si>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</si>
  <si>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</si>
  <si>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</si>
  <si>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</si>
  <si>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</si>
  <si>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</si>
  <si>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</si>
  <si>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</si>
  <si>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מדדים אחרים בישראל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</si>
  <si>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</si>
  <si>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</si>
  <si>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</si>
  <si>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</si>
  <si>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</si>
  <si>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</si>
  <si>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</si>
  <si>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</si>
  <si>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</si>
  <si>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</si>
  <si>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</si>
  <si>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</si>
  <si>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</si>
  <si>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</si>
  <si>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</si>
  <si>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</si>
  <si>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</si>
  <si>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</si>
  <si>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</si>
  <si>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</si>
  <si>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</si>
  <si>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</si>
  <si>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</si>
  <si>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</si>
  <si>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</si>
  <si>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</si>
  <si>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</si>
  <si>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</si>
  <si>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</si>
  <si>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</si>
  <si>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</si>
  <si>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</si>
  <si>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</si>
  <si>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</si>
  <si>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</si>
  <si>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</si>
  <si>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</si>
  <si>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</si>
  <si>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</si>
  <si>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</si>
  <si>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</si>
  <si>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</si>
  <si>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</si>
  <si>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</si>
  <si>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</si>
  <si>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</si>
  <si>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</si>
  <si>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</si>
  <si>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</si>
  <si>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</si>
  <si>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</si>
  <si>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</si>
  <si>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</si>
  <si>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</si>
  <si>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</si>
  <si>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</si>
  <si>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</si>
  <si>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</si>
  <si>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</si>
  <si>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</si>
  <si>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</si>
  <si>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</si>
  <si>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</si>
  <si>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</si>
  <si>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</si>
  <si>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</si>
  <si>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</si>
  <si>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</si>
  <si>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</si>
  <si>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</si>
  <si>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</si>
  <si>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</si>
  <si>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</si>
  <si>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</si>
  <si>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</si>
  <si>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</si>
  <si>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</si>
  <si>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</si>
  <si>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</si>
  <si>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</si>
  <si>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</si>
  <si>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</si>
  <si>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</si>
  <si>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</si>
  <si>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</si>
  <si>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</si>
  <si>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</si>
  <si>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</si>
  <si>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</si>
  <si>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</si>
  <si>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</si>
  <si>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</si>
  <si>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</si>
  <si>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</si>
  <si>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</si>
  <si>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</si>
  <si>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</si>
  <si>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</si>
  <si>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</si>
  <si>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</si>
  <si>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</si>
  <si>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</si>
  <si>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</si>
  <si>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</si>
  <si>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</si>
  <si>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</si>
  <si>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</si>
  <si>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</si>
  <si>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</si>
  <si>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</si>
  <si>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</si>
  <si>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</si>
  <si>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</si>
  <si>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</si>
  <si>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</si>
  <si>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</si>
  <si>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</si>
  <si>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</si>
  <si>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</si>
  <si>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</si>
  <si>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</si>
  <si>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</si>
  <si>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</si>
  <si>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</si>
  <si>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</si>
  <si>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</si>
  <si>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</si>
  <si>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</si>
  <si>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</si>
  <si>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</si>
  <si>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</si>
  <si>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</si>
  <si>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</si>
  <si>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</si>
  <si>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</si>
  <si>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</si>
  <si>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</si>
  <si>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</si>
  <si>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</si>
  <si>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</si>
  <si>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</si>
  <si>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</si>
  <si>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</si>
  <si>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</si>
  <si>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</si>
  <si>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</si>
  <si>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</si>
  <si>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</si>
  <si>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</si>
  <si>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</si>
  <si>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</si>
  <si>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</si>
  <si>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</si>
  <si>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</si>
  <si>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</si>
  <si>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</si>
  <si>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</si>
  <si>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</si>
  <si>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</si>
  <si>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</si>
  <si>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</si>
  <si>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</si>
  <si>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</si>
  <si>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</si>
  <si>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</si>
  <si>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</si>
  <si>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</si>
  <si>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</si>
  <si>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</si>
  <si>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</si>
  <si>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</si>
  <si>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</si>
  <si>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</si>
  <si>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</si>
  <si>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</si>
  <si>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</si>
  <si>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</si>
  <si>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</si>
  <si>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</si>
  <si>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</si>
  <si>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</si>
  <si>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</si>
  <si>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</si>
  <si>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מקפת קרנות פנסיה וקופות גמל בע"מ</t>
  </si>
  <si>
    <t>מקפת משלימה - מסלול אג"ח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</si>
  <si>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</si>
  <si>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</si>
  <si>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</si>
  <si>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</si>
  <si>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</si>
  <si>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</si>
  <si>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</si>
  <si>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</si>
  <si>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</si>
  <si>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</si>
  <si>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</si>
  <si>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</si>
  <si>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</si>
  <si>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</si>
  <si>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</si>
  <si>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</si>
  <si>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</si>
  <si>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</si>
  <si>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</si>
  <si>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</si>
  <si>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</si>
  <si>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</si>
  <si>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</si>
  <si>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</si>
  <si>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</si>
  <si>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</si>
  <si>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</si>
  <si>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</si>
  <si>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</si>
  <si>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</si>
  <si>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</si>
  <si>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</si>
  <si>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</si>
  <si>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</si>
  <si>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</si>
  <si>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</si>
  <si>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</si>
  <si>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</si>
  <si>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</si>
  <si>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</si>
  <si>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</si>
  <si>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</si>
  <si>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</si>
  <si>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</si>
  <si>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</si>
  <si>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</si>
  <si>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</si>
  <si>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בזק סדרה ו</t>
  </si>
  <si>
    <t>2300143</t>
  </si>
  <si>
    <t>מגמה</t>
  </si>
  <si>
    <t>520031931</t>
  </si>
  <si>
    <t>תקשורת מדיה</t>
  </si>
  <si>
    <t>AA.IL</t>
  </si>
  <si>
    <t>הראל הנפקות אגח ד</t>
  </si>
  <si>
    <t>1119213</t>
  </si>
  <si>
    <t>520033986</t>
  </si>
  <si>
    <t>ביטוח</t>
  </si>
  <si>
    <t>AA-.IL</t>
  </si>
  <si>
    <t>מעלות S&amp;P</t>
  </si>
  <si>
    <t>ירושלים הנפקות אגח ט</t>
  </si>
  <si>
    <t>1127422</t>
  </si>
  <si>
    <t>520025636</t>
  </si>
  <si>
    <t>בנקים</t>
  </si>
  <si>
    <t>A+.IL</t>
  </si>
  <si>
    <t>פועלים הנפקות אגח 29</t>
  </si>
  <si>
    <t>1940485</t>
  </si>
  <si>
    <t>520000118</t>
  </si>
  <si>
    <t>AAA.IL</t>
  </si>
  <si>
    <t>רילייטד אגח א</t>
  </si>
  <si>
    <t>1134923</t>
  </si>
  <si>
    <t>1849766</t>
  </si>
  <si>
    <t>נדלן ובינוי</t>
  </si>
  <si>
    <t>הראל סל תל בונד 60</t>
  </si>
  <si>
    <t>1113257</t>
  </si>
  <si>
    <t>514103811</t>
  </si>
  <si>
    <t>אג"ח</t>
  </si>
  <si>
    <t>הראל סל תל בונד שיקלי</t>
  </si>
  <si>
    <t>1116292</t>
  </si>
  <si>
    <t>הראל תל בונד 20</t>
  </si>
  <si>
    <t>1113240</t>
  </si>
  <si>
    <t>פסגות סל בונד 20</t>
  </si>
  <si>
    <t>1104603</t>
  </si>
  <si>
    <t>513464289</t>
  </si>
  <si>
    <t>פסגות סל בונד שקלי</t>
  </si>
  <si>
    <t>1116326</t>
  </si>
  <si>
    <t>פסגות תל בונד 20</t>
  </si>
  <si>
    <t>1101443</t>
  </si>
  <si>
    <t>פסגות תל בונד 60 סדרה 2</t>
  </si>
  <si>
    <t>1109479</t>
  </si>
  <si>
    <t>פסגות תל בונד 60 סדרה 3</t>
  </si>
  <si>
    <t>1134550</t>
  </si>
  <si>
    <t>קסם פח בונד שקלי</t>
  </si>
  <si>
    <t>1116334</t>
  </si>
  <si>
    <t>520041989</t>
  </si>
  <si>
    <t>קסם תל בונד 20</t>
  </si>
  <si>
    <t>1101633</t>
  </si>
  <si>
    <t>קסם תל בונד 60</t>
  </si>
  <si>
    <t>1109248</t>
  </si>
  <si>
    <t>תכלית תל בונד 20</t>
  </si>
  <si>
    <t>1109370</t>
  </si>
  <si>
    <t>513540310</t>
  </si>
  <si>
    <t>תכלית תל בונד 20 סד 3</t>
  </si>
  <si>
    <t>1107549</t>
  </si>
  <si>
    <t>תכלית תל בונד 40</t>
  </si>
  <si>
    <t>1109354</t>
  </si>
  <si>
    <t>תכלית תל בונד 60</t>
  </si>
  <si>
    <t>1109362</t>
  </si>
  <si>
    <t>תכלית תל בונד שקלי</t>
  </si>
  <si>
    <t>1116250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</si>
  <si>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</si>
  <si>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</si>
  <si>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</si>
  <si>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</si>
  <si>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</si>
  <si>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</si>
  <si>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</si>
  <si>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</si>
  <si>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MARKIT IBOXX EUR HIGH YIELD</t>
  </si>
  <si>
    <t>IE00B66F4759</t>
  </si>
  <si>
    <t>ISHARES USD CORP BND</t>
  </si>
  <si>
    <t>IE0032895942</t>
  </si>
  <si>
    <t>PIMCO INV GRADE CORP BD ETF</t>
  </si>
  <si>
    <t>US72201R8170</t>
  </si>
  <si>
    <t>NYSE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</si>
  <si>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</si>
  <si>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</si>
  <si>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</si>
  <si>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</si>
  <si>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</si>
  <si>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</si>
  <si>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</si>
  <si>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</si>
  <si>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NOMURA US HIGH YLD BD I USD</t>
  </si>
  <si>
    <t>IE00B3RW8498</t>
  </si>
  <si>
    <t>B+</t>
  </si>
  <si>
    <t>S&amp;P</t>
  </si>
  <si>
    <t>₪ / מט"ח</t>
  </si>
  <si>
    <t>+ILS/-USD 3.373 03-01-19 (26) --650</t>
  </si>
  <si>
    <t>10000057</t>
  </si>
  <si>
    <t>ל.ר.</t>
  </si>
  <si>
    <t>+ILS/-USD 3.3839 07-01-19 (10) --611</t>
  </si>
  <si>
    <t>10000063</t>
  </si>
  <si>
    <t>+ILS/-USD 3.3909 03-01-19 (26) --651</t>
  </si>
  <si>
    <t>10000054</t>
  </si>
  <si>
    <t>+ILS/-USD 3.4208 18-07-18 (10) --242</t>
  </si>
  <si>
    <t>10000062</t>
  </si>
  <si>
    <t>+ILS/-USD 3.446 18-07-18 (10) --235</t>
  </si>
  <si>
    <t>10000066</t>
  </si>
  <si>
    <t>+ILS/-USD 3.4634 18-07-18 (10) --266</t>
  </si>
  <si>
    <t>10000058</t>
  </si>
  <si>
    <t>+ILS/-USD 3.4684 22-05-19 (10) --916</t>
  </si>
  <si>
    <t>10000073</t>
  </si>
  <si>
    <t>+USD/-ILS 3.3885 03-01-19 (26) --595</t>
  </si>
  <si>
    <t>10000064</t>
  </si>
  <si>
    <t>+USD/-EUR 1.23914 08-08-18 (10) +111.4</t>
  </si>
  <si>
    <t>10000068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</si>
  <si>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</si>
  <si>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</si>
  <si>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</si>
  <si>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</si>
  <si>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</si>
  <si>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</si>
  <si>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34110000</t>
  </si>
  <si>
    <t>יו בנק</t>
  </si>
  <si>
    <t>30026000</t>
  </si>
  <si>
    <t>AA+.IL</t>
  </si>
  <si>
    <t>34010000</t>
  </si>
  <si>
    <t>30326000</t>
  </si>
  <si>
    <t>32026000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</si>
</sst>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5" fillId="0" borderId="29" xfId="7" applyNumberFormat="1" applyFont="1" applyBorder="1" applyAlignment="1">
      <alignment horizontal="right"/>
    </xf>
    <xf numFmtId="168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164" fontId="5" fillId="0" borderId="29" xfId="13" applyFont="1" applyFill="1" applyBorder="1" applyAlignment="1">
      <alignment horizontal="right"/>
    </xf>
    <xf numFmtId="10" fontId="5" fillId="0" borderId="29" xfId="14" applyNumberFormat="1" applyFont="1" applyFill="1" applyBorder="1" applyAlignment="1">
      <alignment horizontal="center"/>
    </xf>
    <xf numFmtId="0" fontId="4" fillId="0" borderId="0" xfId="7" applyFont="1" applyFill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center" readingOrder="2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Fill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5" fillId="0" borderId="0" xfId="0" applyFont="1" applyAlignment="1">
      <alignment horizontal="right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X66"/>
  <sheetViews>
    <sheetView rightToLeft="1" tabSelected="1" workbookViewId="0">
      <selection activeCell="F9" sqref="F9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4">
      <c r="B1" s="57" t="s">
        <v>166</v>
      </c>
      <c r="C1" s="78" t="s" vm="1">
        <v>235</v>
      </c>
    </row>
    <row r="2" spans="1:24">
      <c r="B2" s="57" t="s">
        <v>165</v>
      </c>
      <c r="C2" s="78" t="s">
        <v>236</v>
      </c>
    </row>
    <row r="3" spans="1:24">
      <c r="B3" s="57" t="s">
        <v>167</v>
      </c>
      <c r="C3" s="78" t="s">
        <v>237</v>
      </c>
    </row>
    <row r="4" spans="1:24">
      <c r="B4" s="57" t="s">
        <v>168</v>
      </c>
      <c r="C4" s="78">
        <v>2148</v>
      </c>
    </row>
    <row r="6" spans="1:24" ht="26.25" customHeight="1">
      <c r="B6" s="127" t="s">
        <v>182</v>
      </c>
      <c r="C6" s="128"/>
      <c r="D6" s="129"/>
    </row>
    <row r="7" spans="1:24" s="10" customFormat="1">
      <c r="B7" s="23"/>
      <c r="C7" s="24" t="s">
        <v>97</v>
      </c>
      <c r="D7" s="25" t="s">
        <v>95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3"/>
      <c r="C8" s="26" t="s">
        <v>222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7" t="s">
        <v>181</v>
      </c>
      <c r="C10" s="116">
        <f>C11+C12+C23</f>
        <v>3413.1367199999995</v>
      </c>
      <c r="D10" s="117">
        <f>C10/$C$42</f>
        <v>1</v>
      </c>
    </row>
    <row r="11" spans="1:24">
      <c r="A11" s="45" t="s">
        <v>128</v>
      </c>
      <c r="B11" s="29" t="s">
        <v>183</v>
      </c>
      <c r="C11" s="116">
        <f>מזומנים!J10</f>
        <v>147.06228999999999</v>
      </c>
      <c r="D11" s="117">
        <f t="shared" ref="D11:D13" si="0">C11/$C$42</f>
        <v>4.3087137159861566E-2</v>
      </c>
    </row>
    <row r="12" spans="1:24">
      <c r="B12" s="29" t="s">
        <v>184</v>
      </c>
      <c r="C12" s="116">
        <f>SUM(C13:C22)</f>
        <v>3278.4716999999996</v>
      </c>
      <c r="D12" s="117">
        <f t="shared" si="0"/>
        <v>0.96054508475710876</v>
      </c>
    </row>
    <row r="13" spans="1:24">
      <c r="A13" s="55" t="s">
        <v>128</v>
      </c>
      <c r="B13" s="30" t="s">
        <v>54</v>
      </c>
      <c r="C13" s="116">
        <f>'תעודות התחייבות ממשלתיות'!O11</f>
        <v>1429.53898</v>
      </c>
      <c r="D13" s="117">
        <f t="shared" si="0"/>
        <v>0.41883437356122089</v>
      </c>
    </row>
    <row r="14" spans="1:24">
      <c r="A14" s="55" t="s">
        <v>128</v>
      </c>
      <c r="B14" s="30" t="s">
        <v>55</v>
      </c>
      <c r="C14" s="116" t="s" vm="2">
        <v>394</v>
      </c>
      <c r="D14" s="117" t="s" vm="3">
        <v>394</v>
      </c>
    </row>
    <row r="15" spans="1:24">
      <c r="A15" s="55" t="s">
        <v>128</v>
      </c>
      <c r="B15" s="30" t="s">
        <v>56</v>
      </c>
      <c r="C15" s="116">
        <f>'אג"ח קונצרני'!R11</f>
        <v>5.1577799999999989</v>
      </c>
      <c r="D15" s="117">
        <f>C15/$C$42</f>
        <v>1.5111554042874671E-3</v>
      </c>
    </row>
    <row r="16" spans="1:24">
      <c r="A16" s="55" t="s">
        <v>128</v>
      </c>
      <c r="B16" s="30" t="s">
        <v>57</v>
      </c>
      <c r="C16" s="116" t="s" vm="4">
        <v>394</v>
      </c>
      <c r="D16" s="117" t="s" vm="5">
        <v>394</v>
      </c>
    </row>
    <row r="17" spans="1:4">
      <c r="A17" s="55" t="s">
        <v>128</v>
      </c>
      <c r="B17" s="30" t="s">
        <v>58</v>
      </c>
      <c r="C17" s="116">
        <f>'תעודות סל'!K11</f>
        <v>1826.5937699999997</v>
      </c>
      <c r="D17" s="117">
        <f t="shared" ref="D17:D18" si="1">C17/$C$42</f>
        <v>0.53516571993635231</v>
      </c>
    </row>
    <row r="18" spans="1:4">
      <c r="A18" s="55" t="s">
        <v>128</v>
      </c>
      <c r="B18" s="30" t="s">
        <v>59</v>
      </c>
      <c r="C18" s="116">
        <f>'קרנות נאמנות'!L11</f>
        <v>17.181169999999995</v>
      </c>
      <c r="D18" s="117">
        <f t="shared" si="1"/>
        <v>5.0338358552481297E-3</v>
      </c>
    </row>
    <row r="19" spans="1:4">
      <c r="A19" s="55" t="s">
        <v>128</v>
      </c>
      <c r="B19" s="30" t="s">
        <v>60</v>
      </c>
      <c r="C19" s="116" t="s" vm="6">
        <v>394</v>
      </c>
      <c r="D19" s="117" t="s" vm="7">
        <v>394</v>
      </c>
    </row>
    <row r="20" spans="1:4">
      <c r="A20" s="55" t="s">
        <v>128</v>
      </c>
      <c r="B20" s="30" t="s">
        <v>61</v>
      </c>
      <c r="C20" s="116" t="s" vm="8">
        <v>394</v>
      </c>
      <c r="D20" s="117" t="s" vm="9">
        <v>394</v>
      </c>
    </row>
    <row r="21" spans="1:4">
      <c r="A21" s="55" t="s">
        <v>128</v>
      </c>
      <c r="B21" s="30" t="s">
        <v>62</v>
      </c>
      <c r="C21" s="116" t="s" vm="10">
        <v>394</v>
      </c>
      <c r="D21" s="117" t="s" vm="11">
        <v>394</v>
      </c>
    </row>
    <row r="22" spans="1:4">
      <c r="A22" s="55" t="s">
        <v>128</v>
      </c>
      <c r="B22" s="30" t="s">
        <v>63</v>
      </c>
      <c r="C22" s="116" t="s" vm="12">
        <v>394</v>
      </c>
      <c r="D22" s="117" t="s" vm="13">
        <v>394</v>
      </c>
    </row>
    <row r="23" spans="1:4">
      <c r="B23" s="29" t="s">
        <v>185</v>
      </c>
      <c r="C23" s="116">
        <f>SUM(C24:C32)</f>
        <v>-12.397269999999997</v>
      </c>
      <c r="D23" s="117">
        <f>C23/$C$42</f>
        <v>-3.6322219169702638E-3</v>
      </c>
    </row>
    <row r="24" spans="1:4">
      <c r="A24" s="55" t="s">
        <v>128</v>
      </c>
      <c r="B24" s="30" t="s">
        <v>64</v>
      </c>
      <c r="C24" s="116" t="s" vm="14">
        <v>394</v>
      </c>
      <c r="D24" s="117" t="s" vm="15">
        <v>394</v>
      </c>
    </row>
    <row r="25" spans="1:4">
      <c r="A25" s="55" t="s">
        <v>128</v>
      </c>
      <c r="B25" s="30" t="s">
        <v>65</v>
      </c>
      <c r="C25" s="116" t="s" vm="16">
        <v>394</v>
      </c>
      <c r="D25" s="117" t="s" vm="17">
        <v>394</v>
      </c>
    </row>
    <row r="26" spans="1:4">
      <c r="A26" s="55" t="s">
        <v>128</v>
      </c>
      <c r="B26" s="30" t="s">
        <v>56</v>
      </c>
      <c r="C26" s="116" t="s" vm="18">
        <v>394</v>
      </c>
      <c r="D26" s="117" t="s" vm="19">
        <v>394</v>
      </c>
    </row>
    <row r="27" spans="1:4">
      <c r="A27" s="55" t="s">
        <v>128</v>
      </c>
      <c r="B27" s="30" t="s">
        <v>66</v>
      </c>
      <c r="C27" s="116" t="s" vm="20">
        <v>394</v>
      </c>
      <c r="D27" s="117" t="s" vm="21">
        <v>394</v>
      </c>
    </row>
    <row r="28" spans="1:4">
      <c r="A28" s="55" t="s">
        <v>128</v>
      </c>
      <c r="B28" s="30" t="s">
        <v>67</v>
      </c>
      <c r="C28" s="116" t="s" vm="22">
        <v>394</v>
      </c>
      <c r="D28" s="117" t="s" vm="23">
        <v>394</v>
      </c>
    </row>
    <row r="29" spans="1:4">
      <c r="A29" s="55" t="s">
        <v>128</v>
      </c>
      <c r="B29" s="30" t="s">
        <v>68</v>
      </c>
      <c r="C29" s="116" t="s" vm="24">
        <v>394</v>
      </c>
      <c r="D29" s="117" t="s" vm="25">
        <v>394</v>
      </c>
    </row>
    <row r="30" spans="1:4">
      <c r="A30" s="55" t="s">
        <v>128</v>
      </c>
      <c r="B30" s="30" t="s">
        <v>208</v>
      </c>
      <c r="C30" s="116" t="s" vm="26">
        <v>394</v>
      </c>
      <c r="D30" s="117" t="s" vm="27">
        <v>394</v>
      </c>
    </row>
    <row r="31" spans="1:4">
      <c r="A31" s="55" t="s">
        <v>128</v>
      </c>
      <c r="B31" s="30" t="s">
        <v>91</v>
      </c>
      <c r="C31" s="116">
        <f>'לא סחיר - חוזים עתידיים'!I11</f>
        <v>-12.397269999999997</v>
      </c>
      <c r="D31" s="117">
        <f>C31/$C$42</f>
        <v>-3.6322219169702638E-3</v>
      </c>
    </row>
    <row r="32" spans="1:4">
      <c r="A32" s="55" t="s">
        <v>128</v>
      </c>
      <c r="B32" s="30" t="s">
        <v>69</v>
      </c>
      <c r="C32" s="116" t="s" vm="28">
        <v>394</v>
      </c>
      <c r="D32" s="117" t="s" vm="29">
        <v>394</v>
      </c>
    </row>
    <row r="33" spans="1:4">
      <c r="A33" s="55" t="s">
        <v>128</v>
      </c>
      <c r="B33" s="29" t="s">
        <v>186</v>
      </c>
      <c r="C33" s="116" t="s" vm="30">
        <v>394</v>
      </c>
      <c r="D33" s="117" t="s" vm="31">
        <v>394</v>
      </c>
    </row>
    <row r="34" spans="1:4">
      <c r="A34" s="55" t="s">
        <v>128</v>
      </c>
      <c r="B34" s="29" t="s">
        <v>187</v>
      </c>
      <c r="C34" s="116" t="s" vm="32">
        <v>394</v>
      </c>
      <c r="D34" s="117" t="s" vm="33">
        <v>394</v>
      </c>
    </row>
    <row r="35" spans="1:4">
      <c r="A35" s="55" t="s">
        <v>128</v>
      </c>
      <c r="B35" s="29" t="s">
        <v>188</v>
      </c>
      <c r="C35" s="116" t="s" vm="34">
        <v>394</v>
      </c>
      <c r="D35" s="117" t="s" vm="35">
        <v>394</v>
      </c>
    </row>
    <row r="36" spans="1:4">
      <c r="A36" s="55" t="s">
        <v>128</v>
      </c>
      <c r="B36" s="56" t="s">
        <v>189</v>
      </c>
      <c r="C36" s="116" t="s" vm="36">
        <v>394</v>
      </c>
      <c r="D36" s="117" t="s" vm="37">
        <v>394</v>
      </c>
    </row>
    <row r="37" spans="1:4">
      <c r="A37" s="55" t="s">
        <v>128</v>
      </c>
      <c r="B37" s="29" t="s">
        <v>190</v>
      </c>
      <c r="C37" s="116" t="s" vm="38">
        <v>394</v>
      </c>
      <c r="D37" s="117" t="s" vm="39">
        <v>394</v>
      </c>
    </row>
    <row r="38" spans="1:4">
      <c r="A38" s="55"/>
      <c r="B38" s="68" t="s">
        <v>192</v>
      </c>
      <c r="C38" s="116">
        <v>0</v>
      </c>
      <c r="D38" s="117">
        <f>C38/$C$42</f>
        <v>0</v>
      </c>
    </row>
    <row r="39" spans="1:4">
      <c r="A39" s="55" t="s">
        <v>128</v>
      </c>
      <c r="B39" s="69" t="s">
        <v>193</v>
      </c>
      <c r="C39" s="116" t="s" vm="40">
        <v>394</v>
      </c>
      <c r="D39" s="117" t="s" vm="41">
        <v>394</v>
      </c>
    </row>
    <row r="40" spans="1:4">
      <c r="A40" s="55" t="s">
        <v>128</v>
      </c>
      <c r="B40" s="69" t="s">
        <v>220</v>
      </c>
      <c r="C40" s="116" t="s" vm="42">
        <v>394</v>
      </c>
      <c r="D40" s="117" t="s" vm="43">
        <v>394</v>
      </c>
    </row>
    <row r="41" spans="1:4">
      <c r="A41" s="55" t="s">
        <v>128</v>
      </c>
      <c r="B41" s="69" t="s">
        <v>194</v>
      </c>
      <c r="C41" s="116" t="s" vm="44">
        <v>394</v>
      </c>
      <c r="D41" s="117" t="s" vm="45">
        <v>394</v>
      </c>
    </row>
    <row r="42" spans="1:4">
      <c r="B42" s="69" t="s">
        <v>70</v>
      </c>
      <c r="C42" s="116">
        <f>C10+C38</f>
        <v>3413.1367199999995</v>
      </c>
      <c r="D42" s="117">
        <f>C42/$C$42</f>
        <v>1</v>
      </c>
    </row>
    <row r="43" spans="1:4">
      <c r="A43" s="55" t="s">
        <v>128</v>
      </c>
      <c r="B43" s="69" t="s">
        <v>191</v>
      </c>
      <c r="C43" s="116"/>
      <c r="D43" s="117"/>
    </row>
    <row r="44" spans="1:4">
      <c r="B44" s="6" t="s">
        <v>96</v>
      </c>
      <c r="C44" s="118"/>
      <c r="D44" s="118"/>
    </row>
    <row r="45" spans="1:4">
      <c r="C45" s="75" t="s">
        <v>173</v>
      </c>
      <c r="D45" s="36" t="s">
        <v>90</v>
      </c>
    </row>
    <row r="46" spans="1:4">
      <c r="C46" s="76" t="s">
        <v>1</v>
      </c>
      <c r="D46" s="25" t="s">
        <v>2</v>
      </c>
    </row>
    <row r="47" spans="1:4">
      <c r="C47" s="106" t="s">
        <v>154</v>
      </c>
      <c r="D47" s="107" vm="46">
        <v>2.6989000000000001</v>
      </c>
    </row>
    <row r="48" spans="1:4">
      <c r="C48" s="106" t="s">
        <v>163</v>
      </c>
      <c r="D48" s="107">
        <v>0.94217862674238506</v>
      </c>
    </row>
    <row r="49" spans="2:4">
      <c r="C49" s="106" t="s">
        <v>159</v>
      </c>
      <c r="D49" s="107" vm="47">
        <v>2.7610000000000001</v>
      </c>
    </row>
    <row r="50" spans="2:4">
      <c r="B50" s="12"/>
      <c r="C50" s="106" t="s">
        <v>395</v>
      </c>
      <c r="D50" s="107" vm="48">
        <v>3.6772999999999998</v>
      </c>
    </row>
    <row r="51" spans="2:4">
      <c r="C51" s="106" t="s">
        <v>152</v>
      </c>
      <c r="D51" s="107" vm="49">
        <v>4.2550999999999997</v>
      </c>
    </row>
    <row r="52" spans="2:4">
      <c r="C52" s="106" t="s">
        <v>153</v>
      </c>
      <c r="D52" s="107" vm="50">
        <v>4.8075000000000001</v>
      </c>
    </row>
    <row r="53" spans="2:4">
      <c r="C53" s="106" t="s">
        <v>155</v>
      </c>
      <c r="D53" s="107">
        <v>0.46521112937967596</v>
      </c>
    </row>
    <row r="54" spans="2:4">
      <c r="C54" s="106" t="s">
        <v>160</v>
      </c>
      <c r="D54" s="107" vm="51">
        <v>3.2965</v>
      </c>
    </row>
    <row r="55" spans="2:4">
      <c r="C55" s="106" t="s">
        <v>161</v>
      </c>
      <c r="D55" s="107">
        <v>0.18402186078872274</v>
      </c>
    </row>
    <row r="56" spans="2:4">
      <c r="C56" s="106" t="s">
        <v>158</v>
      </c>
      <c r="D56" s="107" vm="52">
        <v>0.57089999999999996</v>
      </c>
    </row>
    <row r="57" spans="2:4">
      <c r="C57" s="106" t="s">
        <v>396</v>
      </c>
      <c r="D57" s="107">
        <v>2.4695899999999997</v>
      </c>
    </row>
    <row r="58" spans="2:4">
      <c r="C58" s="106" t="s">
        <v>157</v>
      </c>
      <c r="D58" s="107" vm="53">
        <v>0.4088</v>
      </c>
    </row>
    <row r="59" spans="2:4">
      <c r="C59" s="106" t="s">
        <v>150</v>
      </c>
      <c r="D59" s="107" vm="54">
        <v>3.65</v>
      </c>
    </row>
    <row r="60" spans="2:4">
      <c r="C60" s="106" t="s">
        <v>164</v>
      </c>
      <c r="D60" s="107" vm="55">
        <v>0.2661</v>
      </c>
    </row>
    <row r="61" spans="2:4">
      <c r="C61" s="106" t="s">
        <v>397</v>
      </c>
      <c r="D61" s="107" vm="56">
        <v>0.4486</v>
      </c>
    </row>
    <row r="62" spans="2:4">
      <c r="C62" s="106" t="s">
        <v>398</v>
      </c>
      <c r="D62" s="107">
        <v>5.8088552417359086E-2</v>
      </c>
    </row>
    <row r="63" spans="2:4">
      <c r="C63" s="106" t="s">
        <v>151</v>
      </c>
      <c r="D63" s="107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166</v>
      </c>
      <c r="C1" s="78" t="s" vm="1">
        <v>235</v>
      </c>
    </row>
    <row r="2" spans="2:60">
      <c r="B2" s="57" t="s">
        <v>165</v>
      </c>
      <c r="C2" s="78" t="s">
        <v>236</v>
      </c>
    </row>
    <row r="3" spans="2:60">
      <c r="B3" s="57" t="s">
        <v>167</v>
      </c>
      <c r="C3" s="78" t="s">
        <v>237</v>
      </c>
    </row>
    <row r="4" spans="2:60">
      <c r="B4" s="57" t="s">
        <v>168</v>
      </c>
      <c r="C4" s="78">
        <v>2148</v>
      </c>
    </row>
    <row r="6" spans="2:60" ht="26.25" customHeight="1">
      <c r="B6" s="141" t="s">
        <v>196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0" ht="26.25" customHeight="1">
      <c r="B7" s="141" t="s">
        <v>79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2:60" s="3" customFormat="1" ht="78.75">
      <c r="B8" s="23" t="s">
        <v>103</v>
      </c>
      <c r="C8" s="31" t="s">
        <v>37</v>
      </c>
      <c r="D8" s="31" t="s">
        <v>106</v>
      </c>
      <c r="E8" s="31" t="s">
        <v>50</v>
      </c>
      <c r="F8" s="31" t="s">
        <v>88</v>
      </c>
      <c r="G8" s="31" t="s">
        <v>219</v>
      </c>
      <c r="H8" s="31" t="s">
        <v>218</v>
      </c>
      <c r="I8" s="31" t="s">
        <v>49</v>
      </c>
      <c r="J8" s="31" t="s">
        <v>48</v>
      </c>
      <c r="K8" s="31" t="s">
        <v>169</v>
      </c>
      <c r="L8" s="31" t="s">
        <v>171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226</v>
      </c>
      <c r="H9" s="17"/>
      <c r="I9" s="17" t="s">
        <v>222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C11" s="1"/>
      <c r="BD11" s="3"/>
      <c r="BE11" s="1"/>
      <c r="BG11" s="1"/>
    </row>
    <row r="12" spans="2:60" s="4" customFormat="1" ht="18" customHeight="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C12" s="1"/>
      <c r="BD12" s="3"/>
      <c r="BE12" s="1"/>
      <c r="BG12" s="1"/>
    </row>
    <row r="13" spans="2:60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D13" s="3"/>
    </row>
    <row r="14" spans="2:60" ht="20.25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BD14" s="4"/>
    </row>
    <row r="15" spans="2:60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166</v>
      </c>
      <c r="C1" s="78" t="s" vm="1">
        <v>235</v>
      </c>
    </row>
    <row r="2" spans="2:61">
      <c r="B2" s="57" t="s">
        <v>165</v>
      </c>
      <c r="C2" s="78" t="s">
        <v>236</v>
      </c>
    </row>
    <row r="3" spans="2:61">
      <c r="B3" s="57" t="s">
        <v>167</v>
      </c>
      <c r="C3" s="78" t="s">
        <v>237</v>
      </c>
    </row>
    <row r="4" spans="2:61">
      <c r="B4" s="57" t="s">
        <v>168</v>
      </c>
      <c r="C4" s="78">
        <v>2148</v>
      </c>
    </row>
    <row r="6" spans="2:61" ht="26.25" customHeight="1">
      <c r="B6" s="141" t="s">
        <v>196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80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78.75">
      <c r="B8" s="23" t="s">
        <v>103</v>
      </c>
      <c r="C8" s="31" t="s">
        <v>37</v>
      </c>
      <c r="D8" s="31" t="s">
        <v>106</v>
      </c>
      <c r="E8" s="31" t="s">
        <v>50</v>
      </c>
      <c r="F8" s="31" t="s">
        <v>88</v>
      </c>
      <c r="G8" s="31" t="s">
        <v>219</v>
      </c>
      <c r="H8" s="31" t="s">
        <v>218</v>
      </c>
      <c r="I8" s="31" t="s">
        <v>49</v>
      </c>
      <c r="J8" s="31" t="s">
        <v>48</v>
      </c>
      <c r="K8" s="31" t="s">
        <v>169</v>
      </c>
      <c r="L8" s="32" t="s">
        <v>171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226</v>
      </c>
      <c r="H9" s="17"/>
      <c r="I9" s="17" t="s">
        <v>222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D11" s="1"/>
      <c r="BE11" s="3"/>
      <c r="BF11" s="1"/>
      <c r="BH11" s="1"/>
    </row>
    <row r="12" spans="2:6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E12" s="3"/>
    </row>
    <row r="13" spans="2:61" ht="20.25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E13" s="4"/>
    </row>
    <row r="14" spans="2:61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61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166</v>
      </c>
      <c r="C1" s="78" t="s" vm="1">
        <v>235</v>
      </c>
    </row>
    <row r="2" spans="1:60">
      <c r="B2" s="57" t="s">
        <v>165</v>
      </c>
      <c r="C2" s="78" t="s">
        <v>236</v>
      </c>
    </row>
    <row r="3" spans="1:60">
      <c r="B3" s="57" t="s">
        <v>167</v>
      </c>
      <c r="C3" s="78" t="s">
        <v>237</v>
      </c>
    </row>
    <row r="4" spans="1:60">
      <c r="B4" s="57" t="s">
        <v>168</v>
      </c>
      <c r="C4" s="78">
        <v>2148</v>
      </c>
    </row>
    <row r="6" spans="1:60" ht="26.25" customHeight="1">
      <c r="B6" s="141" t="s">
        <v>196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107</v>
      </c>
      <c r="BF6" s="1" t="s">
        <v>174</v>
      </c>
      <c r="BH6" s="3" t="s">
        <v>151</v>
      </c>
    </row>
    <row r="7" spans="1:60" ht="26.25" customHeight="1">
      <c r="B7" s="141" t="s">
        <v>81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109</v>
      </c>
      <c r="BF7" s="1" t="s">
        <v>129</v>
      </c>
      <c r="BH7" s="3" t="s">
        <v>150</v>
      </c>
    </row>
    <row r="8" spans="1:60" s="3" customFormat="1" ht="78.75">
      <c r="A8" s="2"/>
      <c r="B8" s="23" t="s">
        <v>103</v>
      </c>
      <c r="C8" s="31" t="s">
        <v>37</v>
      </c>
      <c r="D8" s="31" t="s">
        <v>106</v>
      </c>
      <c r="E8" s="31" t="s">
        <v>50</v>
      </c>
      <c r="F8" s="31" t="s">
        <v>88</v>
      </c>
      <c r="G8" s="31" t="s">
        <v>219</v>
      </c>
      <c r="H8" s="31" t="s">
        <v>218</v>
      </c>
      <c r="I8" s="31" t="s">
        <v>49</v>
      </c>
      <c r="J8" s="31" t="s">
        <v>169</v>
      </c>
      <c r="K8" s="31" t="s">
        <v>171</v>
      </c>
      <c r="BC8" s="1" t="s">
        <v>122</v>
      </c>
      <c r="BD8" s="1" t="s">
        <v>123</v>
      </c>
      <c r="BE8" s="1" t="s">
        <v>130</v>
      </c>
      <c r="BG8" s="4" t="s">
        <v>152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226</v>
      </c>
      <c r="H9" s="17"/>
      <c r="I9" s="17" t="s">
        <v>222</v>
      </c>
      <c r="J9" s="33" t="s">
        <v>20</v>
      </c>
      <c r="K9" s="58" t="s">
        <v>20</v>
      </c>
      <c r="BC9" s="1" t="s">
        <v>119</v>
      </c>
      <c r="BE9" s="1" t="s">
        <v>131</v>
      </c>
      <c r="BG9" s="4" t="s">
        <v>153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115</v>
      </c>
      <c r="BD10" s="3"/>
      <c r="BE10" s="1" t="s">
        <v>175</v>
      </c>
      <c r="BG10" s="1" t="s">
        <v>159</v>
      </c>
    </row>
    <row r="11" spans="1:60" s="4" customFormat="1" ht="18" customHeight="1">
      <c r="A11" s="2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BC11" s="1" t="s">
        <v>114</v>
      </c>
      <c r="BD11" s="3"/>
      <c r="BE11" s="1" t="s">
        <v>132</v>
      </c>
      <c r="BG11" s="1" t="s">
        <v>154</v>
      </c>
    </row>
    <row r="12" spans="1:60" ht="20.25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P12" s="1"/>
      <c r="BC12" s="1" t="s">
        <v>112</v>
      </c>
      <c r="BD12" s="4"/>
      <c r="BE12" s="1" t="s">
        <v>133</v>
      </c>
      <c r="BG12" s="1" t="s">
        <v>155</v>
      </c>
    </row>
    <row r="13" spans="1:60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P13" s="1"/>
      <c r="BC13" s="1" t="s">
        <v>116</v>
      </c>
      <c r="BE13" s="1" t="s">
        <v>134</v>
      </c>
      <c r="BG13" s="1" t="s">
        <v>156</v>
      </c>
    </row>
    <row r="14" spans="1:60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P14" s="1"/>
      <c r="BC14" s="1" t="s">
        <v>113</v>
      </c>
      <c r="BE14" s="1" t="s">
        <v>135</v>
      </c>
      <c r="BG14" s="1" t="s">
        <v>158</v>
      </c>
    </row>
    <row r="15" spans="1:60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P15" s="1"/>
      <c r="BC15" s="1" t="s">
        <v>124</v>
      </c>
      <c r="BE15" s="1" t="s">
        <v>176</v>
      </c>
      <c r="BG15" s="1" t="s">
        <v>160</v>
      </c>
    </row>
    <row r="16" spans="1:60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P16" s="1"/>
      <c r="BC16" s="4" t="s">
        <v>110</v>
      </c>
      <c r="BD16" s="1" t="s">
        <v>125</v>
      </c>
      <c r="BE16" s="1" t="s">
        <v>136</v>
      </c>
      <c r="BG16" s="1" t="s">
        <v>161</v>
      </c>
    </row>
    <row r="17" spans="2:6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P17" s="1"/>
      <c r="BC17" s="1" t="s">
        <v>120</v>
      </c>
      <c r="BE17" s="1" t="s">
        <v>137</v>
      </c>
      <c r="BG17" s="1" t="s">
        <v>162</v>
      </c>
    </row>
    <row r="18" spans="2:6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BD18" s="1" t="s">
        <v>108</v>
      </c>
      <c r="BF18" s="1" t="s">
        <v>138</v>
      </c>
      <c r="BH18" s="1" t="s">
        <v>27</v>
      </c>
    </row>
    <row r="19" spans="2:6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BD19" s="1" t="s">
        <v>121</v>
      </c>
      <c r="BF19" s="1" t="s">
        <v>139</v>
      </c>
    </row>
    <row r="20" spans="2:6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126</v>
      </c>
      <c r="BF20" s="1" t="s">
        <v>140</v>
      </c>
    </row>
    <row r="21" spans="2:6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111</v>
      </c>
      <c r="BE21" s="1" t="s">
        <v>127</v>
      </c>
      <c r="BF21" s="1" t="s">
        <v>141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117</v>
      </c>
      <c r="BF22" s="1" t="s">
        <v>142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27</v>
      </c>
      <c r="BE23" s="1" t="s">
        <v>118</v>
      </c>
      <c r="BF23" s="1" t="s">
        <v>177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180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143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144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179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145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146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178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27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166</v>
      </c>
      <c r="C1" s="78" t="s" vm="1">
        <v>235</v>
      </c>
    </row>
    <row r="2" spans="2:81">
      <c r="B2" s="57" t="s">
        <v>165</v>
      </c>
      <c r="C2" s="78" t="s">
        <v>236</v>
      </c>
    </row>
    <row r="3" spans="2:81">
      <c r="B3" s="57" t="s">
        <v>167</v>
      </c>
      <c r="C3" s="78" t="s">
        <v>237</v>
      </c>
      <c r="E3" s="2"/>
    </row>
    <row r="4" spans="2:81">
      <c r="B4" s="57" t="s">
        <v>168</v>
      </c>
      <c r="C4" s="78">
        <v>2148</v>
      </c>
    </row>
    <row r="6" spans="2:81" ht="26.25" customHeight="1">
      <c r="B6" s="141" t="s">
        <v>196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82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3" t="s">
        <v>103</v>
      </c>
      <c r="C8" s="31" t="s">
        <v>37</v>
      </c>
      <c r="D8" s="14" t="s">
        <v>40</v>
      </c>
      <c r="E8" s="31" t="s">
        <v>15</v>
      </c>
      <c r="F8" s="31" t="s">
        <v>51</v>
      </c>
      <c r="G8" s="31" t="s">
        <v>89</v>
      </c>
      <c r="H8" s="31" t="s">
        <v>18</v>
      </c>
      <c r="I8" s="31" t="s">
        <v>88</v>
      </c>
      <c r="J8" s="31" t="s">
        <v>17</v>
      </c>
      <c r="K8" s="31" t="s">
        <v>19</v>
      </c>
      <c r="L8" s="31" t="s">
        <v>219</v>
      </c>
      <c r="M8" s="31" t="s">
        <v>218</v>
      </c>
      <c r="N8" s="31" t="s">
        <v>49</v>
      </c>
      <c r="O8" s="31" t="s">
        <v>48</v>
      </c>
      <c r="P8" s="31" t="s">
        <v>169</v>
      </c>
      <c r="Q8" s="32" t="s">
        <v>171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226</v>
      </c>
      <c r="M9" s="33"/>
      <c r="N9" s="33" t="s">
        <v>222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166</v>
      </c>
      <c r="C1" s="78" t="s" vm="1">
        <v>235</v>
      </c>
    </row>
    <row r="2" spans="2:72">
      <c r="B2" s="57" t="s">
        <v>165</v>
      </c>
      <c r="C2" s="78" t="s">
        <v>236</v>
      </c>
    </row>
    <row r="3" spans="2:72">
      <c r="B3" s="57" t="s">
        <v>167</v>
      </c>
      <c r="C3" s="78" t="s">
        <v>237</v>
      </c>
    </row>
    <row r="4" spans="2:72">
      <c r="B4" s="57" t="s">
        <v>168</v>
      </c>
      <c r="C4" s="78">
        <v>2148</v>
      </c>
    </row>
    <row r="6" spans="2:72" ht="26.25" customHeight="1">
      <c r="B6" s="141" t="s">
        <v>197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73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78.75">
      <c r="B8" s="23" t="s">
        <v>103</v>
      </c>
      <c r="C8" s="31" t="s">
        <v>37</v>
      </c>
      <c r="D8" s="31" t="s">
        <v>15</v>
      </c>
      <c r="E8" s="31" t="s">
        <v>51</v>
      </c>
      <c r="F8" s="31" t="s">
        <v>89</v>
      </c>
      <c r="G8" s="31" t="s">
        <v>18</v>
      </c>
      <c r="H8" s="31" t="s">
        <v>88</v>
      </c>
      <c r="I8" s="31" t="s">
        <v>17</v>
      </c>
      <c r="J8" s="31" t="s">
        <v>19</v>
      </c>
      <c r="K8" s="31" t="s">
        <v>219</v>
      </c>
      <c r="L8" s="31" t="s">
        <v>218</v>
      </c>
      <c r="M8" s="31" t="s">
        <v>97</v>
      </c>
      <c r="N8" s="31" t="s">
        <v>48</v>
      </c>
      <c r="O8" s="31" t="s">
        <v>169</v>
      </c>
      <c r="P8" s="32" t="s">
        <v>171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226</v>
      </c>
      <c r="L9" s="33"/>
      <c r="M9" s="33" t="s">
        <v>222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 t="s">
        <v>99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72">
      <c r="B13" s="99" t="s">
        <v>217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72">
      <c r="B14" s="99" t="s">
        <v>225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72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72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166</v>
      </c>
      <c r="C1" s="78" t="s" vm="1">
        <v>235</v>
      </c>
    </row>
    <row r="2" spans="2:65">
      <c r="B2" s="57" t="s">
        <v>165</v>
      </c>
      <c r="C2" s="78" t="s">
        <v>236</v>
      </c>
    </row>
    <row r="3" spans="2:65">
      <c r="B3" s="57" t="s">
        <v>167</v>
      </c>
      <c r="C3" s="78" t="s">
        <v>237</v>
      </c>
    </row>
    <row r="4" spans="2:65">
      <c r="B4" s="57" t="s">
        <v>168</v>
      </c>
      <c r="C4" s="78">
        <v>2148</v>
      </c>
    </row>
    <row r="6" spans="2:65" ht="26.25" customHeight="1">
      <c r="B6" s="141" t="s">
        <v>197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74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78.75">
      <c r="B8" s="23" t="s">
        <v>103</v>
      </c>
      <c r="C8" s="31" t="s">
        <v>37</v>
      </c>
      <c r="D8" s="31" t="s">
        <v>105</v>
      </c>
      <c r="E8" s="31" t="s">
        <v>104</v>
      </c>
      <c r="F8" s="31" t="s">
        <v>50</v>
      </c>
      <c r="G8" s="31" t="s">
        <v>15</v>
      </c>
      <c r="H8" s="31" t="s">
        <v>51</v>
      </c>
      <c r="I8" s="31" t="s">
        <v>89</v>
      </c>
      <c r="J8" s="31" t="s">
        <v>18</v>
      </c>
      <c r="K8" s="31" t="s">
        <v>88</v>
      </c>
      <c r="L8" s="31" t="s">
        <v>17</v>
      </c>
      <c r="M8" s="71" t="s">
        <v>19</v>
      </c>
      <c r="N8" s="31" t="s">
        <v>219</v>
      </c>
      <c r="O8" s="31" t="s">
        <v>218</v>
      </c>
      <c r="P8" s="31" t="s">
        <v>97</v>
      </c>
      <c r="Q8" s="31" t="s">
        <v>48</v>
      </c>
      <c r="R8" s="31" t="s">
        <v>169</v>
      </c>
      <c r="S8" s="32" t="s">
        <v>171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226</v>
      </c>
      <c r="O9" s="33"/>
      <c r="P9" s="33" t="s">
        <v>222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100</v>
      </c>
      <c r="R10" s="21" t="s">
        <v>101</v>
      </c>
      <c r="S10" s="21" t="s">
        <v>172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166</v>
      </c>
      <c r="C1" s="78" t="s" vm="1">
        <v>235</v>
      </c>
    </row>
    <row r="2" spans="2:81">
      <c r="B2" s="57" t="s">
        <v>165</v>
      </c>
      <c r="C2" s="78" t="s">
        <v>236</v>
      </c>
    </row>
    <row r="3" spans="2:81">
      <c r="B3" s="57" t="s">
        <v>167</v>
      </c>
      <c r="C3" s="78" t="s">
        <v>237</v>
      </c>
    </row>
    <row r="4" spans="2:81">
      <c r="B4" s="57" t="s">
        <v>168</v>
      </c>
      <c r="C4" s="78">
        <v>2148</v>
      </c>
    </row>
    <row r="6" spans="2:81" ht="26.25" customHeight="1">
      <c r="B6" s="141" t="s">
        <v>197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75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78.75">
      <c r="B8" s="23" t="s">
        <v>103</v>
      </c>
      <c r="C8" s="31" t="s">
        <v>37</v>
      </c>
      <c r="D8" s="31" t="s">
        <v>105</v>
      </c>
      <c r="E8" s="31" t="s">
        <v>104</v>
      </c>
      <c r="F8" s="31" t="s">
        <v>50</v>
      </c>
      <c r="G8" s="31" t="s">
        <v>15</v>
      </c>
      <c r="H8" s="31" t="s">
        <v>51</v>
      </c>
      <c r="I8" s="31" t="s">
        <v>89</v>
      </c>
      <c r="J8" s="31" t="s">
        <v>18</v>
      </c>
      <c r="K8" s="31" t="s">
        <v>88</v>
      </c>
      <c r="L8" s="31" t="s">
        <v>17</v>
      </c>
      <c r="M8" s="71" t="s">
        <v>19</v>
      </c>
      <c r="N8" s="71" t="s">
        <v>219</v>
      </c>
      <c r="O8" s="31" t="s">
        <v>218</v>
      </c>
      <c r="P8" s="31" t="s">
        <v>97</v>
      </c>
      <c r="Q8" s="31" t="s">
        <v>48</v>
      </c>
      <c r="R8" s="31" t="s">
        <v>169</v>
      </c>
      <c r="S8" s="32" t="s">
        <v>171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226</v>
      </c>
      <c r="O9" s="33"/>
      <c r="P9" s="33" t="s">
        <v>222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100</v>
      </c>
      <c r="R10" s="21" t="s">
        <v>101</v>
      </c>
      <c r="S10" s="21" t="s">
        <v>172</v>
      </c>
      <c r="T10" s="5"/>
      <c r="BZ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Z11" s="1"/>
      <c r="CC11" s="1"/>
    </row>
    <row r="12" spans="2:81" ht="17.25" customHeight="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81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81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81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166</v>
      </c>
      <c r="C1" s="78" t="s" vm="1">
        <v>235</v>
      </c>
    </row>
    <row r="2" spans="2:98">
      <c r="B2" s="57" t="s">
        <v>165</v>
      </c>
      <c r="C2" s="78" t="s">
        <v>236</v>
      </c>
    </row>
    <row r="3" spans="2:98">
      <c r="B3" s="57" t="s">
        <v>167</v>
      </c>
      <c r="C3" s="78" t="s">
        <v>237</v>
      </c>
    </row>
    <row r="4" spans="2:98">
      <c r="B4" s="57" t="s">
        <v>168</v>
      </c>
      <c r="C4" s="78">
        <v>2148</v>
      </c>
    </row>
    <row r="6" spans="2:98" ht="26.25" customHeight="1">
      <c r="B6" s="141" t="s">
        <v>197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76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78.75">
      <c r="B8" s="23" t="s">
        <v>103</v>
      </c>
      <c r="C8" s="31" t="s">
        <v>37</v>
      </c>
      <c r="D8" s="31" t="s">
        <v>105</v>
      </c>
      <c r="E8" s="31" t="s">
        <v>104</v>
      </c>
      <c r="F8" s="31" t="s">
        <v>50</v>
      </c>
      <c r="G8" s="31" t="s">
        <v>88</v>
      </c>
      <c r="H8" s="31" t="s">
        <v>219</v>
      </c>
      <c r="I8" s="31" t="s">
        <v>218</v>
      </c>
      <c r="J8" s="31" t="s">
        <v>97</v>
      </c>
      <c r="K8" s="31" t="s">
        <v>48</v>
      </c>
      <c r="L8" s="31" t="s">
        <v>169</v>
      </c>
      <c r="M8" s="32" t="s">
        <v>171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226</v>
      </c>
      <c r="I9" s="33"/>
      <c r="J9" s="33" t="s">
        <v>222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</row>
    <row r="13" spans="2:98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</row>
    <row r="14" spans="2:98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</row>
    <row r="15" spans="2:98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</row>
    <row r="16" spans="2:9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</row>
    <row r="17" spans="2:1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</row>
    <row r="18" spans="2:1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2:1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2:1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2:1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2:1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2:13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2:13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2:13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2:13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2:1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2:13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2:1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2:13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2:13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2:13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2:13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2:1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2:1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2:13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2:1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2:1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2:13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2:13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2:13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2:1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2:13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2:13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2:13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2:1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2:13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2:13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2:13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2:13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2:1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2:13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2:13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2:13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2:13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2:13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2:13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2:13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2:13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2:1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2:13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2:13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2:13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2:1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2:13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2:13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2:13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2:1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2:13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2:13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166</v>
      </c>
      <c r="C1" s="78" t="s" vm="1">
        <v>235</v>
      </c>
    </row>
    <row r="2" spans="2:55">
      <c r="B2" s="57" t="s">
        <v>165</v>
      </c>
      <c r="C2" s="78" t="s">
        <v>236</v>
      </c>
    </row>
    <row r="3" spans="2:55">
      <c r="B3" s="57" t="s">
        <v>167</v>
      </c>
      <c r="C3" s="78" t="s">
        <v>237</v>
      </c>
    </row>
    <row r="4" spans="2:55">
      <c r="B4" s="57" t="s">
        <v>168</v>
      </c>
      <c r="C4" s="78">
        <v>2148</v>
      </c>
    </row>
    <row r="6" spans="2:55" ht="26.25" customHeight="1">
      <c r="B6" s="141" t="s">
        <v>197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83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78.75">
      <c r="B8" s="23" t="s">
        <v>103</v>
      </c>
      <c r="C8" s="31" t="s">
        <v>37</v>
      </c>
      <c r="D8" s="31" t="s">
        <v>88</v>
      </c>
      <c r="E8" s="31" t="s">
        <v>89</v>
      </c>
      <c r="F8" s="31" t="s">
        <v>219</v>
      </c>
      <c r="G8" s="31" t="s">
        <v>218</v>
      </c>
      <c r="H8" s="31" t="s">
        <v>97</v>
      </c>
      <c r="I8" s="31" t="s">
        <v>48</v>
      </c>
      <c r="J8" s="31" t="s">
        <v>169</v>
      </c>
      <c r="K8" s="32" t="s">
        <v>171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226</v>
      </c>
      <c r="G9" s="33"/>
      <c r="H9" s="33" t="s">
        <v>222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9" t="s">
        <v>99</v>
      </c>
      <c r="C12" s="101"/>
      <c r="D12" s="101"/>
      <c r="E12" s="101"/>
      <c r="F12" s="101"/>
      <c r="G12" s="101"/>
      <c r="H12" s="101"/>
      <c r="I12" s="101"/>
      <c r="J12" s="101"/>
      <c r="K12" s="101"/>
      <c r="V12" s="1"/>
    </row>
    <row r="13" spans="2:55">
      <c r="B13" s="99" t="s">
        <v>217</v>
      </c>
      <c r="C13" s="101"/>
      <c r="D13" s="101"/>
      <c r="E13" s="101"/>
      <c r="F13" s="101"/>
      <c r="G13" s="101"/>
      <c r="H13" s="101"/>
      <c r="I13" s="101"/>
      <c r="J13" s="101"/>
      <c r="K13" s="101"/>
      <c r="V13" s="1"/>
    </row>
    <row r="14" spans="2:55">
      <c r="B14" s="99" t="s">
        <v>225</v>
      </c>
      <c r="C14" s="101"/>
      <c r="D14" s="101"/>
      <c r="E14" s="101"/>
      <c r="F14" s="101"/>
      <c r="G14" s="101"/>
      <c r="H14" s="101"/>
      <c r="I14" s="101"/>
      <c r="J14" s="101"/>
      <c r="K14" s="101"/>
      <c r="V14" s="1"/>
    </row>
    <row r="15" spans="2:5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V15" s="1"/>
    </row>
    <row r="16" spans="2:5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V16" s="1"/>
    </row>
    <row r="17" spans="2:2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V17" s="1"/>
    </row>
    <row r="18" spans="2:2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V18" s="1"/>
    </row>
    <row r="19" spans="2:2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V19" s="1"/>
    </row>
    <row r="20" spans="2:2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V20" s="1"/>
    </row>
    <row r="21" spans="2:2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V21" s="1"/>
    </row>
    <row r="22" spans="2:22" ht="16.5" customHeight="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V22" s="1"/>
    </row>
    <row r="23" spans="2:22" ht="16.5" customHeight="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V23" s="1"/>
    </row>
    <row r="24" spans="2:22" ht="16.5" customHeight="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V24" s="1"/>
    </row>
    <row r="25" spans="2:2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V25" s="1"/>
    </row>
    <row r="26" spans="2:2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V26" s="1"/>
    </row>
    <row r="27" spans="2:2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V27" s="1"/>
    </row>
    <row r="28" spans="2:2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V28" s="1"/>
    </row>
    <row r="29" spans="2:2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V29" s="1"/>
    </row>
    <row r="30" spans="2:2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V30" s="1"/>
    </row>
    <row r="31" spans="2:2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V31" s="1"/>
    </row>
    <row r="32" spans="2:2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V32" s="1"/>
    </row>
    <row r="33" spans="2:2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V33" s="1"/>
    </row>
    <row r="34" spans="2:2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V34" s="1"/>
    </row>
    <row r="35" spans="2:2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V35" s="1"/>
    </row>
    <row r="36" spans="2:2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V36" s="1"/>
    </row>
    <row r="37" spans="2:2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V37" s="1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22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22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22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22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22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22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22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22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22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22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166</v>
      </c>
      <c r="C1" s="78" t="s" vm="1">
        <v>235</v>
      </c>
    </row>
    <row r="2" spans="2:59">
      <c r="B2" s="57" t="s">
        <v>165</v>
      </c>
      <c r="C2" s="78" t="s">
        <v>236</v>
      </c>
    </row>
    <row r="3" spans="2:59">
      <c r="B3" s="57" t="s">
        <v>167</v>
      </c>
      <c r="C3" s="78" t="s">
        <v>237</v>
      </c>
    </row>
    <row r="4" spans="2:59">
      <c r="B4" s="57" t="s">
        <v>168</v>
      </c>
      <c r="C4" s="78">
        <v>2148</v>
      </c>
    </row>
    <row r="6" spans="2:59" ht="26.25" customHeight="1">
      <c r="B6" s="141" t="s">
        <v>197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9" ht="26.25" customHeight="1">
      <c r="B7" s="141" t="s">
        <v>84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9" s="3" customFormat="1" ht="78.75">
      <c r="B8" s="23" t="s">
        <v>103</v>
      </c>
      <c r="C8" s="31" t="s">
        <v>37</v>
      </c>
      <c r="D8" s="31" t="s">
        <v>50</v>
      </c>
      <c r="E8" s="31" t="s">
        <v>88</v>
      </c>
      <c r="F8" s="31" t="s">
        <v>89</v>
      </c>
      <c r="G8" s="31" t="s">
        <v>219</v>
      </c>
      <c r="H8" s="31" t="s">
        <v>218</v>
      </c>
      <c r="I8" s="31" t="s">
        <v>97</v>
      </c>
      <c r="J8" s="31" t="s">
        <v>48</v>
      </c>
      <c r="K8" s="31" t="s">
        <v>169</v>
      </c>
      <c r="L8" s="32" t="s">
        <v>171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226</v>
      </c>
      <c r="H9" s="17"/>
      <c r="I9" s="17" t="s">
        <v>222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"/>
      <c r="N11" s="1"/>
      <c r="O11" s="1"/>
      <c r="P11" s="1"/>
      <c r="BG11" s="1"/>
    </row>
    <row r="12" spans="2:59" ht="21" customHeight="1">
      <c r="B12" s="104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9">
      <c r="B13" s="104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9">
      <c r="B14" s="104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9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1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71</v>
      </c>
      <c r="C6" s="14" t="s">
        <v>37</v>
      </c>
      <c r="E6" s="14" t="s">
        <v>104</v>
      </c>
      <c r="I6" s="14" t="s">
        <v>15</v>
      </c>
      <c r="J6" s="14" t="s">
        <v>51</v>
      </c>
      <c r="M6" s="14" t="s">
        <v>88</v>
      </c>
      <c r="Q6" s="14" t="s">
        <v>17</v>
      </c>
      <c r="R6" s="14" t="s">
        <v>19</v>
      </c>
      <c r="U6" s="14" t="s">
        <v>49</v>
      </c>
      <c r="W6" s="15" t="s">
        <v>47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73</v>
      </c>
      <c r="C8" s="31" t="s">
        <v>37</v>
      </c>
      <c r="D8" s="31" t="s">
        <v>106</v>
      </c>
      <c r="I8" s="31" t="s">
        <v>15</v>
      </c>
      <c r="J8" s="31" t="s">
        <v>51</v>
      </c>
      <c r="K8" s="31" t="s">
        <v>89</v>
      </c>
      <c r="L8" s="31" t="s">
        <v>18</v>
      </c>
      <c r="M8" s="31" t="s">
        <v>88</v>
      </c>
      <c r="Q8" s="31" t="s">
        <v>17</v>
      </c>
      <c r="R8" s="31" t="s">
        <v>19</v>
      </c>
      <c r="S8" s="31" t="s">
        <v>0</v>
      </c>
      <c r="T8" s="31" t="s">
        <v>92</v>
      </c>
      <c r="U8" s="31" t="s">
        <v>49</v>
      </c>
      <c r="V8" s="31" t="s">
        <v>48</v>
      </c>
      <c r="W8" s="32" t="s">
        <v>98</v>
      </c>
    </row>
    <row r="9" spans="2:25" ht="31.5">
      <c r="B9" s="49" t="str">
        <f>'תעודות חוב מסחריות '!B7:T7</f>
        <v>2. תעודות חוב מסחריות</v>
      </c>
      <c r="C9" s="14" t="s">
        <v>37</v>
      </c>
      <c r="D9" s="14" t="s">
        <v>106</v>
      </c>
      <c r="E9" s="42" t="s">
        <v>104</v>
      </c>
      <c r="G9" s="14" t="s">
        <v>50</v>
      </c>
      <c r="I9" s="14" t="s">
        <v>15</v>
      </c>
      <c r="J9" s="14" t="s">
        <v>51</v>
      </c>
      <c r="K9" s="14" t="s">
        <v>89</v>
      </c>
      <c r="L9" s="14" t="s">
        <v>18</v>
      </c>
      <c r="M9" s="14" t="s">
        <v>88</v>
      </c>
      <c r="Q9" s="14" t="s">
        <v>17</v>
      </c>
      <c r="R9" s="14" t="s">
        <v>19</v>
      </c>
      <c r="S9" s="14" t="s">
        <v>0</v>
      </c>
      <c r="T9" s="14" t="s">
        <v>92</v>
      </c>
      <c r="U9" s="14" t="s">
        <v>49</v>
      </c>
      <c r="V9" s="14" t="s">
        <v>48</v>
      </c>
      <c r="W9" s="39" t="s">
        <v>98</v>
      </c>
    </row>
    <row r="10" spans="2:25" ht="31.5">
      <c r="B10" s="49" t="str">
        <f>'אג"ח קונצרני'!B7:U7</f>
        <v>3. אג"ח קונצרני</v>
      </c>
      <c r="C10" s="31" t="s">
        <v>37</v>
      </c>
      <c r="D10" s="14" t="s">
        <v>106</v>
      </c>
      <c r="E10" s="42" t="s">
        <v>104</v>
      </c>
      <c r="G10" s="31" t="s">
        <v>50</v>
      </c>
      <c r="I10" s="31" t="s">
        <v>15</v>
      </c>
      <c r="J10" s="31" t="s">
        <v>51</v>
      </c>
      <c r="K10" s="31" t="s">
        <v>89</v>
      </c>
      <c r="L10" s="31" t="s">
        <v>18</v>
      </c>
      <c r="M10" s="31" t="s">
        <v>88</v>
      </c>
      <c r="Q10" s="31" t="s">
        <v>17</v>
      </c>
      <c r="R10" s="31" t="s">
        <v>19</v>
      </c>
      <c r="S10" s="31" t="s">
        <v>0</v>
      </c>
      <c r="T10" s="31" t="s">
        <v>92</v>
      </c>
      <c r="U10" s="31" t="s">
        <v>49</v>
      </c>
      <c r="V10" s="14" t="s">
        <v>48</v>
      </c>
      <c r="W10" s="32" t="s">
        <v>98</v>
      </c>
    </row>
    <row r="11" spans="2:25" ht="31.5">
      <c r="B11" s="49" t="str">
        <f>מניות!B7</f>
        <v>4. מניות</v>
      </c>
      <c r="C11" s="31" t="s">
        <v>37</v>
      </c>
      <c r="D11" s="14" t="s">
        <v>106</v>
      </c>
      <c r="E11" s="42" t="s">
        <v>104</v>
      </c>
      <c r="H11" s="31" t="s">
        <v>88</v>
      </c>
      <c r="S11" s="31" t="s">
        <v>0</v>
      </c>
      <c r="T11" s="14" t="s">
        <v>92</v>
      </c>
      <c r="U11" s="14" t="s">
        <v>49</v>
      </c>
      <c r="V11" s="14" t="s">
        <v>48</v>
      </c>
      <c r="W11" s="15" t="s">
        <v>98</v>
      </c>
    </row>
    <row r="12" spans="2:25" ht="31.5">
      <c r="B12" s="49" t="str">
        <f>'תעודות סל'!B7:N7</f>
        <v>5. תעודות סל</v>
      </c>
      <c r="C12" s="31" t="s">
        <v>37</v>
      </c>
      <c r="D12" s="14" t="s">
        <v>106</v>
      </c>
      <c r="E12" s="42" t="s">
        <v>104</v>
      </c>
      <c r="H12" s="31" t="s">
        <v>88</v>
      </c>
      <c r="S12" s="31" t="s">
        <v>0</v>
      </c>
      <c r="T12" s="31" t="s">
        <v>92</v>
      </c>
      <c r="U12" s="31" t="s">
        <v>49</v>
      </c>
      <c r="V12" s="31" t="s">
        <v>48</v>
      </c>
      <c r="W12" s="32" t="s">
        <v>98</v>
      </c>
    </row>
    <row r="13" spans="2:25" ht="31.5">
      <c r="B13" s="49" t="str">
        <f>'קרנות נאמנות'!B7:O7</f>
        <v>6. קרנות נאמנות</v>
      </c>
      <c r="C13" s="31" t="s">
        <v>37</v>
      </c>
      <c r="D13" s="31" t="s">
        <v>106</v>
      </c>
      <c r="G13" s="31" t="s">
        <v>50</v>
      </c>
      <c r="H13" s="31" t="s">
        <v>88</v>
      </c>
      <c r="S13" s="31" t="s">
        <v>0</v>
      </c>
      <c r="T13" s="31" t="s">
        <v>92</v>
      </c>
      <c r="U13" s="31" t="s">
        <v>49</v>
      </c>
      <c r="V13" s="31" t="s">
        <v>48</v>
      </c>
      <c r="W13" s="32" t="s">
        <v>98</v>
      </c>
    </row>
    <row r="14" spans="2:25" ht="31.5">
      <c r="B14" s="49" t="str">
        <f>'כתבי אופציה'!B7:L7</f>
        <v>7. כתבי אופציה</v>
      </c>
      <c r="C14" s="31" t="s">
        <v>37</v>
      </c>
      <c r="D14" s="31" t="s">
        <v>106</v>
      </c>
      <c r="G14" s="31" t="s">
        <v>50</v>
      </c>
      <c r="H14" s="31" t="s">
        <v>88</v>
      </c>
      <c r="S14" s="31" t="s">
        <v>0</v>
      </c>
      <c r="T14" s="31" t="s">
        <v>92</v>
      </c>
      <c r="U14" s="31" t="s">
        <v>49</v>
      </c>
      <c r="V14" s="31" t="s">
        <v>48</v>
      </c>
      <c r="W14" s="32" t="s">
        <v>98</v>
      </c>
    </row>
    <row r="15" spans="2:25" ht="31.5">
      <c r="B15" s="49" t="str">
        <f>אופציות!B7</f>
        <v>8. אופציות</v>
      </c>
      <c r="C15" s="31" t="s">
        <v>37</v>
      </c>
      <c r="D15" s="31" t="s">
        <v>106</v>
      </c>
      <c r="G15" s="31" t="s">
        <v>50</v>
      </c>
      <c r="H15" s="31" t="s">
        <v>88</v>
      </c>
      <c r="S15" s="31" t="s">
        <v>0</v>
      </c>
      <c r="T15" s="31" t="s">
        <v>92</v>
      </c>
      <c r="U15" s="31" t="s">
        <v>49</v>
      </c>
      <c r="V15" s="31" t="s">
        <v>48</v>
      </c>
      <c r="W15" s="32" t="s">
        <v>98</v>
      </c>
    </row>
    <row r="16" spans="2:25" ht="31.5">
      <c r="B16" s="49" t="str">
        <f>'חוזים עתידיים'!B7:I7</f>
        <v>9. חוזים עתידיים</v>
      </c>
      <c r="C16" s="31" t="s">
        <v>37</v>
      </c>
      <c r="D16" s="31" t="s">
        <v>106</v>
      </c>
      <c r="G16" s="31" t="s">
        <v>50</v>
      </c>
      <c r="H16" s="31" t="s">
        <v>88</v>
      </c>
      <c r="S16" s="31" t="s">
        <v>0</v>
      </c>
      <c r="T16" s="32" t="s">
        <v>92</v>
      </c>
    </row>
    <row r="17" spans="2:25" ht="31.5">
      <c r="B17" s="49" t="str">
        <f>'מוצרים מובנים'!B7:Q7</f>
        <v>10. מוצרים מובנים</v>
      </c>
      <c r="C17" s="31" t="s">
        <v>37</v>
      </c>
      <c r="F17" s="14" t="s">
        <v>40</v>
      </c>
      <c r="I17" s="31" t="s">
        <v>15</v>
      </c>
      <c r="J17" s="31" t="s">
        <v>51</v>
      </c>
      <c r="K17" s="31" t="s">
        <v>89</v>
      </c>
      <c r="L17" s="31" t="s">
        <v>18</v>
      </c>
      <c r="M17" s="31" t="s">
        <v>88</v>
      </c>
      <c r="Q17" s="31" t="s">
        <v>17</v>
      </c>
      <c r="R17" s="31" t="s">
        <v>19</v>
      </c>
      <c r="S17" s="31" t="s">
        <v>0</v>
      </c>
      <c r="T17" s="31" t="s">
        <v>92</v>
      </c>
      <c r="U17" s="31" t="s">
        <v>49</v>
      </c>
      <c r="V17" s="31" t="s">
        <v>48</v>
      </c>
      <c r="W17" s="32" t="s">
        <v>98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37</v>
      </c>
      <c r="I19" s="31" t="s">
        <v>15</v>
      </c>
      <c r="J19" s="31" t="s">
        <v>51</v>
      </c>
      <c r="K19" s="31" t="s">
        <v>89</v>
      </c>
      <c r="L19" s="31" t="s">
        <v>18</v>
      </c>
      <c r="M19" s="31" t="s">
        <v>88</v>
      </c>
      <c r="Q19" s="31" t="s">
        <v>17</v>
      </c>
      <c r="R19" s="31" t="s">
        <v>19</v>
      </c>
      <c r="S19" s="31" t="s">
        <v>0</v>
      </c>
      <c r="T19" s="31" t="s">
        <v>92</v>
      </c>
      <c r="U19" s="31" t="s">
        <v>97</v>
      </c>
      <c r="V19" s="31" t="s">
        <v>48</v>
      </c>
      <c r="W19" s="32" t="s">
        <v>98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37</v>
      </c>
      <c r="D20" s="42" t="s">
        <v>105</v>
      </c>
      <c r="E20" s="42" t="s">
        <v>104</v>
      </c>
      <c r="G20" s="31" t="s">
        <v>50</v>
      </c>
      <c r="I20" s="31" t="s">
        <v>15</v>
      </c>
      <c r="J20" s="31" t="s">
        <v>51</v>
      </c>
      <c r="K20" s="31" t="s">
        <v>89</v>
      </c>
      <c r="L20" s="31" t="s">
        <v>18</v>
      </c>
      <c r="M20" s="31" t="s">
        <v>88</v>
      </c>
      <c r="Q20" s="31" t="s">
        <v>17</v>
      </c>
      <c r="R20" s="31" t="s">
        <v>19</v>
      </c>
      <c r="S20" s="31" t="s">
        <v>0</v>
      </c>
      <c r="T20" s="31" t="s">
        <v>92</v>
      </c>
      <c r="U20" s="31" t="s">
        <v>97</v>
      </c>
      <c r="V20" s="31" t="s">
        <v>48</v>
      </c>
      <c r="W20" s="32" t="s">
        <v>98</v>
      </c>
    </row>
    <row r="21" spans="2:25" ht="31.5">
      <c r="B21" s="49" t="str">
        <f>'לא סחיר - אג"ח קונצרני'!B7:S7</f>
        <v>3. אג"ח קונצרני</v>
      </c>
      <c r="C21" s="31" t="s">
        <v>37</v>
      </c>
      <c r="D21" s="42" t="s">
        <v>105</v>
      </c>
      <c r="E21" s="42" t="s">
        <v>104</v>
      </c>
      <c r="G21" s="31" t="s">
        <v>50</v>
      </c>
      <c r="I21" s="31" t="s">
        <v>15</v>
      </c>
      <c r="J21" s="31" t="s">
        <v>51</v>
      </c>
      <c r="K21" s="31" t="s">
        <v>89</v>
      </c>
      <c r="L21" s="31" t="s">
        <v>18</v>
      </c>
      <c r="M21" s="31" t="s">
        <v>88</v>
      </c>
      <c r="Q21" s="31" t="s">
        <v>17</v>
      </c>
      <c r="R21" s="31" t="s">
        <v>19</v>
      </c>
      <c r="S21" s="31" t="s">
        <v>0</v>
      </c>
      <c r="T21" s="31" t="s">
        <v>92</v>
      </c>
      <c r="U21" s="31" t="s">
        <v>97</v>
      </c>
      <c r="V21" s="31" t="s">
        <v>48</v>
      </c>
      <c r="W21" s="32" t="s">
        <v>98</v>
      </c>
    </row>
    <row r="22" spans="2:25" ht="31.5">
      <c r="B22" s="49" t="str">
        <f>'לא סחיר - מניות'!B7:M7</f>
        <v>4. מניות</v>
      </c>
      <c r="C22" s="31" t="s">
        <v>37</v>
      </c>
      <c r="D22" s="42" t="s">
        <v>105</v>
      </c>
      <c r="E22" s="42" t="s">
        <v>104</v>
      </c>
      <c r="G22" s="31" t="s">
        <v>50</v>
      </c>
      <c r="H22" s="31" t="s">
        <v>88</v>
      </c>
      <c r="S22" s="31" t="s">
        <v>0</v>
      </c>
      <c r="T22" s="31" t="s">
        <v>92</v>
      </c>
      <c r="U22" s="31" t="s">
        <v>97</v>
      </c>
      <c r="V22" s="31" t="s">
        <v>48</v>
      </c>
      <c r="W22" s="32" t="s">
        <v>98</v>
      </c>
    </row>
    <row r="23" spans="2:25" ht="31.5">
      <c r="B23" s="49" t="str">
        <f>'לא סחיר - קרנות השקעה'!B7:K7</f>
        <v>5. קרנות השקעה</v>
      </c>
      <c r="C23" s="31" t="s">
        <v>37</v>
      </c>
      <c r="G23" s="31" t="s">
        <v>50</v>
      </c>
      <c r="H23" s="31" t="s">
        <v>88</v>
      </c>
      <c r="K23" s="31" t="s">
        <v>89</v>
      </c>
      <c r="S23" s="31" t="s">
        <v>0</v>
      </c>
      <c r="T23" s="31" t="s">
        <v>92</v>
      </c>
      <c r="U23" s="31" t="s">
        <v>97</v>
      </c>
      <c r="V23" s="31" t="s">
        <v>48</v>
      </c>
      <c r="W23" s="32" t="s">
        <v>98</v>
      </c>
    </row>
    <row r="24" spans="2:25" ht="31.5">
      <c r="B24" s="49" t="str">
        <f>'לא סחיר - כתבי אופציה'!B7:L7</f>
        <v>6. כתבי אופציה</v>
      </c>
      <c r="C24" s="31" t="s">
        <v>37</v>
      </c>
      <c r="G24" s="31" t="s">
        <v>50</v>
      </c>
      <c r="H24" s="31" t="s">
        <v>88</v>
      </c>
      <c r="K24" s="31" t="s">
        <v>89</v>
      </c>
      <c r="S24" s="31" t="s">
        <v>0</v>
      </c>
      <c r="T24" s="31" t="s">
        <v>92</v>
      </c>
      <c r="U24" s="31" t="s">
        <v>97</v>
      </c>
      <c r="V24" s="31" t="s">
        <v>48</v>
      </c>
      <c r="W24" s="32" t="s">
        <v>98</v>
      </c>
    </row>
    <row r="25" spans="2:25" ht="31.5">
      <c r="B25" s="49" t="str">
        <f>'לא סחיר - אופציות'!B7:L7</f>
        <v>7. אופציות</v>
      </c>
      <c r="C25" s="31" t="s">
        <v>37</v>
      </c>
      <c r="G25" s="31" t="s">
        <v>50</v>
      </c>
      <c r="H25" s="31" t="s">
        <v>88</v>
      </c>
      <c r="K25" s="31" t="s">
        <v>89</v>
      </c>
      <c r="S25" s="31" t="s">
        <v>0</v>
      </c>
      <c r="T25" s="31" t="s">
        <v>92</v>
      </c>
      <c r="U25" s="31" t="s">
        <v>97</v>
      </c>
      <c r="V25" s="31" t="s">
        <v>48</v>
      </c>
      <c r="W25" s="32" t="s">
        <v>98</v>
      </c>
    </row>
    <row r="26" spans="2:25" ht="31.5">
      <c r="B26" s="49" t="str">
        <f>'לא סחיר - חוזים עתידיים'!B7:K7</f>
        <v>8. חוזים עתידיים</v>
      </c>
      <c r="C26" s="31" t="s">
        <v>37</v>
      </c>
      <c r="G26" s="31" t="s">
        <v>50</v>
      </c>
      <c r="H26" s="31" t="s">
        <v>88</v>
      </c>
      <c r="K26" s="31" t="s">
        <v>89</v>
      </c>
      <c r="S26" s="31" t="s">
        <v>0</v>
      </c>
      <c r="T26" s="31" t="s">
        <v>92</v>
      </c>
      <c r="U26" s="31" t="s">
        <v>97</v>
      </c>
      <c r="V26" s="32" t="s">
        <v>98</v>
      </c>
    </row>
    <row r="27" spans="2:25" ht="31.5">
      <c r="B27" s="49" t="str">
        <f>'לא סחיר - מוצרים מובנים'!B7:Q7</f>
        <v>9. מוצרים מובנים</v>
      </c>
      <c r="C27" s="31" t="s">
        <v>37</v>
      </c>
      <c r="F27" s="31" t="s">
        <v>40</v>
      </c>
      <c r="I27" s="31" t="s">
        <v>15</v>
      </c>
      <c r="J27" s="31" t="s">
        <v>51</v>
      </c>
      <c r="K27" s="31" t="s">
        <v>89</v>
      </c>
      <c r="L27" s="31" t="s">
        <v>18</v>
      </c>
      <c r="M27" s="31" t="s">
        <v>88</v>
      </c>
      <c r="Q27" s="31" t="s">
        <v>17</v>
      </c>
      <c r="R27" s="31" t="s">
        <v>19</v>
      </c>
      <c r="S27" s="31" t="s">
        <v>0</v>
      </c>
      <c r="T27" s="31" t="s">
        <v>92</v>
      </c>
      <c r="U27" s="31" t="s">
        <v>97</v>
      </c>
      <c r="V27" s="31" t="s">
        <v>48</v>
      </c>
      <c r="W27" s="32" t="s">
        <v>98</v>
      </c>
    </row>
    <row r="28" spans="2:25" ht="31.5">
      <c r="B28" s="53" t="str">
        <f>הלוואות!B6</f>
        <v>1.ד. הלוואות:</v>
      </c>
      <c r="C28" s="31" t="s">
        <v>37</v>
      </c>
      <c r="I28" s="31" t="s">
        <v>15</v>
      </c>
      <c r="J28" s="31" t="s">
        <v>51</v>
      </c>
      <c r="L28" s="31" t="s">
        <v>18</v>
      </c>
      <c r="M28" s="31" t="s">
        <v>88</v>
      </c>
      <c r="Q28" s="14" t="s">
        <v>33</v>
      </c>
      <c r="R28" s="31" t="s">
        <v>19</v>
      </c>
      <c r="S28" s="31" t="s">
        <v>0</v>
      </c>
      <c r="T28" s="31" t="s">
        <v>92</v>
      </c>
      <c r="U28" s="31" t="s">
        <v>97</v>
      </c>
      <c r="V28" s="32" t="s">
        <v>98</v>
      </c>
    </row>
    <row r="29" spans="2:25" ht="47.25">
      <c r="B29" s="53" t="str">
        <f>'פקדונות מעל 3 חודשים'!B6:O6</f>
        <v>1.ה. פקדונות מעל 3 חודשים:</v>
      </c>
      <c r="C29" s="31" t="s">
        <v>37</v>
      </c>
      <c r="E29" s="31" t="s">
        <v>104</v>
      </c>
      <c r="I29" s="31" t="s">
        <v>15</v>
      </c>
      <c r="J29" s="31" t="s">
        <v>51</v>
      </c>
      <c r="L29" s="31" t="s">
        <v>18</v>
      </c>
      <c r="M29" s="31" t="s">
        <v>88</v>
      </c>
      <c r="O29" s="50" t="s">
        <v>42</v>
      </c>
      <c r="P29" s="51"/>
      <c r="R29" s="31" t="s">
        <v>19</v>
      </c>
      <c r="S29" s="31" t="s">
        <v>0</v>
      </c>
      <c r="T29" s="31" t="s">
        <v>92</v>
      </c>
      <c r="U29" s="31" t="s">
        <v>97</v>
      </c>
      <c r="V29" s="32" t="s">
        <v>98</v>
      </c>
    </row>
    <row r="30" spans="2:25" ht="63">
      <c r="B30" s="53" t="str">
        <f>'זכויות מקרקעין'!B6</f>
        <v>1. ו. זכויות במקרקעין:</v>
      </c>
      <c r="C30" s="14" t="s">
        <v>44</v>
      </c>
      <c r="N30" s="50" t="s">
        <v>72</v>
      </c>
      <c r="P30" s="51" t="s">
        <v>45</v>
      </c>
      <c r="U30" s="31" t="s">
        <v>97</v>
      </c>
      <c r="V30" s="15" t="s">
        <v>47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46</v>
      </c>
      <c r="R31" s="14" t="s">
        <v>43</v>
      </c>
      <c r="U31" s="31" t="s">
        <v>97</v>
      </c>
      <c r="V31" s="15" t="s">
        <v>47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94</v>
      </c>
      <c r="Y32" s="15" t="s">
        <v>93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166</v>
      </c>
      <c r="C1" s="78" t="s" vm="1">
        <v>235</v>
      </c>
    </row>
    <row r="2" spans="2:54">
      <c r="B2" s="57" t="s">
        <v>165</v>
      </c>
      <c r="C2" s="78" t="s">
        <v>236</v>
      </c>
    </row>
    <row r="3" spans="2:54">
      <c r="B3" s="57" t="s">
        <v>167</v>
      </c>
      <c r="C3" s="78" t="s">
        <v>237</v>
      </c>
    </row>
    <row r="4" spans="2:54">
      <c r="B4" s="57" t="s">
        <v>168</v>
      </c>
      <c r="C4" s="78">
        <v>2148</v>
      </c>
    </row>
    <row r="6" spans="2:54" ht="26.25" customHeight="1">
      <c r="B6" s="141" t="s">
        <v>197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4" ht="26.25" customHeight="1">
      <c r="B7" s="141" t="s">
        <v>85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4" s="3" customFormat="1" ht="78.75">
      <c r="B8" s="23" t="s">
        <v>103</v>
      </c>
      <c r="C8" s="31" t="s">
        <v>37</v>
      </c>
      <c r="D8" s="31" t="s">
        <v>50</v>
      </c>
      <c r="E8" s="31" t="s">
        <v>88</v>
      </c>
      <c r="F8" s="31" t="s">
        <v>89</v>
      </c>
      <c r="G8" s="31" t="s">
        <v>219</v>
      </c>
      <c r="H8" s="31" t="s">
        <v>218</v>
      </c>
      <c r="I8" s="31" t="s">
        <v>97</v>
      </c>
      <c r="J8" s="31" t="s">
        <v>48</v>
      </c>
      <c r="K8" s="31" t="s">
        <v>169</v>
      </c>
      <c r="L8" s="32" t="s">
        <v>171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226</v>
      </c>
      <c r="H9" s="17"/>
      <c r="I9" s="17" t="s">
        <v>222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90" zoomScaleNormal="90" workbookViewId="0">
      <selection activeCell="F26" sqref="F26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166</v>
      </c>
      <c r="C1" s="78" t="s" vm="1">
        <v>235</v>
      </c>
    </row>
    <row r="2" spans="2:51">
      <c r="B2" s="57" t="s">
        <v>165</v>
      </c>
      <c r="C2" s="78" t="s">
        <v>236</v>
      </c>
    </row>
    <row r="3" spans="2:51">
      <c r="B3" s="57" t="s">
        <v>167</v>
      </c>
      <c r="C3" s="78" t="s">
        <v>237</v>
      </c>
    </row>
    <row r="4" spans="2:51">
      <c r="B4" s="57" t="s">
        <v>168</v>
      </c>
      <c r="C4" s="78">
        <v>2148</v>
      </c>
    </row>
    <row r="6" spans="2:51" ht="26.25" customHeight="1">
      <c r="B6" s="141" t="s">
        <v>197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1" ht="26.25" customHeight="1">
      <c r="B7" s="141" t="s">
        <v>86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1" s="3" customFormat="1" ht="63">
      <c r="B8" s="23" t="s">
        <v>103</v>
      </c>
      <c r="C8" s="31" t="s">
        <v>37</v>
      </c>
      <c r="D8" s="31" t="s">
        <v>50</v>
      </c>
      <c r="E8" s="31" t="s">
        <v>88</v>
      </c>
      <c r="F8" s="31" t="s">
        <v>89</v>
      </c>
      <c r="G8" s="31" t="s">
        <v>219</v>
      </c>
      <c r="H8" s="31" t="s">
        <v>218</v>
      </c>
      <c r="I8" s="31" t="s">
        <v>97</v>
      </c>
      <c r="J8" s="31" t="s">
        <v>169</v>
      </c>
      <c r="K8" s="32" t="s">
        <v>171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226</v>
      </c>
      <c r="H9" s="17"/>
      <c r="I9" s="17" t="s">
        <v>222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08" t="s">
        <v>39</v>
      </c>
      <c r="C11" s="109"/>
      <c r="D11" s="109"/>
      <c r="E11" s="109"/>
      <c r="F11" s="109"/>
      <c r="G11" s="110"/>
      <c r="H11" s="114"/>
      <c r="I11" s="110">
        <v>-12.397269999999997</v>
      </c>
      <c r="J11" s="111">
        <v>1</v>
      </c>
      <c r="K11" s="111">
        <f>I11/'סכום נכסי הקרן'!$C$42</f>
        <v>-3.6322219169702638E-3</v>
      </c>
      <c r="L11" s="119"/>
      <c r="M11" s="119"/>
      <c r="AW11" s="100"/>
    </row>
    <row r="12" spans="2:51" s="100" customFormat="1" ht="19.5" customHeight="1">
      <c r="B12" s="112" t="s">
        <v>32</v>
      </c>
      <c r="C12" s="109"/>
      <c r="D12" s="109"/>
      <c r="E12" s="109"/>
      <c r="F12" s="109"/>
      <c r="G12" s="110"/>
      <c r="H12" s="114"/>
      <c r="I12" s="110">
        <v>-12.397269999999992</v>
      </c>
      <c r="J12" s="111">
        <v>0.99999999999999956</v>
      </c>
      <c r="K12" s="111">
        <f>I12/'סכום נכסי הקרן'!$C$42</f>
        <v>-3.6322219169702625E-3</v>
      </c>
      <c r="L12" s="120"/>
      <c r="M12" s="120"/>
    </row>
    <row r="13" spans="2:51">
      <c r="B13" s="102" t="s">
        <v>374</v>
      </c>
      <c r="C13" s="82"/>
      <c r="D13" s="82"/>
      <c r="E13" s="82"/>
      <c r="F13" s="82"/>
      <c r="G13" s="91"/>
      <c r="H13" s="93"/>
      <c r="I13" s="91">
        <v>-14.980419999999993</v>
      </c>
      <c r="J13" s="92">
        <v>1.2083644221671381</v>
      </c>
      <c r="K13" s="92">
        <f>I13/'סכום נכסי הקרן'!$C$42</f>
        <v>-4.3890477378825876E-3</v>
      </c>
      <c r="L13" s="121"/>
      <c r="M13" s="121"/>
    </row>
    <row r="14" spans="2:51">
      <c r="B14" s="87" t="s">
        <v>375</v>
      </c>
      <c r="C14" s="84" t="s">
        <v>376</v>
      </c>
      <c r="D14" s="97" t="s">
        <v>377</v>
      </c>
      <c r="E14" s="97" t="s">
        <v>150</v>
      </c>
      <c r="F14" s="105">
        <v>43136</v>
      </c>
      <c r="G14" s="94">
        <v>6745.9999999999991</v>
      </c>
      <c r="H14" s="96">
        <v>-6.8838999999999997</v>
      </c>
      <c r="I14" s="94">
        <v>-0.46438999999999991</v>
      </c>
      <c r="J14" s="95">
        <v>3.7459053485162458E-2</v>
      </c>
      <c r="K14" s="95">
        <f>I14/'סכום נכסי הקרן'!$C$42</f>
        <v>-1.3605959505776845E-4</v>
      </c>
      <c r="L14" s="121"/>
      <c r="M14" s="121"/>
    </row>
    <row r="15" spans="2:51">
      <c r="B15" s="87" t="s">
        <v>378</v>
      </c>
      <c r="C15" s="84" t="s">
        <v>379</v>
      </c>
      <c r="D15" s="97" t="s">
        <v>377</v>
      </c>
      <c r="E15" s="97" t="s">
        <v>150</v>
      </c>
      <c r="F15" s="105">
        <v>43171</v>
      </c>
      <c r="G15" s="94">
        <v>101516.99999999999</v>
      </c>
      <c r="H15" s="96">
        <v>-6.5095000000000001</v>
      </c>
      <c r="I15" s="94">
        <v>-6.6082099999999988</v>
      </c>
      <c r="J15" s="95">
        <v>0.53303751551752931</v>
      </c>
      <c r="K15" s="95">
        <f>I15/'סכום נכסי הקרן'!$C$42</f>
        <v>-1.936110546430147E-3</v>
      </c>
      <c r="L15" s="121"/>
      <c r="M15" s="121"/>
    </row>
    <row r="16" spans="2:51" s="7" customFormat="1">
      <c r="B16" s="87" t="s">
        <v>380</v>
      </c>
      <c r="C16" s="84" t="s">
        <v>381</v>
      </c>
      <c r="D16" s="97" t="s">
        <v>377</v>
      </c>
      <c r="E16" s="97" t="s">
        <v>150</v>
      </c>
      <c r="F16" s="105">
        <v>43103</v>
      </c>
      <c r="G16" s="94">
        <v>206505.80999999997</v>
      </c>
      <c r="H16" s="96">
        <v>-6.3201000000000001</v>
      </c>
      <c r="I16" s="94">
        <v>-13.051290000000002</v>
      </c>
      <c r="J16" s="95">
        <v>1.0527551630318615</v>
      </c>
      <c r="K16" s="95">
        <f>I16/'סכום נכסי הקרן'!$C$42</f>
        <v>-3.8238403763679305E-3</v>
      </c>
      <c r="L16" s="126"/>
      <c r="M16" s="126"/>
      <c r="AW16" s="1"/>
      <c r="AY16" s="1"/>
    </row>
    <row r="17" spans="2:51" s="7" customFormat="1">
      <c r="B17" s="87" t="s">
        <v>382</v>
      </c>
      <c r="C17" s="84" t="s">
        <v>383</v>
      </c>
      <c r="D17" s="97" t="s">
        <v>377</v>
      </c>
      <c r="E17" s="97" t="s">
        <v>150</v>
      </c>
      <c r="F17" s="105">
        <v>43171</v>
      </c>
      <c r="G17" s="94">
        <v>102623.99999999999</v>
      </c>
      <c r="H17" s="96">
        <v>-6.5968999999999998</v>
      </c>
      <c r="I17" s="94">
        <v>-6.7699599999999993</v>
      </c>
      <c r="J17" s="95">
        <v>0.54608474285064379</v>
      </c>
      <c r="K17" s="95">
        <f>I17/'סכום נכסי הקרן'!$C$42</f>
        <v>-1.9835009715051788E-3</v>
      </c>
      <c r="L17" s="126"/>
      <c r="M17" s="126"/>
      <c r="AW17" s="1"/>
      <c r="AY17" s="1"/>
    </row>
    <row r="18" spans="2:51" s="7" customFormat="1">
      <c r="B18" s="87" t="s">
        <v>384</v>
      </c>
      <c r="C18" s="84" t="s">
        <v>385</v>
      </c>
      <c r="D18" s="97" t="s">
        <v>377</v>
      </c>
      <c r="E18" s="97" t="s">
        <v>150</v>
      </c>
      <c r="F18" s="105">
        <v>43178</v>
      </c>
      <c r="G18" s="94">
        <v>10337.999999999998</v>
      </c>
      <c r="H18" s="96">
        <v>-5.8174000000000001</v>
      </c>
      <c r="I18" s="94">
        <v>-0.60139999999999993</v>
      </c>
      <c r="J18" s="95">
        <v>4.8510680173941528E-2</v>
      </c>
      <c r="K18" s="95">
        <f>I18/'סכום נכסי הקרן'!$C$42</f>
        <v>-1.7620155573492527E-4</v>
      </c>
      <c r="L18" s="126"/>
      <c r="M18" s="126"/>
      <c r="AW18" s="1"/>
      <c r="AY18" s="1"/>
    </row>
    <row r="19" spans="2:51">
      <c r="B19" s="87" t="s">
        <v>386</v>
      </c>
      <c r="C19" s="84" t="s">
        <v>387</v>
      </c>
      <c r="D19" s="97" t="s">
        <v>377</v>
      </c>
      <c r="E19" s="97" t="s">
        <v>150</v>
      </c>
      <c r="F19" s="105">
        <v>43157</v>
      </c>
      <c r="G19" s="94">
        <v>8658.4999999999982</v>
      </c>
      <c r="H19" s="96">
        <v>-5.2858000000000001</v>
      </c>
      <c r="I19" s="94">
        <v>-0.45766999999999991</v>
      </c>
      <c r="J19" s="95">
        <v>3.6916998661802154E-2</v>
      </c>
      <c r="K19" s="95">
        <f>I19/'סכום נכסי הקרן'!$C$42</f>
        <v>-1.3409073164815969E-4</v>
      </c>
      <c r="L19" s="121"/>
      <c r="M19" s="121"/>
    </row>
    <row r="20" spans="2:51">
      <c r="B20" s="87" t="s">
        <v>388</v>
      </c>
      <c r="C20" s="84" t="s">
        <v>389</v>
      </c>
      <c r="D20" s="97" t="s">
        <v>377</v>
      </c>
      <c r="E20" s="97" t="s">
        <v>150</v>
      </c>
      <c r="F20" s="105">
        <v>43255</v>
      </c>
      <c r="G20" s="94">
        <v>22891.439999999995</v>
      </c>
      <c r="H20" s="96">
        <v>-2.8757000000000001</v>
      </c>
      <c r="I20" s="94">
        <v>-0.65827999999999987</v>
      </c>
      <c r="J20" s="95">
        <v>5.309878707166981E-2</v>
      </c>
      <c r="K20" s="95">
        <f>I20/'סכום נכסי הקרן'!$C$42</f>
        <v>-1.9286657816625639E-4</v>
      </c>
      <c r="L20" s="121"/>
      <c r="M20" s="121"/>
    </row>
    <row r="21" spans="2:51">
      <c r="B21" s="87" t="s">
        <v>390</v>
      </c>
      <c r="C21" s="84" t="s">
        <v>391</v>
      </c>
      <c r="D21" s="97" t="s">
        <v>377</v>
      </c>
      <c r="E21" s="97" t="s">
        <v>150</v>
      </c>
      <c r="F21" s="105">
        <v>43171</v>
      </c>
      <c r="G21" s="94">
        <v>229584.99999999997</v>
      </c>
      <c r="H21" s="96">
        <v>5.9371</v>
      </c>
      <c r="I21" s="94">
        <v>13.630779999999998</v>
      </c>
      <c r="J21" s="95">
        <v>-1.0994985186254718</v>
      </c>
      <c r="K21" s="95">
        <f>I21/'סכום נכסי הקרן'!$C$42</f>
        <v>3.9936226170277757E-3</v>
      </c>
      <c r="L21" s="121"/>
      <c r="M21" s="121"/>
    </row>
    <row r="22" spans="2:51">
      <c r="B22" s="83"/>
      <c r="C22" s="84"/>
      <c r="D22" s="84"/>
      <c r="E22" s="84"/>
      <c r="F22" s="84"/>
      <c r="G22" s="94"/>
      <c r="H22" s="96"/>
      <c r="I22" s="84"/>
      <c r="J22" s="95"/>
      <c r="K22" s="84"/>
      <c r="L22" s="121"/>
      <c r="M22" s="121"/>
    </row>
    <row r="23" spans="2:51">
      <c r="B23" s="102" t="s">
        <v>214</v>
      </c>
      <c r="C23" s="82"/>
      <c r="D23" s="82"/>
      <c r="E23" s="82"/>
      <c r="F23" s="82"/>
      <c r="G23" s="91"/>
      <c r="H23" s="93"/>
      <c r="I23" s="91">
        <v>2.5831499999999998</v>
      </c>
      <c r="J23" s="92">
        <v>-0.20836442216713844</v>
      </c>
      <c r="K23" s="92">
        <f>I23/'סכום נכסי הקרן'!$C$42</f>
        <v>7.5682582091232491E-4</v>
      </c>
      <c r="L23" s="121"/>
      <c r="M23" s="121"/>
    </row>
    <row r="24" spans="2:51">
      <c r="B24" s="87" t="s">
        <v>392</v>
      </c>
      <c r="C24" s="84" t="s">
        <v>393</v>
      </c>
      <c r="D24" s="97" t="s">
        <v>377</v>
      </c>
      <c r="E24" s="97" t="s">
        <v>152</v>
      </c>
      <c r="F24" s="105">
        <v>43199</v>
      </c>
      <c r="G24" s="94">
        <v>45680.87999999999</v>
      </c>
      <c r="H24" s="96">
        <v>5.6547999999999998</v>
      </c>
      <c r="I24" s="94">
        <v>2.5831499999999998</v>
      </c>
      <c r="J24" s="95">
        <v>-0.20836442216713844</v>
      </c>
      <c r="K24" s="95">
        <f>I24/'סכום נכסי הקרן'!$C$42</f>
        <v>7.5682582091232491E-4</v>
      </c>
      <c r="L24" s="121"/>
      <c r="M24" s="121"/>
    </row>
    <row r="25" spans="2:51">
      <c r="B25" s="83"/>
      <c r="C25" s="84"/>
      <c r="D25" s="84"/>
      <c r="E25" s="84"/>
      <c r="F25" s="84"/>
      <c r="G25" s="94"/>
      <c r="H25" s="96"/>
      <c r="I25" s="84"/>
      <c r="J25" s="95"/>
      <c r="K25" s="84"/>
      <c r="L25" s="121"/>
      <c r="M25" s="121"/>
    </row>
    <row r="26" spans="2:5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5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51">
      <c r="B28" s="99" t="s">
        <v>234</v>
      </c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51">
      <c r="B29" s="99" t="s">
        <v>99</v>
      </c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51">
      <c r="B30" s="99" t="s">
        <v>217</v>
      </c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51">
      <c r="B31" s="99" t="s">
        <v>225</v>
      </c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5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</row>
    <row r="121" spans="2:11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</row>
    <row r="122" spans="2:11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</row>
    <row r="123" spans="2:11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</row>
    <row r="124" spans="2:11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166</v>
      </c>
      <c r="C1" s="78" t="s" vm="1">
        <v>235</v>
      </c>
    </row>
    <row r="2" spans="2:78">
      <c r="B2" s="57" t="s">
        <v>165</v>
      </c>
      <c r="C2" s="78" t="s">
        <v>236</v>
      </c>
    </row>
    <row r="3" spans="2:78">
      <c r="B3" s="57" t="s">
        <v>167</v>
      </c>
      <c r="C3" s="78" t="s">
        <v>237</v>
      </c>
    </row>
    <row r="4" spans="2:78">
      <c r="B4" s="57" t="s">
        <v>168</v>
      </c>
      <c r="C4" s="78">
        <v>2148</v>
      </c>
    </row>
    <row r="6" spans="2:78" ht="26.25" customHeight="1">
      <c r="B6" s="141" t="s">
        <v>197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87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3" t="s">
        <v>103</v>
      </c>
      <c r="C8" s="31" t="s">
        <v>37</v>
      </c>
      <c r="D8" s="31" t="s">
        <v>40</v>
      </c>
      <c r="E8" s="31" t="s">
        <v>15</v>
      </c>
      <c r="F8" s="31" t="s">
        <v>51</v>
      </c>
      <c r="G8" s="31" t="s">
        <v>89</v>
      </c>
      <c r="H8" s="31" t="s">
        <v>18</v>
      </c>
      <c r="I8" s="31" t="s">
        <v>88</v>
      </c>
      <c r="J8" s="31" t="s">
        <v>17</v>
      </c>
      <c r="K8" s="31" t="s">
        <v>19</v>
      </c>
      <c r="L8" s="31" t="s">
        <v>219</v>
      </c>
      <c r="M8" s="31" t="s">
        <v>218</v>
      </c>
      <c r="N8" s="31" t="s">
        <v>97</v>
      </c>
      <c r="O8" s="31" t="s">
        <v>48</v>
      </c>
      <c r="P8" s="31" t="s">
        <v>169</v>
      </c>
      <c r="Q8" s="32" t="s">
        <v>171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226</v>
      </c>
      <c r="M9" s="17"/>
      <c r="N9" s="17" t="s">
        <v>222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100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166</v>
      </c>
      <c r="C1" s="78" t="s" vm="1">
        <v>235</v>
      </c>
    </row>
    <row r="2" spans="2:61">
      <c r="B2" s="57" t="s">
        <v>165</v>
      </c>
      <c r="C2" s="78" t="s">
        <v>236</v>
      </c>
    </row>
    <row r="3" spans="2:61">
      <c r="B3" s="57" t="s">
        <v>167</v>
      </c>
      <c r="C3" s="78" t="s">
        <v>237</v>
      </c>
    </row>
    <row r="4" spans="2:61">
      <c r="B4" s="57" t="s">
        <v>168</v>
      </c>
      <c r="C4" s="78">
        <v>2148</v>
      </c>
    </row>
    <row r="6" spans="2:61" ht="26.25" customHeight="1">
      <c r="B6" s="141" t="s">
        <v>198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3" t="s">
        <v>103</v>
      </c>
      <c r="C7" s="31" t="s">
        <v>210</v>
      </c>
      <c r="D7" s="31" t="s">
        <v>37</v>
      </c>
      <c r="E7" s="31" t="s">
        <v>104</v>
      </c>
      <c r="F7" s="31" t="s">
        <v>15</v>
      </c>
      <c r="G7" s="31" t="s">
        <v>89</v>
      </c>
      <c r="H7" s="31" t="s">
        <v>51</v>
      </c>
      <c r="I7" s="31" t="s">
        <v>18</v>
      </c>
      <c r="J7" s="31" t="s">
        <v>88</v>
      </c>
      <c r="K7" s="14" t="s">
        <v>33</v>
      </c>
      <c r="L7" s="71" t="s">
        <v>19</v>
      </c>
      <c r="M7" s="31" t="s">
        <v>219</v>
      </c>
      <c r="N7" s="31" t="s">
        <v>218</v>
      </c>
      <c r="O7" s="31" t="s">
        <v>97</v>
      </c>
      <c r="P7" s="31" t="s">
        <v>169</v>
      </c>
      <c r="Q7" s="32" t="s">
        <v>171</v>
      </c>
      <c r="R7" s="1"/>
      <c r="S7" s="1"/>
      <c r="T7" s="1"/>
      <c r="U7" s="1"/>
      <c r="V7" s="1"/>
      <c r="W7" s="1"/>
      <c r="BH7" s="3" t="s">
        <v>149</v>
      </c>
      <c r="BI7" s="3" t="s">
        <v>151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226</v>
      </c>
      <c r="N8" s="17"/>
      <c r="O8" s="17" t="s">
        <v>222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147</v>
      </c>
      <c r="BI8" s="3" t="s">
        <v>150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100</v>
      </c>
      <c r="R9" s="1"/>
      <c r="S9" s="1"/>
      <c r="T9" s="1"/>
      <c r="U9" s="1"/>
      <c r="V9" s="1"/>
      <c r="W9" s="1"/>
      <c r="BH9" s="4" t="s">
        <v>148</v>
      </c>
      <c r="BI9" s="4" t="s">
        <v>152</v>
      </c>
    </row>
    <row r="10" spans="2:61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"/>
      <c r="S10" s="1"/>
      <c r="T10" s="1"/>
      <c r="U10" s="1"/>
      <c r="V10" s="1"/>
      <c r="W10" s="1"/>
      <c r="BH10" s="1" t="s">
        <v>27</v>
      </c>
      <c r="BI10" s="4" t="s">
        <v>153</v>
      </c>
    </row>
    <row r="11" spans="2:61" ht="21.75" customHeight="1">
      <c r="B11" s="99" t="s">
        <v>234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BI11" s="1" t="s">
        <v>159</v>
      </c>
    </row>
    <row r="12" spans="2:61">
      <c r="B12" s="99" t="s">
        <v>99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BI12" s="1" t="s">
        <v>154</v>
      </c>
    </row>
    <row r="13" spans="2:61">
      <c r="B13" s="99" t="s">
        <v>217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BI13" s="1" t="s">
        <v>155</v>
      </c>
    </row>
    <row r="14" spans="2:61">
      <c r="B14" s="99" t="s">
        <v>225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BI14" s="1" t="s">
        <v>156</v>
      </c>
    </row>
    <row r="15" spans="2:61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BI15" s="1" t="s">
        <v>158</v>
      </c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BI16" s="1" t="s">
        <v>157</v>
      </c>
    </row>
    <row r="17" spans="2:6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BI17" s="1" t="s">
        <v>160</v>
      </c>
    </row>
    <row r="18" spans="2:6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BI18" s="1" t="s">
        <v>161</v>
      </c>
    </row>
    <row r="19" spans="2:61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BI19" s="1" t="s">
        <v>162</v>
      </c>
    </row>
    <row r="20" spans="2:61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BI20" s="1" t="s">
        <v>163</v>
      </c>
    </row>
    <row r="21" spans="2:61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BI21" s="1" t="s">
        <v>164</v>
      </c>
    </row>
    <row r="22" spans="2:6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BI22" s="1" t="s">
        <v>27</v>
      </c>
    </row>
    <row r="23" spans="2:6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6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61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61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61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61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61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61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61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61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166</v>
      </c>
      <c r="C1" s="78" t="s" vm="1">
        <v>235</v>
      </c>
    </row>
    <row r="2" spans="2:64">
      <c r="B2" s="57" t="s">
        <v>165</v>
      </c>
      <c r="C2" s="78" t="s">
        <v>236</v>
      </c>
    </row>
    <row r="3" spans="2:64">
      <c r="B3" s="57" t="s">
        <v>167</v>
      </c>
      <c r="C3" s="78" t="s">
        <v>237</v>
      </c>
    </row>
    <row r="4" spans="2:64">
      <c r="B4" s="57" t="s">
        <v>168</v>
      </c>
      <c r="C4" s="78">
        <v>2148</v>
      </c>
    </row>
    <row r="6" spans="2:64" ht="26.25" customHeight="1">
      <c r="B6" s="141" t="s">
        <v>199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78.75">
      <c r="B7" s="60" t="s">
        <v>103</v>
      </c>
      <c r="C7" s="61" t="s">
        <v>37</v>
      </c>
      <c r="D7" s="61" t="s">
        <v>104</v>
      </c>
      <c r="E7" s="61" t="s">
        <v>15</v>
      </c>
      <c r="F7" s="61" t="s">
        <v>51</v>
      </c>
      <c r="G7" s="61" t="s">
        <v>18</v>
      </c>
      <c r="H7" s="61" t="s">
        <v>88</v>
      </c>
      <c r="I7" s="61" t="s">
        <v>42</v>
      </c>
      <c r="J7" s="61" t="s">
        <v>19</v>
      </c>
      <c r="K7" s="61" t="s">
        <v>219</v>
      </c>
      <c r="L7" s="61" t="s">
        <v>218</v>
      </c>
      <c r="M7" s="61" t="s">
        <v>97</v>
      </c>
      <c r="N7" s="61" t="s">
        <v>169</v>
      </c>
      <c r="O7" s="63" t="s">
        <v>171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226</v>
      </c>
      <c r="L8" s="33"/>
      <c r="M8" s="33" t="s">
        <v>222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"/>
      <c r="Q10" s="1"/>
      <c r="R10" s="1"/>
      <c r="S10" s="1"/>
      <c r="T10" s="1"/>
      <c r="U10" s="1"/>
      <c r="BL10" s="1"/>
    </row>
    <row r="11" spans="2:64" ht="20.25" customHeight="1">
      <c r="B11" s="99" t="s">
        <v>234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2:64">
      <c r="B12" s="99" t="s">
        <v>99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2:64">
      <c r="B13" s="99" t="s">
        <v>217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4">
      <c r="B14" s="99" t="s">
        <v>225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4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166</v>
      </c>
      <c r="C1" s="78" t="s" vm="1">
        <v>235</v>
      </c>
    </row>
    <row r="2" spans="2:56">
      <c r="B2" s="57" t="s">
        <v>165</v>
      </c>
      <c r="C2" s="78" t="s">
        <v>236</v>
      </c>
    </row>
    <row r="3" spans="2:56">
      <c r="B3" s="57" t="s">
        <v>167</v>
      </c>
      <c r="C3" s="78" t="s">
        <v>237</v>
      </c>
    </row>
    <row r="4" spans="2:56">
      <c r="B4" s="57" t="s">
        <v>168</v>
      </c>
      <c r="C4" s="78">
        <v>2148</v>
      </c>
    </row>
    <row r="6" spans="2:56" ht="26.25" customHeight="1">
      <c r="B6" s="141" t="s">
        <v>200</v>
      </c>
      <c r="C6" s="142"/>
      <c r="D6" s="142"/>
      <c r="E6" s="142"/>
      <c r="F6" s="142"/>
      <c r="G6" s="142"/>
      <c r="H6" s="142"/>
      <c r="I6" s="142"/>
      <c r="J6" s="143"/>
    </row>
    <row r="7" spans="2:56" s="3" customFormat="1" ht="78.75">
      <c r="B7" s="60" t="s">
        <v>103</v>
      </c>
      <c r="C7" s="62" t="s">
        <v>44</v>
      </c>
      <c r="D7" s="62" t="s">
        <v>72</v>
      </c>
      <c r="E7" s="62" t="s">
        <v>45</v>
      </c>
      <c r="F7" s="62" t="s">
        <v>88</v>
      </c>
      <c r="G7" s="62" t="s">
        <v>211</v>
      </c>
      <c r="H7" s="62" t="s">
        <v>169</v>
      </c>
      <c r="I7" s="64" t="s">
        <v>170</v>
      </c>
      <c r="J7" s="77" t="s">
        <v>229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223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4"/>
      <c r="C11" s="101"/>
      <c r="D11" s="101"/>
      <c r="E11" s="101"/>
      <c r="F11" s="101"/>
      <c r="G11" s="101"/>
      <c r="H11" s="101"/>
      <c r="I11" s="101"/>
      <c r="J11" s="101"/>
    </row>
    <row r="12" spans="2:56">
      <c r="B12" s="104"/>
      <c r="C12" s="101"/>
      <c r="D12" s="101"/>
      <c r="E12" s="101"/>
      <c r="F12" s="101"/>
      <c r="G12" s="101"/>
      <c r="H12" s="101"/>
      <c r="I12" s="101"/>
      <c r="J12" s="101"/>
    </row>
    <row r="13" spans="2:56">
      <c r="B13" s="101"/>
      <c r="C13" s="101"/>
      <c r="D13" s="101"/>
      <c r="E13" s="101"/>
      <c r="F13" s="101"/>
      <c r="G13" s="101"/>
      <c r="H13" s="101"/>
      <c r="I13" s="101"/>
      <c r="J13" s="101"/>
    </row>
    <row r="14" spans="2:56">
      <c r="B14" s="101"/>
      <c r="C14" s="101"/>
      <c r="D14" s="101"/>
      <c r="E14" s="101"/>
      <c r="F14" s="101"/>
      <c r="G14" s="101"/>
      <c r="H14" s="101"/>
      <c r="I14" s="101"/>
      <c r="J14" s="101"/>
    </row>
    <row r="15" spans="2:56">
      <c r="B15" s="101"/>
      <c r="C15" s="101"/>
      <c r="D15" s="101"/>
      <c r="E15" s="101"/>
      <c r="F15" s="101"/>
      <c r="G15" s="101"/>
      <c r="H15" s="101"/>
      <c r="I15" s="101"/>
      <c r="J15" s="101"/>
    </row>
    <row r="16" spans="2:56">
      <c r="B16" s="101"/>
      <c r="C16" s="101"/>
      <c r="D16" s="101"/>
      <c r="E16" s="101"/>
      <c r="F16" s="101"/>
      <c r="G16" s="101"/>
      <c r="H16" s="101"/>
      <c r="I16" s="101"/>
      <c r="J16" s="101"/>
    </row>
    <row r="17" spans="2:10">
      <c r="B17" s="101"/>
      <c r="C17" s="101"/>
      <c r="D17" s="101"/>
      <c r="E17" s="101"/>
      <c r="F17" s="101"/>
      <c r="G17" s="101"/>
      <c r="H17" s="101"/>
      <c r="I17" s="101"/>
      <c r="J17" s="101"/>
    </row>
    <row r="18" spans="2:10">
      <c r="B18" s="101"/>
      <c r="C18" s="101"/>
      <c r="D18" s="101"/>
      <c r="E18" s="101"/>
      <c r="F18" s="101"/>
      <c r="G18" s="101"/>
      <c r="H18" s="101"/>
      <c r="I18" s="101"/>
      <c r="J18" s="101"/>
    </row>
    <row r="19" spans="2:10">
      <c r="B19" s="101"/>
      <c r="C19" s="101"/>
      <c r="D19" s="101"/>
      <c r="E19" s="101"/>
      <c r="F19" s="101"/>
      <c r="G19" s="101"/>
      <c r="H19" s="101"/>
      <c r="I19" s="101"/>
      <c r="J19" s="101"/>
    </row>
    <row r="20" spans="2:10">
      <c r="B20" s="101"/>
      <c r="C20" s="101"/>
      <c r="D20" s="101"/>
      <c r="E20" s="101"/>
      <c r="F20" s="101"/>
      <c r="G20" s="101"/>
      <c r="H20" s="101"/>
      <c r="I20" s="101"/>
      <c r="J20" s="101"/>
    </row>
    <row r="21" spans="2:10">
      <c r="B21" s="101"/>
      <c r="C21" s="101"/>
      <c r="D21" s="101"/>
      <c r="E21" s="101"/>
      <c r="F21" s="101"/>
      <c r="G21" s="101"/>
      <c r="H21" s="101"/>
      <c r="I21" s="101"/>
      <c r="J21" s="101"/>
    </row>
    <row r="22" spans="2:10">
      <c r="B22" s="101"/>
      <c r="C22" s="101"/>
      <c r="D22" s="101"/>
      <c r="E22" s="101"/>
      <c r="F22" s="101"/>
      <c r="G22" s="101"/>
      <c r="H22" s="101"/>
      <c r="I22" s="101"/>
      <c r="J22" s="101"/>
    </row>
    <row r="23" spans="2:10">
      <c r="B23" s="101"/>
      <c r="C23" s="101"/>
      <c r="D23" s="101"/>
      <c r="E23" s="101"/>
      <c r="F23" s="101"/>
      <c r="G23" s="101"/>
      <c r="H23" s="101"/>
      <c r="I23" s="101"/>
      <c r="J23" s="101"/>
    </row>
    <row r="24" spans="2:10">
      <c r="B24" s="101"/>
      <c r="C24" s="101"/>
      <c r="D24" s="101"/>
      <c r="E24" s="101"/>
      <c r="F24" s="101"/>
      <c r="G24" s="101"/>
      <c r="H24" s="101"/>
      <c r="I24" s="101"/>
      <c r="J24" s="101"/>
    </row>
    <row r="25" spans="2:10">
      <c r="B25" s="101"/>
      <c r="C25" s="101"/>
      <c r="D25" s="101"/>
      <c r="E25" s="101"/>
      <c r="F25" s="101"/>
      <c r="G25" s="101"/>
      <c r="H25" s="101"/>
      <c r="I25" s="101"/>
      <c r="J25" s="101"/>
    </row>
    <row r="26" spans="2:10">
      <c r="B26" s="101"/>
      <c r="C26" s="101"/>
      <c r="D26" s="101"/>
      <c r="E26" s="101"/>
      <c r="F26" s="101"/>
      <c r="G26" s="101"/>
      <c r="H26" s="101"/>
      <c r="I26" s="101"/>
      <c r="J26" s="101"/>
    </row>
    <row r="27" spans="2:10">
      <c r="B27" s="101"/>
      <c r="C27" s="101"/>
      <c r="D27" s="101"/>
      <c r="E27" s="101"/>
      <c r="F27" s="101"/>
      <c r="G27" s="101"/>
      <c r="H27" s="101"/>
      <c r="I27" s="101"/>
      <c r="J27" s="101"/>
    </row>
    <row r="28" spans="2:10">
      <c r="B28" s="101"/>
      <c r="C28" s="101"/>
      <c r="D28" s="101"/>
      <c r="E28" s="101"/>
      <c r="F28" s="101"/>
      <c r="G28" s="101"/>
      <c r="H28" s="101"/>
      <c r="I28" s="101"/>
      <c r="J28" s="101"/>
    </row>
    <row r="29" spans="2:10">
      <c r="B29" s="101"/>
      <c r="C29" s="101"/>
      <c r="D29" s="101"/>
      <c r="E29" s="101"/>
      <c r="F29" s="101"/>
      <c r="G29" s="101"/>
      <c r="H29" s="101"/>
      <c r="I29" s="101"/>
      <c r="J29" s="101"/>
    </row>
    <row r="30" spans="2:10">
      <c r="B30" s="101"/>
      <c r="C30" s="101"/>
      <c r="D30" s="101"/>
      <c r="E30" s="101"/>
      <c r="F30" s="101"/>
      <c r="G30" s="101"/>
      <c r="H30" s="101"/>
      <c r="I30" s="101"/>
      <c r="J30" s="101"/>
    </row>
    <row r="31" spans="2:10">
      <c r="B31" s="101"/>
      <c r="C31" s="101"/>
      <c r="D31" s="101"/>
      <c r="E31" s="101"/>
      <c r="F31" s="101"/>
      <c r="G31" s="101"/>
      <c r="H31" s="101"/>
      <c r="I31" s="101"/>
      <c r="J31" s="101"/>
    </row>
    <row r="32" spans="2:10">
      <c r="B32" s="101"/>
      <c r="C32" s="101"/>
      <c r="D32" s="101"/>
      <c r="E32" s="101"/>
      <c r="F32" s="101"/>
      <c r="G32" s="101"/>
      <c r="H32" s="101"/>
      <c r="I32" s="101"/>
      <c r="J32" s="101"/>
    </row>
    <row r="33" spans="2:10">
      <c r="B33" s="101"/>
      <c r="C33" s="101"/>
      <c r="D33" s="101"/>
      <c r="E33" s="101"/>
      <c r="F33" s="101"/>
      <c r="G33" s="101"/>
      <c r="H33" s="101"/>
      <c r="I33" s="101"/>
      <c r="J33" s="101"/>
    </row>
    <row r="34" spans="2:10">
      <c r="B34" s="101"/>
      <c r="C34" s="101"/>
      <c r="D34" s="101"/>
      <c r="E34" s="101"/>
      <c r="F34" s="101"/>
      <c r="G34" s="101"/>
      <c r="H34" s="101"/>
      <c r="I34" s="101"/>
      <c r="J34" s="101"/>
    </row>
    <row r="35" spans="2:10">
      <c r="B35" s="101"/>
      <c r="C35" s="101"/>
      <c r="D35" s="101"/>
      <c r="E35" s="101"/>
      <c r="F35" s="101"/>
      <c r="G35" s="101"/>
      <c r="H35" s="101"/>
      <c r="I35" s="101"/>
      <c r="J35" s="101"/>
    </row>
    <row r="36" spans="2:10">
      <c r="B36" s="101"/>
      <c r="C36" s="101"/>
      <c r="D36" s="101"/>
      <c r="E36" s="101"/>
      <c r="F36" s="101"/>
      <c r="G36" s="101"/>
      <c r="H36" s="101"/>
      <c r="I36" s="101"/>
      <c r="J36" s="101"/>
    </row>
    <row r="37" spans="2:10">
      <c r="B37" s="101"/>
      <c r="C37" s="101"/>
      <c r="D37" s="101"/>
      <c r="E37" s="101"/>
      <c r="F37" s="101"/>
      <c r="G37" s="101"/>
      <c r="H37" s="101"/>
      <c r="I37" s="101"/>
      <c r="J37" s="101"/>
    </row>
    <row r="38" spans="2:10">
      <c r="B38" s="101"/>
      <c r="C38" s="101"/>
      <c r="D38" s="101"/>
      <c r="E38" s="101"/>
      <c r="F38" s="101"/>
      <c r="G38" s="101"/>
      <c r="H38" s="101"/>
      <c r="I38" s="101"/>
      <c r="J38" s="101"/>
    </row>
    <row r="39" spans="2:10">
      <c r="B39" s="101"/>
      <c r="C39" s="101"/>
      <c r="D39" s="101"/>
      <c r="E39" s="101"/>
      <c r="F39" s="101"/>
      <c r="G39" s="101"/>
      <c r="H39" s="101"/>
      <c r="I39" s="101"/>
      <c r="J39" s="101"/>
    </row>
    <row r="40" spans="2:10">
      <c r="B40" s="101"/>
      <c r="C40" s="101"/>
      <c r="D40" s="101"/>
      <c r="E40" s="101"/>
      <c r="F40" s="101"/>
      <c r="G40" s="101"/>
      <c r="H40" s="101"/>
      <c r="I40" s="101"/>
      <c r="J40" s="101"/>
    </row>
    <row r="41" spans="2:10">
      <c r="B41" s="101"/>
      <c r="C41" s="101"/>
      <c r="D41" s="101"/>
      <c r="E41" s="101"/>
      <c r="F41" s="101"/>
      <c r="G41" s="101"/>
      <c r="H41" s="101"/>
      <c r="I41" s="101"/>
      <c r="J41" s="101"/>
    </row>
    <row r="42" spans="2:10">
      <c r="B42" s="101"/>
      <c r="C42" s="101"/>
      <c r="D42" s="101"/>
      <c r="E42" s="101"/>
      <c r="F42" s="101"/>
      <c r="G42" s="101"/>
      <c r="H42" s="101"/>
      <c r="I42" s="101"/>
      <c r="J42" s="101"/>
    </row>
    <row r="43" spans="2:10">
      <c r="B43" s="101"/>
      <c r="C43" s="101"/>
      <c r="D43" s="101"/>
      <c r="E43" s="101"/>
      <c r="F43" s="101"/>
      <c r="G43" s="101"/>
      <c r="H43" s="101"/>
      <c r="I43" s="101"/>
      <c r="J43" s="101"/>
    </row>
    <row r="44" spans="2:10">
      <c r="B44" s="101"/>
      <c r="C44" s="101"/>
      <c r="D44" s="101"/>
      <c r="E44" s="101"/>
      <c r="F44" s="101"/>
      <c r="G44" s="101"/>
      <c r="H44" s="101"/>
      <c r="I44" s="101"/>
      <c r="J44" s="101"/>
    </row>
    <row r="45" spans="2:10">
      <c r="B45" s="101"/>
      <c r="C45" s="101"/>
      <c r="D45" s="101"/>
      <c r="E45" s="101"/>
      <c r="F45" s="101"/>
      <c r="G45" s="101"/>
      <c r="H45" s="101"/>
      <c r="I45" s="101"/>
      <c r="J45" s="101"/>
    </row>
    <row r="46" spans="2:10">
      <c r="B46" s="101"/>
      <c r="C46" s="101"/>
      <c r="D46" s="101"/>
      <c r="E46" s="101"/>
      <c r="F46" s="101"/>
      <c r="G46" s="101"/>
      <c r="H46" s="101"/>
      <c r="I46" s="101"/>
      <c r="J46" s="101"/>
    </row>
    <row r="47" spans="2:10">
      <c r="B47" s="101"/>
      <c r="C47" s="101"/>
      <c r="D47" s="101"/>
      <c r="E47" s="101"/>
      <c r="F47" s="101"/>
      <c r="G47" s="101"/>
      <c r="H47" s="101"/>
      <c r="I47" s="101"/>
      <c r="J47" s="101"/>
    </row>
    <row r="48" spans="2:10">
      <c r="B48" s="101"/>
      <c r="C48" s="101"/>
      <c r="D48" s="101"/>
      <c r="E48" s="101"/>
      <c r="F48" s="101"/>
      <c r="G48" s="101"/>
      <c r="H48" s="101"/>
      <c r="I48" s="101"/>
      <c r="J48" s="101"/>
    </row>
    <row r="49" spans="2:10">
      <c r="B49" s="101"/>
      <c r="C49" s="101"/>
      <c r="D49" s="101"/>
      <c r="E49" s="101"/>
      <c r="F49" s="101"/>
      <c r="G49" s="101"/>
      <c r="H49" s="101"/>
      <c r="I49" s="101"/>
      <c r="J49" s="101"/>
    </row>
    <row r="50" spans="2:10">
      <c r="B50" s="101"/>
      <c r="C50" s="101"/>
      <c r="D50" s="101"/>
      <c r="E50" s="101"/>
      <c r="F50" s="101"/>
      <c r="G50" s="101"/>
      <c r="H50" s="101"/>
      <c r="I50" s="101"/>
      <c r="J50" s="101"/>
    </row>
    <row r="51" spans="2:10">
      <c r="B51" s="101"/>
      <c r="C51" s="101"/>
      <c r="D51" s="101"/>
      <c r="E51" s="101"/>
      <c r="F51" s="101"/>
      <c r="G51" s="101"/>
      <c r="H51" s="101"/>
      <c r="I51" s="101"/>
      <c r="J51" s="101"/>
    </row>
    <row r="52" spans="2:10">
      <c r="B52" s="101"/>
      <c r="C52" s="101"/>
      <c r="D52" s="101"/>
      <c r="E52" s="101"/>
      <c r="F52" s="101"/>
      <c r="G52" s="101"/>
      <c r="H52" s="101"/>
      <c r="I52" s="101"/>
      <c r="J52" s="101"/>
    </row>
    <row r="53" spans="2:10">
      <c r="B53" s="101"/>
      <c r="C53" s="101"/>
      <c r="D53" s="101"/>
      <c r="E53" s="101"/>
      <c r="F53" s="101"/>
      <c r="G53" s="101"/>
      <c r="H53" s="101"/>
      <c r="I53" s="101"/>
      <c r="J53" s="101"/>
    </row>
    <row r="54" spans="2:10">
      <c r="B54" s="101"/>
      <c r="C54" s="101"/>
      <c r="D54" s="101"/>
      <c r="E54" s="101"/>
      <c r="F54" s="101"/>
      <c r="G54" s="101"/>
      <c r="H54" s="101"/>
      <c r="I54" s="101"/>
      <c r="J54" s="101"/>
    </row>
    <row r="55" spans="2:10">
      <c r="B55" s="101"/>
      <c r="C55" s="101"/>
      <c r="D55" s="101"/>
      <c r="E55" s="101"/>
      <c r="F55" s="101"/>
      <c r="G55" s="101"/>
      <c r="H55" s="101"/>
      <c r="I55" s="101"/>
      <c r="J55" s="101"/>
    </row>
    <row r="56" spans="2:10">
      <c r="B56" s="101"/>
      <c r="C56" s="101"/>
      <c r="D56" s="101"/>
      <c r="E56" s="101"/>
      <c r="F56" s="101"/>
      <c r="G56" s="101"/>
      <c r="H56" s="101"/>
      <c r="I56" s="101"/>
      <c r="J56" s="101"/>
    </row>
    <row r="57" spans="2:10">
      <c r="B57" s="101"/>
      <c r="C57" s="101"/>
      <c r="D57" s="101"/>
      <c r="E57" s="101"/>
      <c r="F57" s="101"/>
      <c r="G57" s="101"/>
      <c r="H57" s="101"/>
      <c r="I57" s="101"/>
      <c r="J57" s="101"/>
    </row>
    <row r="58" spans="2:10">
      <c r="B58" s="101"/>
      <c r="C58" s="101"/>
      <c r="D58" s="101"/>
      <c r="E58" s="101"/>
      <c r="F58" s="101"/>
      <c r="G58" s="101"/>
      <c r="H58" s="101"/>
      <c r="I58" s="101"/>
      <c r="J58" s="101"/>
    </row>
    <row r="59" spans="2:10">
      <c r="B59" s="101"/>
      <c r="C59" s="101"/>
      <c r="D59" s="101"/>
      <c r="E59" s="101"/>
      <c r="F59" s="101"/>
      <c r="G59" s="101"/>
      <c r="H59" s="101"/>
      <c r="I59" s="101"/>
      <c r="J59" s="101"/>
    </row>
    <row r="60" spans="2:10">
      <c r="B60" s="101"/>
      <c r="C60" s="101"/>
      <c r="D60" s="101"/>
      <c r="E60" s="101"/>
      <c r="F60" s="101"/>
      <c r="G60" s="101"/>
      <c r="H60" s="101"/>
      <c r="I60" s="101"/>
      <c r="J60" s="101"/>
    </row>
    <row r="61" spans="2:10">
      <c r="B61" s="101"/>
      <c r="C61" s="101"/>
      <c r="D61" s="101"/>
      <c r="E61" s="101"/>
      <c r="F61" s="101"/>
      <c r="G61" s="101"/>
      <c r="H61" s="101"/>
      <c r="I61" s="101"/>
      <c r="J61" s="101"/>
    </row>
    <row r="62" spans="2:10">
      <c r="B62" s="101"/>
      <c r="C62" s="101"/>
      <c r="D62" s="101"/>
      <c r="E62" s="101"/>
      <c r="F62" s="101"/>
      <c r="G62" s="101"/>
      <c r="H62" s="101"/>
      <c r="I62" s="101"/>
      <c r="J62" s="101"/>
    </row>
    <row r="63" spans="2:10">
      <c r="B63" s="101"/>
      <c r="C63" s="101"/>
      <c r="D63" s="101"/>
      <c r="E63" s="101"/>
      <c r="F63" s="101"/>
      <c r="G63" s="101"/>
      <c r="H63" s="101"/>
      <c r="I63" s="101"/>
      <c r="J63" s="101"/>
    </row>
    <row r="64" spans="2:10">
      <c r="B64" s="101"/>
      <c r="C64" s="101"/>
      <c r="D64" s="101"/>
      <c r="E64" s="101"/>
      <c r="F64" s="101"/>
      <c r="G64" s="101"/>
      <c r="H64" s="101"/>
      <c r="I64" s="101"/>
      <c r="J64" s="101"/>
    </row>
    <row r="65" spans="2:10">
      <c r="B65" s="101"/>
      <c r="C65" s="101"/>
      <c r="D65" s="101"/>
      <c r="E65" s="101"/>
      <c r="F65" s="101"/>
      <c r="G65" s="101"/>
      <c r="H65" s="101"/>
      <c r="I65" s="101"/>
      <c r="J65" s="101"/>
    </row>
    <row r="66" spans="2:10">
      <c r="B66" s="101"/>
      <c r="C66" s="101"/>
      <c r="D66" s="101"/>
      <c r="E66" s="101"/>
      <c r="F66" s="101"/>
      <c r="G66" s="101"/>
      <c r="H66" s="101"/>
      <c r="I66" s="101"/>
      <c r="J66" s="101"/>
    </row>
    <row r="67" spans="2:10">
      <c r="B67" s="101"/>
      <c r="C67" s="101"/>
      <c r="D67" s="101"/>
      <c r="E67" s="101"/>
      <c r="F67" s="101"/>
      <c r="G67" s="101"/>
      <c r="H67" s="101"/>
      <c r="I67" s="101"/>
      <c r="J67" s="101"/>
    </row>
    <row r="68" spans="2:10">
      <c r="B68" s="101"/>
      <c r="C68" s="101"/>
      <c r="D68" s="101"/>
      <c r="E68" s="101"/>
      <c r="F68" s="101"/>
      <c r="G68" s="101"/>
      <c r="H68" s="101"/>
      <c r="I68" s="101"/>
      <c r="J68" s="101"/>
    </row>
    <row r="69" spans="2:10">
      <c r="B69" s="101"/>
      <c r="C69" s="101"/>
      <c r="D69" s="101"/>
      <c r="E69" s="101"/>
      <c r="F69" s="101"/>
      <c r="G69" s="101"/>
      <c r="H69" s="101"/>
      <c r="I69" s="101"/>
      <c r="J69" s="101"/>
    </row>
    <row r="70" spans="2:10">
      <c r="B70" s="101"/>
      <c r="C70" s="101"/>
      <c r="D70" s="101"/>
      <c r="E70" s="101"/>
      <c r="F70" s="101"/>
      <c r="G70" s="101"/>
      <c r="H70" s="101"/>
      <c r="I70" s="101"/>
      <c r="J70" s="101"/>
    </row>
    <row r="71" spans="2:10">
      <c r="B71" s="101"/>
      <c r="C71" s="101"/>
      <c r="D71" s="101"/>
      <c r="E71" s="101"/>
      <c r="F71" s="101"/>
      <c r="G71" s="101"/>
      <c r="H71" s="101"/>
      <c r="I71" s="101"/>
      <c r="J71" s="101"/>
    </row>
    <row r="72" spans="2:10">
      <c r="B72" s="101"/>
      <c r="C72" s="101"/>
      <c r="D72" s="101"/>
      <c r="E72" s="101"/>
      <c r="F72" s="101"/>
      <c r="G72" s="101"/>
      <c r="H72" s="101"/>
      <c r="I72" s="101"/>
      <c r="J72" s="101"/>
    </row>
    <row r="73" spans="2:10">
      <c r="B73" s="101"/>
      <c r="C73" s="101"/>
      <c r="D73" s="101"/>
      <c r="E73" s="101"/>
      <c r="F73" s="101"/>
      <c r="G73" s="101"/>
      <c r="H73" s="101"/>
      <c r="I73" s="101"/>
      <c r="J73" s="101"/>
    </row>
    <row r="74" spans="2:10">
      <c r="B74" s="101"/>
      <c r="C74" s="101"/>
      <c r="D74" s="101"/>
      <c r="E74" s="101"/>
      <c r="F74" s="101"/>
      <c r="G74" s="101"/>
      <c r="H74" s="101"/>
      <c r="I74" s="101"/>
      <c r="J74" s="101"/>
    </row>
    <row r="75" spans="2:10">
      <c r="B75" s="101"/>
      <c r="C75" s="101"/>
      <c r="D75" s="101"/>
      <c r="E75" s="101"/>
      <c r="F75" s="101"/>
      <c r="G75" s="101"/>
      <c r="H75" s="101"/>
      <c r="I75" s="101"/>
      <c r="J75" s="101"/>
    </row>
    <row r="76" spans="2:10">
      <c r="B76" s="101"/>
      <c r="C76" s="101"/>
      <c r="D76" s="101"/>
      <c r="E76" s="101"/>
      <c r="F76" s="101"/>
      <c r="G76" s="101"/>
      <c r="H76" s="101"/>
      <c r="I76" s="101"/>
      <c r="J76" s="101"/>
    </row>
    <row r="77" spans="2:10">
      <c r="B77" s="101"/>
      <c r="C77" s="101"/>
      <c r="D77" s="101"/>
      <c r="E77" s="101"/>
      <c r="F77" s="101"/>
      <c r="G77" s="101"/>
      <c r="H77" s="101"/>
      <c r="I77" s="101"/>
      <c r="J77" s="101"/>
    </row>
    <row r="78" spans="2:10">
      <c r="B78" s="101"/>
      <c r="C78" s="101"/>
      <c r="D78" s="101"/>
      <c r="E78" s="101"/>
      <c r="F78" s="101"/>
      <c r="G78" s="101"/>
      <c r="H78" s="101"/>
      <c r="I78" s="101"/>
      <c r="J78" s="101"/>
    </row>
    <row r="79" spans="2:10">
      <c r="B79" s="101"/>
      <c r="C79" s="101"/>
      <c r="D79" s="101"/>
      <c r="E79" s="101"/>
      <c r="F79" s="101"/>
      <c r="G79" s="101"/>
      <c r="H79" s="101"/>
      <c r="I79" s="101"/>
      <c r="J79" s="101"/>
    </row>
    <row r="80" spans="2:10">
      <c r="B80" s="101"/>
      <c r="C80" s="101"/>
      <c r="D80" s="101"/>
      <c r="E80" s="101"/>
      <c r="F80" s="101"/>
      <c r="G80" s="101"/>
      <c r="H80" s="101"/>
      <c r="I80" s="101"/>
      <c r="J80" s="101"/>
    </row>
    <row r="81" spans="2:10">
      <c r="B81" s="101"/>
      <c r="C81" s="101"/>
      <c r="D81" s="101"/>
      <c r="E81" s="101"/>
      <c r="F81" s="101"/>
      <c r="G81" s="101"/>
      <c r="H81" s="101"/>
      <c r="I81" s="101"/>
      <c r="J81" s="101"/>
    </row>
    <row r="82" spans="2:10">
      <c r="B82" s="101"/>
      <c r="C82" s="101"/>
      <c r="D82" s="101"/>
      <c r="E82" s="101"/>
      <c r="F82" s="101"/>
      <c r="G82" s="101"/>
      <c r="H82" s="101"/>
      <c r="I82" s="101"/>
      <c r="J82" s="101"/>
    </row>
    <row r="83" spans="2:10">
      <c r="B83" s="101"/>
      <c r="C83" s="101"/>
      <c r="D83" s="101"/>
      <c r="E83" s="101"/>
      <c r="F83" s="101"/>
      <c r="G83" s="101"/>
      <c r="H83" s="101"/>
      <c r="I83" s="101"/>
      <c r="J83" s="101"/>
    </row>
    <row r="84" spans="2:10">
      <c r="B84" s="101"/>
      <c r="C84" s="101"/>
      <c r="D84" s="101"/>
      <c r="E84" s="101"/>
      <c r="F84" s="101"/>
      <c r="G84" s="101"/>
      <c r="H84" s="101"/>
      <c r="I84" s="101"/>
      <c r="J84" s="101"/>
    </row>
    <row r="85" spans="2:10">
      <c r="B85" s="101"/>
      <c r="C85" s="101"/>
      <c r="D85" s="101"/>
      <c r="E85" s="101"/>
      <c r="F85" s="101"/>
      <c r="G85" s="101"/>
      <c r="H85" s="101"/>
      <c r="I85" s="101"/>
      <c r="J85" s="101"/>
    </row>
    <row r="86" spans="2:10">
      <c r="B86" s="101"/>
      <c r="C86" s="101"/>
      <c r="D86" s="101"/>
      <c r="E86" s="101"/>
      <c r="F86" s="101"/>
      <c r="G86" s="101"/>
      <c r="H86" s="101"/>
      <c r="I86" s="101"/>
      <c r="J86" s="101"/>
    </row>
    <row r="87" spans="2:10">
      <c r="B87" s="101"/>
      <c r="C87" s="101"/>
      <c r="D87" s="101"/>
      <c r="E87" s="101"/>
      <c r="F87" s="101"/>
      <c r="G87" s="101"/>
      <c r="H87" s="101"/>
      <c r="I87" s="101"/>
      <c r="J87" s="101"/>
    </row>
    <row r="88" spans="2:10">
      <c r="B88" s="101"/>
      <c r="C88" s="101"/>
      <c r="D88" s="101"/>
      <c r="E88" s="101"/>
      <c r="F88" s="101"/>
      <c r="G88" s="101"/>
      <c r="H88" s="101"/>
      <c r="I88" s="101"/>
      <c r="J88" s="101"/>
    </row>
    <row r="89" spans="2:10">
      <c r="B89" s="101"/>
      <c r="C89" s="101"/>
      <c r="D89" s="101"/>
      <c r="E89" s="101"/>
      <c r="F89" s="101"/>
      <c r="G89" s="101"/>
      <c r="H89" s="101"/>
      <c r="I89" s="101"/>
      <c r="J89" s="101"/>
    </row>
    <row r="90" spans="2:10">
      <c r="B90" s="101"/>
      <c r="C90" s="101"/>
      <c r="D90" s="101"/>
      <c r="E90" s="101"/>
      <c r="F90" s="101"/>
      <c r="G90" s="101"/>
      <c r="H90" s="101"/>
      <c r="I90" s="101"/>
      <c r="J90" s="101"/>
    </row>
    <row r="91" spans="2:10">
      <c r="B91" s="101"/>
      <c r="C91" s="101"/>
      <c r="D91" s="101"/>
      <c r="E91" s="101"/>
      <c r="F91" s="101"/>
      <c r="G91" s="101"/>
      <c r="H91" s="101"/>
      <c r="I91" s="101"/>
      <c r="J91" s="101"/>
    </row>
    <row r="92" spans="2:10">
      <c r="B92" s="101"/>
      <c r="C92" s="101"/>
      <c r="D92" s="101"/>
      <c r="E92" s="101"/>
      <c r="F92" s="101"/>
      <c r="G92" s="101"/>
      <c r="H92" s="101"/>
      <c r="I92" s="101"/>
      <c r="J92" s="101"/>
    </row>
    <row r="93" spans="2:10">
      <c r="B93" s="101"/>
      <c r="C93" s="101"/>
      <c r="D93" s="101"/>
      <c r="E93" s="101"/>
      <c r="F93" s="101"/>
      <c r="G93" s="101"/>
      <c r="H93" s="101"/>
      <c r="I93" s="101"/>
      <c r="J93" s="101"/>
    </row>
    <row r="94" spans="2:10">
      <c r="B94" s="101"/>
      <c r="C94" s="101"/>
      <c r="D94" s="101"/>
      <c r="E94" s="101"/>
      <c r="F94" s="101"/>
      <c r="G94" s="101"/>
      <c r="H94" s="101"/>
      <c r="I94" s="101"/>
      <c r="J94" s="101"/>
    </row>
    <row r="95" spans="2:10">
      <c r="B95" s="101"/>
      <c r="C95" s="101"/>
      <c r="D95" s="101"/>
      <c r="E95" s="101"/>
      <c r="F95" s="101"/>
      <c r="G95" s="101"/>
      <c r="H95" s="101"/>
      <c r="I95" s="101"/>
      <c r="J95" s="101"/>
    </row>
    <row r="96" spans="2:10">
      <c r="B96" s="101"/>
      <c r="C96" s="101"/>
      <c r="D96" s="101"/>
      <c r="E96" s="101"/>
      <c r="F96" s="101"/>
      <c r="G96" s="101"/>
      <c r="H96" s="101"/>
      <c r="I96" s="101"/>
      <c r="J96" s="101"/>
    </row>
    <row r="97" spans="2:10">
      <c r="B97" s="101"/>
      <c r="C97" s="101"/>
      <c r="D97" s="101"/>
      <c r="E97" s="101"/>
      <c r="F97" s="101"/>
      <c r="G97" s="101"/>
      <c r="H97" s="101"/>
      <c r="I97" s="101"/>
      <c r="J97" s="101"/>
    </row>
    <row r="98" spans="2:10">
      <c r="B98" s="101"/>
      <c r="C98" s="101"/>
      <c r="D98" s="101"/>
      <c r="E98" s="101"/>
      <c r="F98" s="101"/>
      <c r="G98" s="101"/>
      <c r="H98" s="101"/>
      <c r="I98" s="101"/>
      <c r="J98" s="101"/>
    </row>
    <row r="99" spans="2:10">
      <c r="B99" s="101"/>
      <c r="C99" s="101"/>
      <c r="D99" s="101"/>
      <c r="E99" s="101"/>
      <c r="F99" s="101"/>
      <c r="G99" s="101"/>
      <c r="H99" s="101"/>
      <c r="I99" s="101"/>
      <c r="J99" s="101"/>
    </row>
    <row r="100" spans="2:10">
      <c r="B100" s="101"/>
      <c r="C100" s="101"/>
      <c r="D100" s="101"/>
      <c r="E100" s="101"/>
      <c r="F100" s="101"/>
      <c r="G100" s="101"/>
      <c r="H100" s="101"/>
      <c r="I100" s="101"/>
      <c r="J100" s="101"/>
    </row>
    <row r="101" spans="2:10">
      <c r="B101" s="101"/>
      <c r="C101" s="101"/>
      <c r="D101" s="101"/>
      <c r="E101" s="101"/>
      <c r="F101" s="101"/>
      <c r="G101" s="101"/>
      <c r="H101" s="101"/>
      <c r="I101" s="101"/>
      <c r="J101" s="101"/>
    </row>
    <row r="102" spans="2:10">
      <c r="B102" s="101"/>
      <c r="C102" s="101"/>
      <c r="D102" s="101"/>
      <c r="E102" s="101"/>
      <c r="F102" s="101"/>
      <c r="G102" s="101"/>
      <c r="H102" s="101"/>
      <c r="I102" s="101"/>
      <c r="J102" s="101"/>
    </row>
    <row r="103" spans="2:10">
      <c r="B103" s="101"/>
      <c r="C103" s="101"/>
      <c r="D103" s="101"/>
      <c r="E103" s="101"/>
      <c r="F103" s="101"/>
      <c r="G103" s="101"/>
      <c r="H103" s="101"/>
      <c r="I103" s="101"/>
      <c r="J103" s="101"/>
    </row>
    <row r="104" spans="2:10">
      <c r="B104" s="101"/>
      <c r="C104" s="101"/>
      <c r="D104" s="101"/>
      <c r="E104" s="101"/>
      <c r="F104" s="101"/>
      <c r="G104" s="101"/>
      <c r="H104" s="101"/>
      <c r="I104" s="101"/>
      <c r="J104" s="101"/>
    </row>
    <row r="105" spans="2:10">
      <c r="B105" s="101"/>
      <c r="C105" s="101"/>
      <c r="D105" s="101"/>
      <c r="E105" s="101"/>
      <c r="F105" s="101"/>
      <c r="G105" s="101"/>
      <c r="H105" s="101"/>
      <c r="I105" s="101"/>
      <c r="J105" s="101"/>
    </row>
    <row r="106" spans="2:10">
      <c r="B106" s="101"/>
      <c r="C106" s="101"/>
      <c r="D106" s="101"/>
      <c r="E106" s="101"/>
      <c r="F106" s="101"/>
      <c r="G106" s="101"/>
      <c r="H106" s="101"/>
      <c r="I106" s="101"/>
      <c r="J106" s="101"/>
    </row>
    <row r="107" spans="2:10">
      <c r="B107" s="101"/>
      <c r="C107" s="101"/>
      <c r="D107" s="101"/>
      <c r="E107" s="101"/>
      <c r="F107" s="101"/>
      <c r="G107" s="101"/>
      <c r="H107" s="101"/>
      <c r="I107" s="101"/>
      <c r="J107" s="101"/>
    </row>
    <row r="108" spans="2:10">
      <c r="B108" s="101"/>
      <c r="C108" s="101"/>
      <c r="D108" s="101"/>
      <c r="E108" s="101"/>
      <c r="F108" s="101"/>
      <c r="G108" s="101"/>
      <c r="H108" s="101"/>
      <c r="I108" s="101"/>
      <c r="J108" s="101"/>
    </row>
    <row r="109" spans="2:10">
      <c r="B109" s="101"/>
      <c r="C109" s="101"/>
      <c r="D109" s="101"/>
      <c r="E109" s="101"/>
      <c r="F109" s="101"/>
      <c r="G109" s="101"/>
      <c r="H109" s="101"/>
      <c r="I109" s="101"/>
      <c r="J109" s="10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166</v>
      </c>
      <c r="C1" s="78" t="s" vm="1">
        <v>235</v>
      </c>
    </row>
    <row r="2" spans="2:60">
      <c r="B2" s="57" t="s">
        <v>165</v>
      </c>
      <c r="C2" s="78" t="s">
        <v>236</v>
      </c>
    </row>
    <row r="3" spans="2:60">
      <c r="B3" s="57" t="s">
        <v>167</v>
      </c>
      <c r="C3" s="78" t="s">
        <v>237</v>
      </c>
    </row>
    <row r="4" spans="2:60">
      <c r="B4" s="57" t="s">
        <v>168</v>
      </c>
      <c r="C4" s="78">
        <v>2148</v>
      </c>
    </row>
    <row r="6" spans="2:60" ht="26.25" customHeight="1">
      <c r="B6" s="141" t="s">
        <v>201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6">
      <c r="B7" s="60" t="s">
        <v>103</v>
      </c>
      <c r="C7" s="60" t="s">
        <v>104</v>
      </c>
      <c r="D7" s="60" t="s">
        <v>15</v>
      </c>
      <c r="E7" s="60" t="s">
        <v>16</v>
      </c>
      <c r="F7" s="60" t="s">
        <v>46</v>
      </c>
      <c r="G7" s="60" t="s">
        <v>88</v>
      </c>
      <c r="H7" s="60" t="s">
        <v>43</v>
      </c>
      <c r="I7" s="60" t="s">
        <v>97</v>
      </c>
      <c r="J7" s="60" t="s">
        <v>169</v>
      </c>
      <c r="K7" s="60" t="s">
        <v>170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222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4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4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166</v>
      </c>
      <c r="C1" s="78" t="s" vm="1">
        <v>235</v>
      </c>
    </row>
    <row r="2" spans="2:60">
      <c r="B2" s="57" t="s">
        <v>165</v>
      </c>
      <c r="C2" s="78" t="s">
        <v>236</v>
      </c>
    </row>
    <row r="3" spans="2:60">
      <c r="B3" s="57" t="s">
        <v>167</v>
      </c>
      <c r="C3" s="78" t="s">
        <v>237</v>
      </c>
    </row>
    <row r="4" spans="2:60">
      <c r="B4" s="57" t="s">
        <v>168</v>
      </c>
      <c r="C4" s="78">
        <v>2148</v>
      </c>
    </row>
    <row r="6" spans="2:60" ht="26.25" customHeight="1">
      <c r="B6" s="141" t="s">
        <v>202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78.75">
      <c r="B7" s="60" t="s">
        <v>103</v>
      </c>
      <c r="C7" s="62" t="s">
        <v>37</v>
      </c>
      <c r="D7" s="62" t="s">
        <v>15</v>
      </c>
      <c r="E7" s="62" t="s">
        <v>16</v>
      </c>
      <c r="F7" s="62" t="s">
        <v>46</v>
      </c>
      <c r="G7" s="62" t="s">
        <v>88</v>
      </c>
      <c r="H7" s="62" t="s">
        <v>43</v>
      </c>
      <c r="I7" s="62" t="s">
        <v>97</v>
      </c>
      <c r="J7" s="62" t="s">
        <v>169</v>
      </c>
      <c r="K7" s="64" t="s">
        <v>170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222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4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4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166</v>
      </c>
      <c r="C1" s="78" t="s" vm="1">
        <v>235</v>
      </c>
    </row>
    <row r="2" spans="2:47">
      <c r="B2" s="57" t="s">
        <v>165</v>
      </c>
      <c r="C2" s="78" t="s">
        <v>236</v>
      </c>
    </row>
    <row r="3" spans="2:47">
      <c r="B3" s="57" t="s">
        <v>167</v>
      </c>
      <c r="C3" s="78" t="s">
        <v>237</v>
      </c>
    </row>
    <row r="4" spans="2:47">
      <c r="B4" s="57" t="s">
        <v>168</v>
      </c>
      <c r="C4" s="78">
        <v>2148</v>
      </c>
    </row>
    <row r="6" spans="2:47" ht="26.25" customHeight="1">
      <c r="B6" s="141" t="s">
        <v>203</v>
      </c>
      <c r="C6" s="142"/>
      <c r="D6" s="143"/>
    </row>
    <row r="7" spans="2:47" s="3" customFormat="1" ht="33">
      <c r="B7" s="60" t="s">
        <v>103</v>
      </c>
      <c r="C7" s="65" t="s">
        <v>94</v>
      </c>
      <c r="D7" s="66" t="s">
        <v>93</v>
      </c>
    </row>
    <row r="8" spans="2:47" s="3" customFormat="1">
      <c r="B8" s="16"/>
      <c r="C8" s="33" t="s">
        <v>222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1"/>
      <c r="C10" s="101"/>
      <c r="D10" s="10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4"/>
      <c r="C11" s="101"/>
      <c r="D11" s="101"/>
    </row>
    <row r="12" spans="2:47">
      <c r="B12" s="104"/>
      <c r="C12" s="101"/>
      <c r="D12" s="10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1"/>
      <c r="C13" s="101"/>
      <c r="D13" s="10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1"/>
      <c r="C14" s="101"/>
      <c r="D14" s="101"/>
    </row>
    <row r="15" spans="2:47">
      <c r="B15" s="101"/>
      <c r="C15" s="101"/>
      <c r="D15" s="10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1"/>
      <c r="C16" s="101"/>
      <c r="D16" s="10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1"/>
      <c r="C17" s="101"/>
      <c r="D17" s="101"/>
    </row>
    <row r="18" spans="2:4">
      <c r="B18" s="101"/>
      <c r="C18" s="101"/>
      <c r="D18" s="101"/>
    </row>
    <row r="19" spans="2:4">
      <c r="B19" s="101"/>
      <c r="C19" s="101"/>
      <c r="D19" s="101"/>
    </row>
    <row r="20" spans="2:4">
      <c r="B20" s="101"/>
      <c r="C20" s="101"/>
      <c r="D20" s="101"/>
    </row>
    <row r="21" spans="2:4">
      <c r="B21" s="101"/>
      <c r="C21" s="101"/>
      <c r="D21" s="101"/>
    </row>
    <row r="22" spans="2:4">
      <c r="B22" s="101"/>
      <c r="C22" s="101"/>
      <c r="D22" s="101"/>
    </row>
    <row r="23" spans="2:4">
      <c r="B23" s="101"/>
      <c r="C23" s="101"/>
      <c r="D23" s="101"/>
    </row>
    <row r="24" spans="2:4">
      <c r="B24" s="101"/>
      <c r="C24" s="101"/>
      <c r="D24" s="101"/>
    </row>
    <row r="25" spans="2:4">
      <c r="B25" s="101"/>
      <c r="C25" s="101"/>
      <c r="D25" s="101"/>
    </row>
    <row r="26" spans="2:4">
      <c r="B26" s="101"/>
      <c r="C26" s="101"/>
      <c r="D26" s="101"/>
    </row>
    <row r="27" spans="2:4">
      <c r="B27" s="101"/>
      <c r="C27" s="101"/>
      <c r="D27" s="101"/>
    </row>
    <row r="28" spans="2:4">
      <c r="B28" s="101"/>
      <c r="C28" s="101"/>
      <c r="D28" s="101"/>
    </row>
    <row r="29" spans="2:4">
      <c r="B29" s="101"/>
      <c r="C29" s="101"/>
      <c r="D29" s="101"/>
    </row>
    <row r="30" spans="2:4">
      <c r="B30" s="101"/>
      <c r="C30" s="101"/>
      <c r="D30" s="101"/>
    </row>
    <row r="31" spans="2:4">
      <c r="B31" s="101"/>
      <c r="C31" s="101"/>
      <c r="D31" s="101"/>
    </row>
    <row r="32" spans="2:4">
      <c r="B32" s="101"/>
      <c r="C32" s="101"/>
      <c r="D32" s="101"/>
    </row>
    <row r="33" spans="2:4">
      <c r="B33" s="101"/>
      <c r="C33" s="101"/>
      <c r="D33" s="101"/>
    </row>
    <row r="34" spans="2:4">
      <c r="B34" s="101"/>
      <c r="C34" s="101"/>
      <c r="D34" s="101"/>
    </row>
    <row r="35" spans="2:4">
      <c r="B35" s="101"/>
      <c r="C35" s="101"/>
      <c r="D35" s="101"/>
    </row>
    <row r="36" spans="2:4">
      <c r="B36" s="101"/>
      <c r="C36" s="101"/>
      <c r="D36" s="101"/>
    </row>
    <row r="37" spans="2:4">
      <c r="B37" s="101"/>
      <c r="C37" s="101"/>
      <c r="D37" s="101"/>
    </row>
    <row r="38" spans="2:4">
      <c r="B38" s="101"/>
      <c r="C38" s="101"/>
      <c r="D38" s="101"/>
    </row>
    <row r="39" spans="2:4">
      <c r="B39" s="101"/>
      <c r="C39" s="101"/>
      <c r="D39" s="101"/>
    </row>
    <row r="40" spans="2:4">
      <c r="B40" s="101"/>
      <c r="C40" s="101"/>
      <c r="D40" s="101"/>
    </row>
    <row r="41" spans="2:4">
      <c r="B41" s="101"/>
      <c r="C41" s="101"/>
      <c r="D41" s="101"/>
    </row>
    <row r="42" spans="2:4">
      <c r="B42" s="101"/>
      <c r="C42" s="101"/>
      <c r="D42" s="101"/>
    </row>
    <row r="43" spans="2:4">
      <c r="B43" s="101"/>
      <c r="C43" s="101"/>
      <c r="D43" s="101"/>
    </row>
    <row r="44" spans="2:4">
      <c r="B44" s="101"/>
      <c r="C44" s="101"/>
      <c r="D44" s="101"/>
    </row>
    <row r="45" spans="2:4">
      <c r="B45" s="101"/>
      <c r="C45" s="101"/>
      <c r="D45" s="101"/>
    </row>
    <row r="46" spans="2:4">
      <c r="B46" s="101"/>
      <c r="C46" s="101"/>
      <c r="D46" s="101"/>
    </row>
    <row r="47" spans="2:4">
      <c r="B47" s="101"/>
      <c r="C47" s="101"/>
      <c r="D47" s="101"/>
    </row>
    <row r="48" spans="2:4">
      <c r="B48" s="101"/>
      <c r="C48" s="101"/>
      <c r="D48" s="101"/>
    </row>
    <row r="49" spans="2:4">
      <c r="B49" s="101"/>
      <c r="C49" s="101"/>
      <c r="D49" s="101"/>
    </row>
    <row r="50" spans="2:4">
      <c r="B50" s="101"/>
      <c r="C50" s="101"/>
      <c r="D50" s="101"/>
    </row>
    <row r="51" spans="2:4">
      <c r="B51" s="101"/>
      <c r="C51" s="101"/>
      <c r="D51" s="101"/>
    </row>
    <row r="52" spans="2:4">
      <c r="B52" s="101"/>
      <c r="C52" s="101"/>
      <c r="D52" s="101"/>
    </row>
    <row r="53" spans="2:4">
      <c r="B53" s="101"/>
      <c r="C53" s="101"/>
      <c r="D53" s="101"/>
    </row>
    <row r="54" spans="2:4">
      <c r="B54" s="101"/>
      <c r="C54" s="101"/>
      <c r="D54" s="101"/>
    </row>
    <row r="55" spans="2:4">
      <c r="B55" s="101"/>
      <c r="C55" s="101"/>
      <c r="D55" s="101"/>
    </row>
    <row r="56" spans="2:4">
      <c r="B56" s="101"/>
      <c r="C56" s="101"/>
      <c r="D56" s="101"/>
    </row>
    <row r="57" spans="2:4">
      <c r="B57" s="101"/>
      <c r="C57" s="101"/>
      <c r="D57" s="101"/>
    </row>
    <row r="58" spans="2:4">
      <c r="B58" s="101"/>
      <c r="C58" s="101"/>
      <c r="D58" s="101"/>
    </row>
    <row r="59" spans="2:4">
      <c r="B59" s="101"/>
      <c r="C59" s="101"/>
      <c r="D59" s="101"/>
    </row>
    <row r="60" spans="2:4">
      <c r="B60" s="101"/>
      <c r="C60" s="101"/>
      <c r="D60" s="101"/>
    </row>
    <row r="61" spans="2:4">
      <c r="B61" s="101"/>
      <c r="C61" s="101"/>
      <c r="D61" s="101"/>
    </row>
    <row r="62" spans="2:4">
      <c r="B62" s="101"/>
      <c r="C62" s="101"/>
      <c r="D62" s="101"/>
    </row>
    <row r="63" spans="2:4">
      <c r="B63" s="101"/>
      <c r="C63" s="101"/>
      <c r="D63" s="101"/>
    </row>
    <row r="64" spans="2:4">
      <c r="B64" s="101"/>
      <c r="C64" s="101"/>
      <c r="D64" s="101"/>
    </row>
    <row r="65" spans="2:4">
      <c r="B65" s="101"/>
      <c r="C65" s="101"/>
      <c r="D65" s="101"/>
    </row>
    <row r="66" spans="2:4">
      <c r="B66" s="101"/>
      <c r="C66" s="101"/>
      <c r="D66" s="101"/>
    </row>
    <row r="67" spans="2:4">
      <c r="B67" s="101"/>
      <c r="C67" s="101"/>
      <c r="D67" s="101"/>
    </row>
    <row r="68" spans="2:4">
      <c r="B68" s="101"/>
      <c r="C68" s="101"/>
      <c r="D68" s="101"/>
    </row>
    <row r="69" spans="2:4">
      <c r="B69" s="101"/>
      <c r="C69" s="101"/>
      <c r="D69" s="101"/>
    </row>
    <row r="70" spans="2:4">
      <c r="B70" s="101"/>
      <c r="C70" s="101"/>
      <c r="D70" s="101"/>
    </row>
    <row r="71" spans="2:4">
      <c r="B71" s="101"/>
      <c r="C71" s="101"/>
      <c r="D71" s="101"/>
    </row>
    <row r="72" spans="2:4">
      <c r="B72" s="101"/>
      <c r="C72" s="101"/>
      <c r="D72" s="101"/>
    </row>
    <row r="73" spans="2:4">
      <c r="B73" s="101"/>
      <c r="C73" s="101"/>
      <c r="D73" s="101"/>
    </row>
    <row r="74" spans="2:4">
      <c r="B74" s="101"/>
      <c r="C74" s="101"/>
      <c r="D74" s="101"/>
    </row>
    <row r="75" spans="2:4">
      <c r="B75" s="101"/>
      <c r="C75" s="101"/>
      <c r="D75" s="101"/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  <row r="108" spans="2:4">
      <c r="B108" s="101"/>
      <c r="C108" s="101"/>
      <c r="D108" s="101"/>
    </row>
    <row r="109" spans="2:4">
      <c r="B109" s="101"/>
      <c r="C109" s="101"/>
      <c r="D109" s="101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166</v>
      </c>
      <c r="C1" s="78" t="s" vm="1">
        <v>235</v>
      </c>
    </row>
    <row r="2" spans="2:18">
      <c r="B2" s="57" t="s">
        <v>165</v>
      </c>
      <c r="C2" s="78" t="s">
        <v>236</v>
      </c>
    </row>
    <row r="3" spans="2:18">
      <c r="B3" s="57" t="s">
        <v>167</v>
      </c>
      <c r="C3" s="78" t="s">
        <v>237</v>
      </c>
    </row>
    <row r="4" spans="2:18">
      <c r="B4" s="57" t="s">
        <v>168</v>
      </c>
      <c r="C4" s="78">
        <v>2148</v>
      </c>
    </row>
    <row r="6" spans="2:1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78.75">
      <c r="B7" s="23" t="s">
        <v>103</v>
      </c>
      <c r="C7" s="31" t="s">
        <v>37</v>
      </c>
      <c r="D7" s="31" t="s">
        <v>50</v>
      </c>
      <c r="E7" s="31" t="s">
        <v>15</v>
      </c>
      <c r="F7" s="31" t="s">
        <v>51</v>
      </c>
      <c r="G7" s="31" t="s">
        <v>89</v>
      </c>
      <c r="H7" s="31" t="s">
        <v>18</v>
      </c>
      <c r="I7" s="31" t="s">
        <v>88</v>
      </c>
      <c r="J7" s="31" t="s">
        <v>17</v>
      </c>
      <c r="K7" s="31" t="s">
        <v>204</v>
      </c>
      <c r="L7" s="31" t="s">
        <v>224</v>
      </c>
      <c r="M7" s="31" t="s">
        <v>205</v>
      </c>
      <c r="N7" s="31" t="s">
        <v>48</v>
      </c>
      <c r="O7" s="31" t="s">
        <v>169</v>
      </c>
      <c r="P7" s="32" t="s">
        <v>171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226</v>
      </c>
      <c r="M8" s="33" t="s">
        <v>222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99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225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zoomScale="90" zoomScaleNormal="90" workbookViewId="0">
      <selection activeCell="K22" sqref="K22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4">
      <c r="B1" s="57" t="s">
        <v>166</v>
      </c>
      <c r="C1" s="78" t="s" vm="1">
        <v>235</v>
      </c>
    </row>
    <row r="2" spans="2:14">
      <c r="B2" s="57" t="s">
        <v>165</v>
      </c>
      <c r="C2" s="78" t="s">
        <v>236</v>
      </c>
    </row>
    <row r="3" spans="2:14">
      <c r="B3" s="57" t="s">
        <v>167</v>
      </c>
      <c r="C3" s="78" t="s">
        <v>237</v>
      </c>
    </row>
    <row r="4" spans="2:14">
      <c r="B4" s="57" t="s">
        <v>168</v>
      </c>
      <c r="C4" s="78">
        <v>2148</v>
      </c>
    </row>
    <row r="6" spans="2:14" ht="26.25" customHeight="1">
      <c r="B6" s="130" t="s">
        <v>195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</row>
    <row r="7" spans="2:14" s="3" customFormat="1" ht="63">
      <c r="B7" s="13" t="s">
        <v>102</v>
      </c>
      <c r="C7" s="14" t="s">
        <v>37</v>
      </c>
      <c r="D7" s="14" t="s">
        <v>104</v>
      </c>
      <c r="E7" s="14" t="s">
        <v>15</v>
      </c>
      <c r="F7" s="14" t="s">
        <v>51</v>
      </c>
      <c r="G7" s="14" t="s">
        <v>88</v>
      </c>
      <c r="H7" s="14" t="s">
        <v>17</v>
      </c>
      <c r="I7" s="14" t="s">
        <v>19</v>
      </c>
      <c r="J7" s="14" t="s">
        <v>49</v>
      </c>
      <c r="K7" s="14" t="s">
        <v>169</v>
      </c>
      <c r="L7" s="14" t="s">
        <v>170</v>
      </c>
      <c r="M7" s="1"/>
    </row>
    <row r="8" spans="2:14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222</v>
      </c>
      <c r="K8" s="17" t="s">
        <v>20</v>
      </c>
      <c r="L8" s="17" t="s">
        <v>20</v>
      </c>
    </row>
    <row r="9" spans="2:1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4" s="4" customFormat="1" ht="18" customHeight="1">
      <c r="B10" s="108" t="s">
        <v>36</v>
      </c>
      <c r="C10" s="109"/>
      <c r="D10" s="109"/>
      <c r="E10" s="109"/>
      <c r="F10" s="109"/>
      <c r="G10" s="109"/>
      <c r="H10" s="109"/>
      <c r="I10" s="109"/>
      <c r="J10" s="110">
        <f>J11</f>
        <v>147.06228999999999</v>
      </c>
      <c r="K10" s="111">
        <v>1</v>
      </c>
      <c r="L10" s="111">
        <f>J10/'סכום נכסי הקרן'!$C$42</f>
        <v>4.3087137159861566E-2</v>
      </c>
      <c r="M10" s="119"/>
      <c r="N10" s="119"/>
    </row>
    <row r="11" spans="2:14" s="100" customFormat="1">
      <c r="B11" s="112" t="s">
        <v>216</v>
      </c>
      <c r="C11" s="109"/>
      <c r="D11" s="109"/>
      <c r="E11" s="109"/>
      <c r="F11" s="109"/>
      <c r="G11" s="109"/>
      <c r="H11" s="109"/>
      <c r="I11" s="109"/>
      <c r="J11" s="110">
        <f>J12+J16</f>
        <v>147.06228999999999</v>
      </c>
      <c r="K11" s="111">
        <v>1</v>
      </c>
      <c r="L11" s="111">
        <f>J11/'סכום נכסי הקרן'!$C$42</f>
        <v>4.3087137159861566E-2</v>
      </c>
      <c r="M11" s="120"/>
      <c r="N11" s="120"/>
    </row>
    <row r="12" spans="2:14">
      <c r="B12" s="102" t="s">
        <v>34</v>
      </c>
      <c r="C12" s="82"/>
      <c r="D12" s="82"/>
      <c r="E12" s="82"/>
      <c r="F12" s="82"/>
      <c r="G12" s="82"/>
      <c r="H12" s="82"/>
      <c r="I12" s="82"/>
      <c r="J12" s="91">
        <f>J13+J14</f>
        <v>109.25513999999998</v>
      </c>
      <c r="K12" s="92">
        <v>0.74260038752831692</v>
      </c>
      <c r="L12" s="92">
        <f>J12/'סכום נכסי הקרן'!$C$42</f>
        <v>3.2010185633583411E-2</v>
      </c>
      <c r="M12" s="121"/>
      <c r="N12" s="121"/>
    </row>
    <row r="13" spans="2:14">
      <c r="B13" s="87" t="s">
        <v>399</v>
      </c>
      <c r="C13" s="84" t="s">
        <v>400</v>
      </c>
      <c r="D13" s="97">
        <v>10</v>
      </c>
      <c r="E13" s="84" t="s">
        <v>305</v>
      </c>
      <c r="F13" s="84" t="s">
        <v>296</v>
      </c>
      <c r="G13" s="97" t="s">
        <v>151</v>
      </c>
      <c r="H13" s="98">
        <v>0</v>
      </c>
      <c r="I13" s="98">
        <v>0</v>
      </c>
      <c r="J13" s="94">
        <v>62.045139999999989</v>
      </c>
      <c r="K13" s="95">
        <v>0.42289729627158718</v>
      </c>
      <c r="L13" s="95">
        <f>J13/'סכום נכסי הקרן'!$C$42</f>
        <v>1.8178334209829134E-2</v>
      </c>
      <c r="M13" s="121"/>
      <c r="N13" s="121"/>
    </row>
    <row r="14" spans="2:14">
      <c r="B14" s="87" t="s">
        <v>401</v>
      </c>
      <c r="C14" s="84" t="s">
        <v>402</v>
      </c>
      <c r="D14" s="97">
        <v>26</v>
      </c>
      <c r="E14" s="84" t="s">
        <v>403</v>
      </c>
      <c r="F14" s="84" t="s">
        <v>296</v>
      </c>
      <c r="G14" s="97" t="s">
        <v>151</v>
      </c>
      <c r="H14" s="98">
        <v>0</v>
      </c>
      <c r="I14" s="98">
        <v>0</v>
      </c>
      <c r="J14" s="94">
        <v>47.21</v>
      </c>
      <c r="K14" s="95">
        <v>0.31970309125672974</v>
      </c>
      <c r="L14" s="95">
        <f>J14/'סכום נכסי הקרן'!$C$42</f>
        <v>1.3831851423754279E-2</v>
      </c>
      <c r="M14" s="121"/>
      <c r="N14" s="121"/>
    </row>
    <row r="15" spans="2:14">
      <c r="B15" s="83"/>
      <c r="C15" s="84"/>
      <c r="D15" s="84"/>
      <c r="E15" s="84"/>
      <c r="F15" s="84"/>
      <c r="G15" s="84"/>
      <c r="H15" s="84"/>
      <c r="I15" s="84"/>
      <c r="J15" s="84"/>
      <c r="K15" s="95"/>
      <c r="L15" s="84"/>
      <c r="M15" s="121"/>
      <c r="N15" s="121"/>
    </row>
    <row r="16" spans="2:14">
      <c r="B16" s="102" t="s">
        <v>35</v>
      </c>
      <c r="C16" s="82"/>
      <c r="D16" s="82"/>
      <c r="E16" s="82"/>
      <c r="F16" s="82"/>
      <c r="G16" s="82"/>
      <c r="H16" s="82"/>
      <c r="I16" s="82"/>
      <c r="J16" s="91">
        <f>J17+J18+J19</f>
        <v>37.80715</v>
      </c>
      <c r="K16" s="92">
        <v>0.25739961247168308</v>
      </c>
      <c r="L16" s="92">
        <f>J16/'סכום נכסי הקרן'!$C$42</f>
        <v>1.1076951526278153E-2</v>
      </c>
      <c r="M16" s="121"/>
      <c r="N16" s="121"/>
    </row>
    <row r="17" spans="2:14">
      <c r="B17" s="87" t="s">
        <v>399</v>
      </c>
      <c r="C17" s="84" t="s">
        <v>404</v>
      </c>
      <c r="D17" s="97">
        <v>10</v>
      </c>
      <c r="E17" s="84" t="s">
        <v>305</v>
      </c>
      <c r="F17" s="84" t="s">
        <v>296</v>
      </c>
      <c r="G17" s="97" t="s">
        <v>150</v>
      </c>
      <c r="H17" s="98">
        <v>0</v>
      </c>
      <c r="I17" s="98">
        <v>0</v>
      </c>
      <c r="J17" s="94">
        <v>37.03</v>
      </c>
      <c r="K17" s="95">
        <v>0.25210258785706435</v>
      </c>
      <c r="L17" s="95">
        <f>J17/'סכום נכסי הקרן'!$C$42</f>
        <v>1.0849257746698177E-2</v>
      </c>
      <c r="M17" s="121"/>
      <c r="N17" s="121"/>
    </row>
    <row r="18" spans="2:14">
      <c r="B18" s="87" t="s">
        <v>401</v>
      </c>
      <c r="C18" s="84" t="s">
        <v>405</v>
      </c>
      <c r="D18" s="97">
        <v>26</v>
      </c>
      <c r="E18" s="84" t="s">
        <v>403</v>
      </c>
      <c r="F18" s="84" t="s">
        <v>296</v>
      </c>
      <c r="G18" s="97" t="s">
        <v>150</v>
      </c>
      <c r="H18" s="98">
        <v>0</v>
      </c>
      <c r="I18" s="98">
        <v>0</v>
      </c>
      <c r="J18" s="94">
        <v>0.39393999999999996</v>
      </c>
      <c r="K18" s="95">
        <v>2.6850799416880851E-3</v>
      </c>
      <c r="L18" s="95">
        <f>J18/'סכום נכסי הקרן'!$C$42</f>
        <v>1.1541875767578394E-4</v>
      </c>
      <c r="M18" s="121"/>
      <c r="N18" s="121"/>
    </row>
    <row r="19" spans="2:14">
      <c r="B19" s="87" t="s">
        <v>401</v>
      </c>
      <c r="C19" s="84" t="s">
        <v>406</v>
      </c>
      <c r="D19" s="97">
        <v>26</v>
      </c>
      <c r="E19" s="84" t="s">
        <v>403</v>
      </c>
      <c r="F19" s="84" t="s">
        <v>296</v>
      </c>
      <c r="G19" s="97" t="s">
        <v>152</v>
      </c>
      <c r="H19" s="98">
        <v>0</v>
      </c>
      <c r="I19" s="98">
        <v>0</v>
      </c>
      <c r="J19" s="94">
        <v>0.38320999999999994</v>
      </c>
      <c r="K19" s="95">
        <v>2.6119446729306263E-3</v>
      </c>
      <c r="L19" s="95">
        <f>J19/'סכום נכסי הקרן'!$C$42</f>
        <v>1.122750219041914E-4</v>
      </c>
      <c r="M19" s="121"/>
      <c r="N19" s="121"/>
    </row>
    <row r="20" spans="2:14">
      <c r="B20" s="83"/>
      <c r="C20" s="84"/>
      <c r="D20" s="84"/>
      <c r="E20" s="84"/>
      <c r="F20" s="84"/>
      <c r="G20" s="84"/>
      <c r="H20" s="84"/>
      <c r="I20" s="84"/>
      <c r="J20" s="84"/>
      <c r="K20" s="95"/>
      <c r="L20" s="84"/>
      <c r="M20" s="121"/>
      <c r="N20" s="121"/>
    </row>
    <row r="21" spans="2:1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21"/>
      <c r="N21" s="121"/>
    </row>
    <row r="22" spans="2:1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21"/>
      <c r="N22" s="121"/>
    </row>
    <row r="23" spans="2:14">
      <c r="B23" s="99" t="s">
        <v>234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4">
      <c r="B24" s="104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166</v>
      </c>
      <c r="C1" s="78" t="s" vm="1">
        <v>235</v>
      </c>
    </row>
    <row r="2" spans="2:18">
      <c r="B2" s="57" t="s">
        <v>165</v>
      </c>
      <c r="C2" s="78" t="s">
        <v>236</v>
      </c>
    </row>
    <row r="3" spans="2:18">
      <c r="B3" s="57" t="s">
        <v>167</v>
      </c>
      <c r="C3" s="78" t="s">
        <v>237</v>
      </c>
    </row>
    <row r="4" spans="2:18">
      <c r="B4" s="57" t="s">
        <v>168</v>
      </c>
      <c r="C4" s="78">
        <v>2148</v>
      </c>
    </row>
    <row r="6" spans="2:18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78.75">
      <c r="B7" s="23" t="s">
        <v>103</v>
      </c>
      <c r="C7" s="31" t="s">
        <v>37</v>
      </c>
      <c r="D7" s="31" t="s">
        <v>50</v>
      </c>
      <c r="E7" s="31" t="s">
        <v>15</v>
      </c>
      <c r="F7" s="31" t="s">
        <v>51</v>
      </c>
      <c r="G7" s="31" t="s">
        <v>89</v>
      </c>
      <c r="H7" s="31" t="s">
        <v>18</v>
      </c>
      <c r="I7" s="31" t="s">
        <v>88</v>
      </c>
      <c r="J7" s="31" t="s">
        <v>17</v>
      </c>
      <c r="K7" s="31" t="s">
        <v>204</v>
      </c>
      <c r="L7" s="31" t="s">
        <v>219</v>
      </c>
      <c r="M7" s="31" t="s">
        <v>205</v>
      </c>
      <c r="N7" s="31" t="s">
        <v>48</v>
      </c>
      <c r="O7" s="31" t="s">
        <v>169</v>
      </c>
      <c r="P7" s="32" t="s">
        <v>171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226</v>
      </c>
      <c r="M8" s="33" t="s">
        <v>222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99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225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166</v>
      </c>
      <c r="C1" s="78" t="s" vm="1">
        <v>235</v>
      </c>
    </row>
    <row r="2" spans="2:18">
      <c r="B2" s="57" t="s">
        <v>165</v>
      </c>
      <c r="C2" s="78" t="s">
        <v>236</v>
      </c>
    </row>
    <row r="3" spans="2:18">
      <c r="B3" s="57" t="s">
        <v>167</v>
      </c>
      <c r="C3" s="78" t="s">
        <v>237</v>
      </c>
    </row>
    <row r="4" spans="2:18">
      <c r="B4" s="57" t="s">
        <v>168</v>
      </c>
      <c r="C4" s="78">
        <v>2148</v>
      </c>
    </row>
    <row r="6" spans="2:18" ht="26.25" customHeight="1">
      <c r="B6" s="141" t="s">
        <v>209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78.75">
      <c r="B7" s="23" t="s">
        <v>103</v>
      </c>
      <c r="C7" s="31" t="s">
        <v>37</v>
      </c>
      <c r="D7" s="31" t="s">
        <v>50</v>
      </c>
      <c r="E7" s="31" t="s">
        <v>15</v>
      </c>
      <c r="F7" s="31" t="s">
        <v>51</v>
      </c>
      <c r="G7" s="31" t="s">
        <v>89</v>
      </c>
      <c r="H7" s="31" t="s">
        <v>18</v>
      </c>
      <c r="I7" s="31" t="s">
        <v>88</v>
      </c>
      <c r="J7" s="31" t="s">
        <v>17</v>
      </c>
      <c r="K7" s="31" t="s">
        <v>204</v>
      </c>
      <c r="L7" s="31" t="s">
        <v>219</v>
      </c>
      <c r="M7" s="31" t="s">
        <v>205</v>
      </c>
      <c r="N7" s="31" t="s">
        <v>48</v>
      </c>
      <c r="O7" s="31" t="s">
        <v>169</v>
      </c>
      <c r="P7" s="32" t="s">
        <v>171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226</v>
      </c>
      <c r="M8" s="33" t="s">
        <v>222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99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225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166</v>
      </c>
      <c r="C1" s="78" t="s" vm="1">
        <v>235</v>
      </c>
    </row>
    <row r="2" spans="2:53">
      <c r="B2" s="57" t="s">
        <v>165</v>
      </c>
      <c r="C2" s="78" t="s">
        <v>236</v>
      </c>
    </row>
    <row r="3" spans="2:53">
      <c r="B3" s="57" t="s">
        <v>167</v>
      </c>
      <c r="C3" s="78" t="s">
        <v>237</v>
      </c>
    </row>
    <row r="4" spans="2:53">
      <c r="B4" s="57" t="s">
        <v>168</v>
      </c>
      <c r="C4" s="78">
        <v>2148</v>
      </c>
    </row>
    <row r="6" spans="2:53" ht="21.75" customHeight="1">
      <c r="B6" s="132" t="s">
        <v>196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73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66" customHeight="1">
      <c r="B8" s="23" t="s">
        <v>102</v>
      </c>
      <c r="C8" s="31" t="s">
        <v>37</v>
      </c>
      <c r="D8" s="31" t="s">
        <v>106</v>
      </c>
      <c r="E8" s="31" t="s">
        <v>15</v>
      </c>
      <c r="F8" s="31" t="s">
        <v>51</v>
      </c>
      <c r="G8" s="31" t="s">
        <v>89</v>
      </c>
      <c r="H8" s="31" t="s">
        <v>18</v>
      </c>
      <c r="I8" s="31" t="s">
        <v>88</v>
      </c>
      <c r="J8" s="31" t="s">
        <v>17</v>
      </c>
      <c r="K8" s="31" t="s">
        <v>19</v>
      </c>
      <c r="L8" s="31" t="s">
        <v>219</v>
      </c>
      <c r="M8" s="31" t="s">
        <v>218</v>
      </c>
      <c r="N8" s="31" t="s">
        <v>233</v>
      </c>
      <c r="O8" s="31" t="s">
        <v>49</v>
      </c>
      <c r="P8" s="31" t="s">
        <v>221</v>
      </c>
      <c r="Q8" s="31" t="s">
        <v>169</v>
      </c>
      <c r="R8" s="72" t="s">
        <v>171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226</v>
      </c>
      <c r="M9" s="33"/>
      <c r="N9" s="17" t="s">
        <v>222</v>
      </c>
      <c r="O9" s="33" t="s">
        <v>227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100</v>
      </c>
      <c r="R10" s="21" t="s">
        <v>101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19" customFormat="1" ht="18" customHeight="1">
      <c r="B11" s="79" t="s">
        <v>26</v>
      </c>
      <c r="C11" s="80"/>
      <c r="D11" s="80"/>
      <c r="E11" s="80"/>
      <c r="F11" s="80"/>
      <c r="G11" s="80"/>
      <c r="H11" s="88">
        <v>5.0857714596911512</v>
      </c>
      <c r="I11" s="80"/>
      <c r="J11" s="80"/>
      <c r="K11" s="89">
        <v>5.6846754203232711E-3</v>
      </c>
      <c r="L11" s="88"/>
      <c r="M11" s="90"/>
      <c r="N11" s="80"/>
      <c r="O11" s="88">
        <v>1429.53898</v>
      </c>
      <c r="P11" s="80"/>
      <c r="Q11" s="89">
        <v>1</v>
      </c>
      <c r="R11" s="89">
        <f>O11/'סכום נכסי הקרן'!$C$42</f>
        <v>0.41883437356122089</v>
      </c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U11" s="121"/>
      <c r="AV11" s="121"/>
      <c r="AW11" s="123"/>
      <c r="BA11" s="121"/>
    </row>
    <row r="12" spans="2:53" s="121" customFormat="1" ht="22.5" customHeight="1">
      <c r="B12" s="81" t="s">
        <v>216</v>
      </c>
      <c r="C12" s="82"/>
      <c r="D12" s="82"/>
      <c r="E12" s="82"/>
      <c r="F12" s="82"/>
      <c r="G12" s="82"/>
      <c r="H12" s="91">
        <v>5.0857714596911512</v>
      </c>
      <c r="I12" s="82"/>
      <c r="J12" s="82"/>
      <c r="K12" s="92">
        <v>5.6846754203232694E-3</v>
      </c>
      <c r="L12" s="91"/>
      <c r="M12" s="93"/>
      <c r="N12" s="82"/>
      <c r="O12" s="91">
        <v>1429.53898</v>
      </c>
      <c r="P12" s="82"/>
      <c r="Q12" s="92">
        <v>1</v>
      </c>
      <c r="R12" s="92">
        <f>O12/'סכום נכסי הקרן'!$C$42</f>
        <v>0.41883437356122089</v>
      </c>
      <c r="AW12" s="119"/>
    </row>
    <row r="13" spans="2:53" s="120" customFormat="1">
      <c r="B13" s="113" t="s">
        <v>25</v>
      </c>
      <c r="C13" s="109"/>
      <c r="D13" s="109"/>
      <c r="E13" s="109"/>
      <c r="F13" s="109"/>
      <c r="G13" s="109"/>
      <c r="H13" s="110">
        <v>5.1902937108731342</v>
      </c>
      <c r="I13" s="109"/>
      <c r="J13" s="109"/>
      <c r="K13" s="111">
        <v>-2.8125155302952893E-3</v>
      </c>
      <c r="L13" s="110"/>
      <c r="M13" s="114"/>
      <c r="N13" s="109"/>
      <c r="O13" s="110">
        <v>574.50613999999985</v>
      </c>
      <c r="P13" s="109"/>
      <c r="Q13" s="111">
        <v>0.40188210887400905</v>
      </c>
      <c r="R13" s="111">
        <f>O13/'סכום נכסי הקרן'!$C$42</f>
        <v>0.16832204131570797</v>
      </c>
    </row>
    <row r="14" spans="2:53" s="121" customFormat="1">
      <c r="B14" s="85" t="s">
        <v>24</v>
      </c>
      <c r="C14" s="82"/>
      <c r="D14" s="82"/>
      <c r="E14" s="82"/>
      <c r="F14" s="82"/>
      <c r="G14" s="82"/>
      <c r="H14" s="91">
        <v>5.1902937108731342</v>
      </c>
      <c r="I14" s="82"/>
      <c r="J14" s="82"/>
      <c r="K14" s="92">
        <v>-2.8125155302952893E-3</v>
      </c>
      <c r="L14" s="91"/>
      <c r="M14" s="93"/>
      <c r="N14" s="82"/>
      <c r="O14" s="91">
        <v>574.50613999999985</v>
      </c>
      <c r="P14" s="82"/>
      <c r="Q14" s="92">
        <v>0.40188210887400905</v>
      </c>
      <c r="R14" s="92">
        <f>O14/'סכום נכסי הקרן'!$C$42</f>
        <v>0.16832204131570797</v>
      </c>
    </row>
    <row r="15" spans="2:53" s="121" customFormat="1">
      <c r="B15" s="86" t="s">
        <v>238</v>
      </c>
      <c r="C15" s="84" t="s">
        <v>239</v>
      </c>
      <c r="D15" s="97" t="s">
        <v>107</v>
      </c>
      <c r="E15" s="84" t="s">
        <v>240</v>
      </c>
      <c r="F15" s="84"/>
      <c r="G15" s="84"/>
      <c r="H15" s="94">
        <v>2.8800000000000003</v>
      </c>
      <c r="I15" s="97" t="s">
        <v>151</v>
      </c>
      <c r="J15" s="98">
        <v>0.04</v>
      </c>
      <c r="K15" s="95">
        <v>-5.6000000000000008E-3</v>
      </c>
      <c r="L15" s="94">
        <v>55279.999999999993</v>
      </c>
      <c r="M15" s="96">
        <v>153.91</v>
      </c>
      <c r="N15" s="84"/>
      <c r="O15" s="94">
        <v>85.08144999999999</v>
      </c>
      <c r="P15" s="95">
        <v>3.5554853491556713E-6</v>
      </c>
      <c r="Q15" s="95">
        <v>5.9516705168823021E-2</v>
      </c>
      <c r="R15" s="95">
        <f>O15/'סכום נכסי הקרן'!$C$42</f>
        <v>2.4927641925811869E-2</v>
      </c>
    </row>
    <row r="16" spans="2:53" s="121" customFormat="1" ht="20.25">
      <c r="B16" s="86" t="s">
        <v>241</v>
      </c>
      <c r="C16" s="84" t="s">
        <v>242</v>
      </c>
      <c r="D16" s="97" t="s">
        <v>107</v>
      </c>
      <c r="E16" s="84" t="s">
        <v>240</v>
      </c>
      <c r="F16" s="84"/>
      <c r="G16" s="84"/>
      <c r="H16" s="94">
        <v>5.4400000000000013</v>
      </c>
      <c r="I16" s="97" t="s">
        <v>151</v>
      </c>
      <c r="J16" s="98">
        <v>0.04</v>
      </c>
      <c r="K16" s="95">
        <v>-1E-4</v>
      </c>
      <c r="L16" s="94">
        <v>312.99999999999994</v>
      </c>
      <c r="M16" s="96">
        <v>158.29</v>
      </c>
      <c r="N16" s="84"/>
      <c r="O16" s="94">
        <v>0.49544999999999995</v>
      </c>
      <c r="P16" s="95">
        <v>2.9605684442751966E-8</v>
      </c>
      <c r="Q16" s="95">
        <v>3.4658026603793618E-4</v>
      </c>
      <c r="R16" s="95">
        <f>O16/'סכום נכסי הקרן'!$C$42</f>
        <v>1.4515972861468029E-4</v>
      </c>
      <c r="AU16" s="119"/>
    </row>
    <row r="17" spans="2:48" s="121" customFormat="1" ht="20.25">
      <c r="B17" s="86" t="s">
        <v>243</v>
      </c>
      <c r="C17" s="84" t="s">
        <v>244</v>
      </c>
      <c r="D17" s="97" t="s">
        <v>107</v>
      </c>
      <c r="E17" s="84" t="s">
        <v>240</v>
      </c>
      <c r="F17" s="84"/>
      <c r="G17" s="84"/>
      <c r="H17" s="94">
        <v>14.050000000000002</v>
      </c>
      <c r="I17" s="97" t="s">
        <v>151</v>
      </c>
      <c r="J17" s="98">
        <v>0.04</v>
      </c>
      <c r="K17" s="95">
        <v>1.0800000000000001E-2</v>
      </c>
      <c r="L17" s="94">
        <v>20999.999999999996</v>
      </c>
      <c r="M17" s="96">
        <v>175.58</v>
      </c>
      <c r="N17" s="84"/>
      <c r="O17" s="94">
        <v>36.871809999999989</v>
      </c>
      <c r="P17" s="95">
        <v>1.2945699632767486E-6</v>
      </c>
      <c r="Q17" s="95">
        <v>2.5792797899082114E-2</v>
      </c>
      <c r="R17" s="95">
        <f>O17/'סכום נכסי הקרן'!$C$42</f>
        <v>1.0802910350453231E-2</v>
      </c>
      <c r="AV17" s="119"/>
    </row>
    <row r="18" spans="2:48" s="121" customFormat="1">
      <c r="B18" s="86" t="s">
        <v>245</v>
      </c>
      <c r="C18" s="84" t="s">
        <v>246</v>
      </c>
      <c r="D18" s="97" t="s">
        <v>107</v>
      </c>
      <c r="E18" s="84" t="s">
        <v>240</v>
      </c>
      <c r="F18" s="84"/>
      <c r="G18" s="84"/>
      <c r="H18" s="94">
        <v>17.899999999999995</v>
      </c>
      <c r="I18" s="97" t="s">
        <v>151</v>
      </c>
      <c r="J18" s="98">
        <v>2.75E-2</v>
      </c>
      <c r="K18" s="95">
        <v>1.3299999999999996E-2</v>
      </c>
      <c r="L18" s="94">
        <v>48074.999999999993</v>
      </c>
      <c r="M18" s="96">
        <v>139.80000000000001</v>
      </c>
      <c r="N18" s="84"/>
      <c r="O18" s="94">
        <v>67.208850000000012</v>
      </c>
      <c r="P18" s="95">
        <v>2.7199331125590636E-6</v>
      </c>
      <c r="Q18" s="95">
        <v>4.7014352837024431E-2</v>
      </c>
      <c r="R18" s="95">
        <f>O18/'סכום נכסי הקרן'!$C$42</f>
        <v>1.9691227018881336E-2</v>
      </c>
      <c r="AU18" s="123"/>
    </row>
    <row r="19" spans="2:48" s="121" customFormat="1">
      <c r="B19" s="86" t="s">
        <v>247</v>
      </c>
      <c r="C19" s="84" t="s">
        <v>248</v>
      </c>
      <c r="D19" s="97" t="s">
        <v>107</v>
      </c>
      <c r="E19" s="84" t="s">
        <v>240</v>
      </c>
      <c r="F19" s="84"/>
      <c r="G19" s="84"/>
      <c r="H19" s="94">
        <v>5.0200000000000005</v>
      </c>
      <c r="I19" s="97" t="s">
        <v>151</v>
      </c>
      <c r="J19" s="98">
        <v>1.7500000000000002E-2</v>
      </c>
      <c r="K19" s="95">
        <v>-1.7000000000000001E-3</v>
      </c>
      <c r="L19" s="94">
        <v>22899.999999999996</v>
      </c>
      <c r="M19" s="96">
        <v>113.42</v>
      </c>
      <c r="N19" s="84"/>
      <c r="O19" s="94">
        <v>25.973169999999996</v>
      </c>
      <c r="P19" s="95">
        <v>1.5990414130777844E-6</v>
      </c>
      <c r="Q19" s="95">
        <v>1.8168913449285583E-2</v>
      </c>
      <c r="R19" s="95">
        <f>O19/'סכום נכסי הקרן'!$C$42</f>
        <v>7.6097654828195692E-3</v>
      </c>
      <c r="AV19" s="123"/>
    </row>
    <row r="20" spans="2:48" s="121" customFormat="1">
      <c r="B20" s="86" t="s">
        <v>249</v>
      </c>
      <c r="C20" s="84" t="s">
        <v>250</v>
      </c>
      <c r="D20" s="97" t="s">
        <v>107</v>
      </c>
      <c r="E20" s="84" t="s">
        <v>240</v>
      </c>
      <c r="F20" s="84"/>
      <c r="G20" s="84"/>
      <c r="H20" s="94">
        <v>1.31</v>
      </c>
      <c r="I20" s="97" t="s">
        <v>151</v>
      </c>
      <c r="J20" s="98">
        <v>0.03</v>
      </c>
      <c r="K20" s="95">
        <v>-8.8999999999999999E-3</v>
      </c>
      <c r="L20" s="94">
        <v>138272.99999999997</v>
      </c>
      <c r="M20" s="96">
        <v>118.19</v>
      </c>
      <c r="N20" s="84"/>
      <c r="O20" s="94">
        <v>163.42485999999997</v>
      </c>
      <c r="P20" s="95">
        <v>9.0196127801885125E-6</v>
      </c>
      <c r="Q20" s="95">
        <v>0.11431997468162776</v>
      </c>
      <c r="R20" s="95">
        <f>O20/'סכום נכסי הקרן'!$C$42</f>
        <v>4.7881134981314195E-2</v>
      </c>
    </row>
    <row r="21" spans="2:48" s="121" customFormat="1">
      <c r="B21" s="86" t="s">
        <v>251</v>
      </c>
      <c r="C21" s="84" t="s">
        <v>252</v>
      </c>
      <c r="D21" s="97" t="s">
        <v>107</v>
      </c>
      <c r="E21" s="84" t="s">
        <v>240</v>
      </c>
      <c r="F21" s="84"/>
      <c r="G21" s="84"/>
      <c r="H21" s="94">
        <v>2.34</v>
      </c>
      <c r="I21" s="97" t="s">
        <v>151</v>
      </c>
      <c r="J21" s="98">
        <v>1E-3</v>
      </c>
      <c r="K21" s="95">
        <v>-6.9999999999999984E-3</v>
      </c>
      <c r="L21" s="94">
        <v>78241.999999999985</v>
      </c>
      <c r="M21" s="96">
        <v>102.86</v>
      </c>
      <c r="N21" s="84"/>
      <c r="O21" s="94">
        <v>80.479719999999986</v>
      </c>
      <c r="P21" s="95">
        <v>5.3918735433992332E-6</v>
      </c>
      <c r="Q21" s="95">
        <v>5.6297674373314385E-2</v>
      </c>
      <c r="R21" s="95">
        <f>O21/'סכום נכסי הקרן'!$C$42</f>
        <v>2.3579401179100731E-2</v>
      </c>
    </row>
    <row r="22" spans="2:48" s="121" customFormat="1">
      <c r="B22" s="86" t="s">
        <v>253</v>
      </c>
      <c r="C22" s="84" t="s">
        <v>254</v>
      </c>
      <c r="D22" s="97" t="s">
        <v>107</v>
      </c>
      <c r="E22" s="84" t="s">
        <v>240</v>
      </c>
      <c r="F22" s="84"/>
      <c r="G22" s="84"/>
      <c r="H22" s="94">
        <v>7.14</v>
      </c>
      <c r="I22" s="97" t="s">
        <v>151</v>
      </c>
      <c r="J22" s="98">
        <v>7.4999999999999997E-3</v>
      </c>
      <c r="K22" s="95">
        <v>2.2000000000000001E-3</v>
      </c>
      <c r="L22" s="94">
        <v>5518.9999999999991</v>
      </c>
      <c r="M22" s="96">
        <v>104.89</v>
      </c>
      <c r="N22" s="84"/>
      <c r="O22" s="94">
        <v>5.7888699999999993</v>
      </c>
      <c r="P22" s="95">
        <v>3.9598956349738208E-7</v>
      </c>
      <c r="Q22" s="95">
        <v>4.0494663531315525E-3</v>
      </c>
      <c r="R22" s="95">
        <f>O22/'סכום נכסי הקרן'!$C$42</f>
        <v>1.6960557032710956E-3</v>
      </c>
    </row>
    <row r="23" spans="2:48" s="121" customFormat="1">
      <c r="B23" s="86" t="s">
        <v>255</v>
      </c>
      <c r="C23" s="84" t="s">
        <v>256</v>
      </c>
      <c r="D23" s="97" t="s">
        <v>107</v>
      </c>
      <c r="E23" s="84" t="s">
        <v>240</v>
      </c>
      <c r="F23" s="84"/>
      <c r="G23" s="84"/>
      <c r="H23" s="94">
        <v>4.0199999999999996</v>
      </c>
      <c r="I23" s="97" t="s">
        <v>151</v>
      </c>
      <c r="J23" s="98">
        <v>2.75E-2</v>
      </c>
      <c r="K23" s="95">
        <v>-3.4999999999999992E-3</v>
      </c>
      <c r="L23" s="94">
        <v>91273.999999999985</v>
      </c>
      <c r="M23" s="96">
        <v>119.62</v>
      </c>
      <c r="N23" s="84"/>
      <c r="O23" s="94">
        <v>109.18196</v>
      </c>
      <c r="P23" s="95">
        <v>5.5643532196849611E-6</v>
      </c>
      <c r="Q23" s="95">
        <v>7.6375643845682337E-2</v>
      </c>
      <c r="R23" s="95">
        <f>O23/'סכום נכסי הקרן'!$C$42</f>
        <v>3.198874494544128E-2</v>
      </c>
    </row>
    <row r="24" spans="2:48" s="121" customFormat="1">
      <c r="B24" s="87"/>
      <c r="C24" s="84"/>
      <c r="D24" s="84"/>
      <c r="E24" s="84"/>
      <c r="F24" s="84"/>
      <c r="G24" s="84"/>
      <c r="H24" s="84"/>
      <c r="I24" s="84"/>
      <c r="J24" s="84"/>
      <c r="K24" s="95"/>
      <c r="L24" s="94"/>
      <c r="M24" s="96"/>
      <c r="N24" s="84"/>
      <c r="O24" s="84"/>
      <c r="P24" s="84"/>
      <c r="Q24" s="95"/>
      <c r="R24" s="84"/>
    </row>
    <row r="25" spans="2:48" s="120" customFormat="1">
      <c r="B25" s="113" t="s">
        <v>38</v>
      </c>
      <c r="C25" s="109"/>
      <c r="D25" s="109"/>
      <c r="E25" s="109"/>
      <c r="F25" s="109"/>
      <c r="G25" s="109"/>
      <c r="H25" s="110">
        <v>5.0155417886639295</v>
      </c>
      <c r="I25" s="109"/>
      <c r="J25" s="109"/>
      <c r="K25" s="111">
        <v>1.1394033173041633E-2</v>
      </c>
      <c r="L25" s="110"/>
      <c r="M25" s="114"/>
      <c r="N25" s="109"/>
      <c r="O25" s="110">
        <v>855.03283999999985</v>
      </c>
      <c r="P25" s="109"/>
      <c r="Q25" s="111">
        <v>0.59811789112599067</v>
      </c>
      <c r="R25" s="111">
        <f>O25/'סכום נכסי הקרן'!$C$42</f>
        <v>0.25051233224551284</v>
      </c>
    </row>
    <row r="26" spans="2:48" s="121" customFormat="1">
      <c r="B26" s="85" t="s">
        <v>23</v>
      </c>
      <c r="C26" s="82"/>
      <c r="D26" s="82"/>
      <c r="E26" s="82"/>
      <c r="F26" s="82"/>
      <c r="G26" s="82"/>
      <c r="H26" s="91">
        <v>5.0155417886639295</v>
      </c>
      <c r="I26" s="82"/>
      <c r="J26" s="82"/>
      <c r="K26" s="92">
        <v>1.1394033173041633E-2</v>
      </c>
      <c r="L26" s="91"/>
      <c r="M26" s="93"/>
      <c r="N26" s="82"/>
      <c r="O26" s="91">
        <v>855.03283999999985</v>
      </c>
      <c r="P26" s="82"/>
      <c r="Q26" s="92">
        <v>0.59811789112599067</v>
      </c>
      <c r="R26" s="92">
        <f>O26/'סכום נכסי הקרן'!$C$42</f>
        <v>0.25051233224551284</v>
      </c>
    </row>
    <row r="27" spans="2:48" s="121" customFormat="1">
      <c r="B27" s="86" t="s">
        <v>257</v>
      </c>
      <c r="C27" s="84" t="s">
        <v>258</v>
      </c>
      <c r="D27" s="97" t="s">
        <v>107</v>
      </c>
      <c r="E27" s="84" t="s">
        <v>240</v>
      </c>
      <c r="F27" s="84"/>
      <c r="G27" s="84"/>
      <c r="H27" s="94">
        <v>0.66999999999999993</v>
      </c>
      <c r="I27" s="97" t="s">
        <v>151</v>
      </c>
      <c r="J27" s="98">
        <v>0.06</v>
      </c>
      <c r="K27" s="95">
        <v>1.6999999999999999E-3</v>
      </c>
      <c r="L27" s="94">
        <v>25999.999999999996</v>
      </c>
      <c r="M27" s="96">
        <v>105.88</v>
      </c>
      <c r="N27" s="84"/>
      <c r="O27" s="94">
        <v>27.528799999999997</v>
      </c>
      <c r="P27" s="95">
        <v>1.4185715127498516E-6</v>
      </c>
      <c r="Q27" s="95">
        <v>1.9257117423968389E-2</v>
      </c>
      <c r="R27" s="95">
        <f>O27/'סכום נכסי הקרן'!$C$42</f>
        <v>8.0655427128626719E-3</v>
      </c>
    </row>
    <row r="28" spans="2:48" s="121" customFormat="1">
      <c r="B28" s="86" t="s">
        <v>259</v>
      </c>
      <c r="C28" s="84" t="s">
        <v>260</v>
      </c>
      <c r="D28" s="97" t="s">
        <v>107</v>
      </c>
      <c r="E28" s="84" t="s">
        <v>240</v>
      </c>
      <c r="F28" s="84"/>
      <c r="G28" s="84"/>
      <c r="H28" s="94">
        <v>6.79</v>
      </c>
      <c r="I28" s="97" t="s">
        <v>151</v>
      </c>
      <c r="J28" s="98">
        <v>6.25E-2</v>
      </c>
      <c r="K28" s="95">
        <v>1.84E-2</v>
      </c>
      <c r="L28" s="94">
        <v>10008.999999999998</v>
      </c>
      <c r="M28" s="96">
        <v>137.97</v>
      </c>
      <c r="N28" s="84"/>
      <c r="O28" s="94">
        <v>13.809419999999998</v>
      </c>
      <c r="P28" s="95">
        <v>5.8328678519469054E-7</v>
      </c>
      <c r="Q28" s="95">
        <v>9.660051382439392E-3</v>
      </c>
      <c r="R28" s="95">
        <f>O28/'סכום נכסי הקרן'!$C$42</f>
        <v>4.045961569333208E-3</v>
      </c>
    </row>
    <row r="29" spans="2:48" s="121" customFormat="1">
      <c r="B29" s="86" t="s">
        <v>261</v>
      </c>
      <c r="C29" s="84" t="s">
        <v>262</v>
      </c>
      <c r="D29" s="97" t="s">
        <v>107</v>
      </c>
      <c r="E29" s="84" t="s">
        <v>240</v>
      </c>
      <c r="F29" s="84"/>
      <c r="G29" s="84"/>
      <c r="H29" s="94">
        <v>5.2800000000000011</v>
      </c>
      <c r="I29" s="97" t="s">
        <v>151</v>
      </c>
      <c r="J29" s="98">
        <v>3.7499999999999999E-2</v>
      </c>
      <c r="K29" s="95">
        <v>1.3999999999999999E-2</v>
      </c>
      <c r="L29" s="94">
        <v>94971.999999999985</v>
      </c>
      <c r="M29" s="96">
        <v>113.84</v>
      </c>
      <c r="N29" s="84"/>
      <c r="O29" s="94">
        <v>108.11611999999998</v>
      </c>
      <c r="P29" s="95">
        <v>6.0720745246577484E-6</v>
      </c>
      <c r="Q29" s="95">
        <v>7.5630060818628372E-2</v>
      </c>
      <c r="R29" s="95">
        <f>O29/'סכום נכסי הקרן'!$C$42</f>
        <v>3.1676469145367252E-2</v>
      </c>
    </row>
    <row r="30" spans="2:48" s="121" customFormat="1">
      <c r="B30" s="86" t="s">
        <v>263</v>
      </c>
      <c r="C30" s="84" t="s">
        <v>264</v>
      </c>
      <c r="D30" s="97" t="s">
        <v>107</v>
      </c>
      <c r="E30" s="84" t="s">
        <v>240</v>
      </c>
      <c r="F30" s="84"/>
      <c r="G30" s="84"/>
      <c r="H30" s="94">
        <v>18.460000000000004</v>
      </c>
      <c r="I30" s="97" t="s">
        <v>151</v>
      </c>
      <c r="J30" s="98">
        <v>3.7499999999999999E-2</v>
      </c>
      <c r="K30" s="95">
        <v>3.2000000000000008E-2</v>
      </c>
      <c r="L30" s="94">
        <v>6999.9999999999991</v>
      </c>
      <c r="M30" s="96">
        <v>111.1</v>
      </c>
      <c r="N30" s="84"/>
      <c r="O30" s="94">
        <v>7.7769999999999992</v>
      </c>
      <c r="P30" s="95">
        <v>1.149332623593073E-6</v>
      </c>
      <c r="Q30" s="95">
        <v>5.4402154182602276E-3</v>
      </c>
      <c r="R30" s="95">
        <f>O30/'סכום נכסי הקרן'!$C$42</f>
        <v>2.2785492167451179E-3</v>
      </c>
    </row>
    <row r="31" spans="2:48" s="121" customFormat="1">
      <c r="B31" s="86" t="s">
        <v>265</v>
      </c>
      <c r="C31" s="84" t="s">
        <v>266</v>
      </c>
      <c r="D31" s="97" t="s">
        <v>107</v>
      </c>
      <c r="E31" s="84" t="s">
        <v>240</v>
      </c>
      <c r="F31" s="84"/>
      <c r="G31" s="84"/>
      <c r="H31" s="94">
        <v>0.91999999999999993</v>
      </c>
      <c r="I31" s="97" t="s">
        <v>151</v>
      </c>
      <c r="J31" s="98">
        <v>2.2499999999999999E-2</v>
      </c>
      <c r="K31" s="95">
        <v>1.9000000000000002E-3</v>
      </c>
      <c r="L31" s="94">
        <v>34799.999999999993</v>
      </c>
      <c r="M31" s="96">
        <v>102.07</v>
      </c>
      <c r="N31" s="84"/>
      <c r="O31" s="94">
        <v>35.520359999999997</v>
      </c>
      <c r="P31" s="95">
        <v>1.8102645118970267E-6</v>
      </c>
      <c r="Q31" s="95">
        <v>2.4847423188138595E-2</v>
      </c>
      <c r="R31" s="95">
        <f>O31/'סכום נכסי הקרן'!$C$42</f>
        <v>1.0406954925614583E-2</v>
      </c>
    </row>
    <row r="32" spans="2:48" s="121" customFormat="1">
      <c r="B32" s="86" t="s">
        <v>267</v>
      </c>
      <c r="C32" s="84" t="s">
        <v>268</v>
      </c>
      <c r="D32" s="97" t="s">
        <v>107</v>
      </c>
      <c r="E32" s="84" t="s">
        <v>240</v>
      </c>
      <c r="F32" s="84"/>
      <c r="G32" s="84"/>
      <c r="H32" s="94">
        <v>0.33999999999999997</v>
      </c>
      <c r="I32" s="97" t="s">
        <v>151</v>
      </c>
      <c r="J32" s="98">
        <v>5.0000000000000001E-3</v>
      </c>
      <c r="K32" s="95">
        <v>8.9999999999999998E-4</v>
      </c>
      <c r="L32" s="94">
        <v>206499.99999999997</v>
      </c>
      <c r="M32" s="96">
        <v>100.47</v>
      </c>
      <c r="N32" s="84"/>
      <c r="O32" s="94">
        <v>207.47054999999995</v>
      </c>
      <c r="P32" s="95">
        <v>2.0866213140275177E-5</v>
      </c>
      <c r="Q32" s="95">
        <v>0.14513108974475109</v>
      </c>
      <c r="R32" s="95">
        <f>O32/'סכום נכסי הקרן'!$C$42</f>
        <v>6.0785889057500153E-2</v>
      </c>
    </row>
    <row r="33" spans="2:18" s="121" customFormat="1">
      <c r="B33" s="86" t="s">
        <v>269</v>
      </c>
      <c r="C33" s="84" t="s">
        <v>270</v>
      </c>
      <c r="D33" s="97" t="s">
        <v>107</v>
      </c>
      <c r="E33" s="84" t="s">
        <v>240</v>
      </c>
      <c r="F33" s="84"/>
      <c r="G33" s="84"/>
      <c r="H33" s="94">
        <v>4.3</v>
      </c>
      <c r="I33" s="97" t="s">
        <v>151</v>
      </c>
      <c r="J33" s="98">
        <v>1.2500000000000001E-2</v>
      </c>
      <c r="K33" s="95">
        <v>1.1200000000000002E-2</v>
      </c>
      <c r="L33" s="94">
        <v>19999.999999999996</v>
      </c>
      <c r="M33" s="96">
        <v>101.3</v>
      </c>
      <c r="N33" s="84"/>
      <c r="O33" s="94">
        <v>20.259999999999998</v>
      </c>
      <c r="P33" s="95">
        <v>1.9106120167942792E-6</v>
      </c>
      <c r="Q33" s="95">
        <v>1.4172401231059818E-2</v>
      </c>
      <c r="R33" s="95">
        <f>O33/'סכום נכסי הקרן'!$C$42</f>
        <v>5.9358887914692151E-3</v>
      </c>
    </row>
    <row r="34" spans="2:18" s="121" customFormat="1">
      <c r="B34" s="86" t="s">
        <v>271</v>
      </c>
      <c r="C34" s="84" t="s">
        <v>272</v>
      </c>
      <c r="D34" s="97" t="s">
        <v>107</v>
      </c>
      <c r="E34" s="84" t="s">
        <v>240</v>
      </c>
      <c r="F34" s="84"/>
      <c r="G34" s="84"/>
      <c r="H34" s="94">
        <v>2.58</v>
      </c>
      <c r="I34" s="97" t="s">
        <v>151</v>
      </c>
      <c r="J34" s="98">
        <v>5.0000000000000001E-3</v>
      </c>
      <c r="K34" s="95">
        <v>6.3E-3</v>
      </c>
      <c r="L34" s="94">
        <v>9978.9999999999982</v>
      </c>
      <c r="M34" s="96">
        <v>99.86</v>
      </c>
      <c r="N34" s="84"/>
      <c r="O34" s="94">
        <v>9.9650299999999987</v>
      </c>
      <c r="P34" s="95">
        <v>1.6240056647348606E-6</v>
      </c>
      <c r="Q34" s="95">
        <v>6.9707997749036531E-3</v>
      </c>
      <c r="R34" s="95">
        <f>O34/'סכום נכסי הקרן'!$C$42</f>
        <v>2.9196105569424713E-3</v>
      </c>
    </row>
    <row r="35" spans="2:18" s="121" customFormat="1">
      <c r="B35" s="86" t="s">
        <v>273</v>
      </c>
      <c r="C35" s="84" t="s">
        <v>274</v>
      </c>
      <c r="D35" s="97" t="s">
        <v>107</v>
      </c>
      <c r="E35" s="84" t="s">
        <v>240</v>
      </c>
      <c r="F35" s="84"/>
      <c r="G35" s="84"/>
      <c r="H35" s="94">
        <v>3.32</v>
      </c>
      <c r="I35" s="97" t="s">
        <v>151</v>
      </c>
      <c r="J35" s="98">
        <v>5.5E-2</v>
      </c>
      <c r="K35" s="95">
        <v>8.8000000000000005E-3</v>
      </c>
      <c r="L35" s="94">
        <v>7741.9999999999991</v>
      </c>
      <c r="M35" s="96">
        <v>118.53</v>
      </c>
      <c r="N35" s="84"/>
      <c r="O35" s="94">
        <v>9.1765899999999991</v>
      </c>
      <c r="P35" s="95">
        <v>4.3113376041476679E-7</v>
      </c>
      <c r="Q35" s="95">
        <v>6.4192653214674841E-3</v>
      </c>
      <c r="R35" s="95">
        <f>O35/'סכום נכסי הקרן'!$C$42</f>
        <v>2.6886089696401029E-3</v>
      </c>
    </row>
    <row r="36" spans="2:18" s="121" customFormat="1">
      <c r="B36" s="86" t="s">
        <v>275</v>
      </c>
      <c r="C36" s="84" t="s">
        <v>276</v>
      </c>
      <c r="D36" s="97" t="s">
        <v>107</v>
      </c>
      <c r="E36" s="84" t="s">
        <v>240</v>
      </c>
      <c r="F36" s="84"/>
      <c r="G36" s="84"/>
      <c r="H36" s="94">
        <v>15.19</v>
      </c>
      <c r="I36" s="97" t="s">
        <v>151</v>
      </c>
      <c r="J36" s="98">
        <v>5.5E-2</v>
      </c>
      <c r="K36" s="95">
        <v>2.9500000000000002E-2</v>
      </c>
      <c r="L36" s="94">
        <v>74011.999999999985</v>
      </c>
      <c r="M36" s="96">
        <v>145.16999999999999</v>
      </c>
      <c r="N36" s="84"/>
      <c r="O36" s="94">
        <v>107.44322999999999</v>
      </c>
      <c r="P36" s="95">
        <v>4.0479935435126481E-6</v>
      </c>
      <c r="Q36" s="95">
        <v>7.5159356619992262E-2</v>
      </c>
      <c r="R36" s="95">
        <f>O36/'סכום נכסי הקרן'!$C$42</f>
        <v>3.147932204719886E-2</v>
      </c>
    </row>
    <row r="37" spans="2:18" s="121" customFormat="1">
      <c r="B37" s="86" t="s">
        <v>277</v>
      </c>
      <c r="C37" s="84" t="s">
        <v>278</v>
      </c>
      <c r="D37" s="97" t="s">
        <v>107</v>
      </c>
      <c r="E37" s="84" t="s">
        <v>240</v>
      </c>
      <c r="F37" s="84"/>
      <c r="G37" s="84"/>
      <c r="H37" s="94">
        <v>8.08</v>
      </c>
      <c r="I37" s="97" t="s">
        <v>151</v>
      </c>
      <c r="J37" s="98">
        <v>0.02</v>
      </c>
      <c r="K37" s="95">
        <v>1.9799999999999995E-2</v>
      </c>
      <c r="L37" s="94">
        <v>133999.99999999997</v>
      </c>
      <c r="M37" s="96">
        <v>100.68</v>
      </c>
      <c r="N37" s="84"/>
      <c r="O37" s="94">
        <v>134.91120000000001</v>
      </c>
      <c r="P37" s="95">
        <v>8.6299336332342593E-6</v>
      </c>
      <c r="Q37" s="95">
        <v>9.4373921863956448E-2</v>
      </c>
      <c r="R37" s="95">
        <f>O37/'סכום נכסי הקרן'!$C$42</f>
        <v>3.9527042444405809E-2</v>
      </c>
    </row>
    <row r="38" spans="2:18" s="121" customFormat="1">
      <c r="B38" s="86" t="s">
        <v>279</v>
      </c>
      <c r="C38" s="84" t="s">
        <v>280</v>
      </c>
      <c r="D38" s="97" t="s">
        <v>107</v>
      </c>
      <c r="E38" s="84" t="s">
        <v>240</v>
      </c>
      <c r="F38" s="84"/>
      <c r="G38" s="84"/>
      <c r="H38" s="94">
        <v>2.81</v>
      </c>
      <c r="I38" s="97" t="s">
        <v>151</v>
      </c>
      <c r="J38" s="98">
        <v>0.01</v>
      </c>
      <c r="K38" s="95">
        <v>6.8999999999999999E-3</v>
      </c>
      <c r="L38" s="94">
        <v>114874.99999999999</v>
      </c>
      <c r="M38" s="96">
        <v>101.03</v>
      </c>
      <c r="N38" s="84"/>
      <c r="O38" s="94">
        <v>116.05821999999999</v>
      </c>
      <c r="P38" s="95">
        <v>7.887814574456609E-6</v>
      </c>
      <c r="Q38" s="95">
        <v>8.118576801592356E-2</v>
      </c>
      <c r="R38" s="95">
        <f>O38/'סכום נכסי הקרן'!$C$42</f>
        <v>3.4003390289035949E-2</v>
      </c>
    </row>
    <row r="39" spans="2:18" s="121" customFormat="1">
      <c r="B39" s="86" t="s">
        <v>281</v>
      </c>
      <c r="C39" s="84" t="s">
        <v>282</v>
      </c>
      <c r="D39" s="97" t="s">
        <v>107</v>
      </c>
      <c r="E39" s="84" t="s">
        <v>240</v>
      </c>
      <c r="F39" s="84"/>
      <c r="G39" s="84"/>
      <c r="H39" s="94">
        <v>6.71</v>
      </c>
      <c r="I39" s="97" t="s">
        <v>151</v>
      </c>
      <c r="J39" s="98">
        <v>1.7500000000000002E-2</v>
      </c>
      <c r="K39" s="95">
        <v>1.72E-2</v>
      </c>
      <c r="L39" s="94">
        <v>14999.999999999998</v>
      </c>
      <c r="M39" s="96">
        <v>101.68</v>
      </c>
      <c r="N39" s="84"/>
      <c r="O39" s="94">
        <v>15.251999999999999</v>
      </c>
      <c r="P39" s="95">
        <v>9.3184104580893292E-7</v>
      </c>
      <c r="Q39" s="95">
        <v>1.0669173917873857E-2</v>
      </c>
      <c r="R39" s="95">
        <f>O39/'סכום נכסי הקרן'!$C$42</f>
        <v>4.4686167743084142E-3</v>
      </c>
    </row>
    <row r="40" spans="2:18" s="121" customFormat="1">
      <c r="B40" s="86" t="s">
        <v>283</v>
      </c>
      <c r="C40" s="84" t="s">
        <v>284</v>
      </c>
      <c r="D40" s="97" t="s">
        <v>107</v>
      </c>
      <c r="E40" s="84" t="s">
        <v>240</v>
      </c>
      <c r="F40" s="84"/>
      <c r="G40" s="84"/>
      <c r="H40" s="94">
        <v>1.5500000000000003</v>
      </c>
      <c r="I40" s="97" t="s">
        <v>151</v>
      </c>
      <c r="J40" s="98">
        <v>0.05</v>
      </c>
      <c r="K40" s="95">
        <v>3.6000000000000003E-3</v>
      </c>
      <c r="L40" s="94">
        <v>38160.999999999993</v>
      </c>
      <c r="M40" s="96">
        <v>109.39</v>
      </c>
      <c r="N40" s="84"/>
      <c r="O40" s="94">
        <v>41.744319999999995</v>
      </c>
      <c r="P40" s="95">
        <v>2.0617348049642417E-6</v>
      </c>
      <c r="Q40" s="95">
        <v>2.9201246404627592E-2</v>
      </c>
      <c r="R40" s="95">
        <f>O40/'סכום נכסי הקרן'!$C$42</f>
        <v>1.223048574508905E-2</v>
      </c>
    </row>
    <row r="41" spans="2:18" s="121" customFormat="1">
      <c r="B41" s="124"/>
    </row>
    <row r="42" spans="2:18" s="121" customFormat="1">
      <c r="B42" s="124"/>
    </row>
    <row r="43" spans="2:18" s="121" customFormat="1">
      <c r="B43" s="124"/>
    </row>
    <row r="44" spans="2:18" s="121" customFormat="1">
      <c r="B44" s="125" t="s">
        <v>99</v>
      </c>
      <c r="C44" s="120"/>
      <c r="D44" s="120"/>
    </row>
    <row r="45" spans="2:18" s="121" customFormat="1">
      <c r="B45" s="125" t="s">
        <v>217</v>
      </c>
      <c r="C45" s="120"/>
      <c r="D45" s="120"/>
    </row>
    <row r="46" spans="2:18" s="121" customFormat="1">
      <c r="B46" s="138" t="s">
        <v>225</v>
      </c>
      <c r="C46" s="138"/>
      <c r="D46" s="138"/>
    </row>
    <row r="47" spans="2:18" s="121" customFormat="1">
      <c r="B47" s="124"/>
    </row>
    <row r="48" spans="2:18" s="121" customFormat="1">
      <c r="B48" s="124"/>
    </row>
    <row r="49" spans="2:4" s="121" customFormat="1">
      <c r="B49" s="124"/>
    </row>
    <row r="50" spans="2:4">
      <c r="C50" s="1"/>
      <c r="D50" s="1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46:D46"/>
  </mergeCells>
  <phoneticPr fontId="3" type="noConversion"/>
  <dataValidations count="1">
    <dataValidation allowBlank="1" showInputMessage="1" showErrorMessage="1" sqref="N10:Q10 N9 N1:N7 N32:N1048576 C5:C29 O1:Q9 O11:Q1048576 B47:B1048576 J1:M1048576 E1:I30 B44:B46 D1:D29 R1:AF1048576 AJ1:XFD1048576 AG1:AI27 AG31:AI1048576 C44:D45 A1:A1048576 B1:B43 E32:I1048576 C32:D43 C47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C23" sqref="C2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166</v>
      </c>
      <c r="C1" s="78" t="s" vm="1">
        <v>235</v>
      </c>
    </row>
    <row r="2" spans="2:67">
      <c r="B2" s="57" t="s">
        <v>165</v>
      </c>
      <c r="C2" s="78" t="s">
        <v>236</v>
      </c>
    </row>
    <row r="3" spans="2:67">
      <c r="B3" s="57" t="s">
        <v>167</v>
      </c>
      <c r="C3" s="78" t="s">
        <v>237</v>
      </c>
    </row>
    <row r="4" spans="2:67">
      <c r="B4" s="57" t="s">
        <v>168</v>
      </c>
      <c r="C4" s="78">
        <v>2148</v>
      </c>
    </row>
    <row r="6" spans="2:67" ht="26.25" customHeight="1">
      <c r="B6" s="135" t="s">
        <v>196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40"/>
      <c r="BO6" s="3"/>
    </row>
    <row r="7" spans="2:67" ht="26.25" customHeight="1">
      <c r="B7" s="135" t="s">
        <v>74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40"/>
      <c r="AZ7" s="44"/>
      <c r="BJ7" s="3"/>
      <c r="BO7" s="3"/>
    </row>
    <row r="8" spans="2:67" s="3" customFormat="1" ht="78.75">
      <c r="B8" s="38" t="s">
        <v>102</v>
      </c>
      <c r="C8" s="14" t="s">
        <v>37</v>
      </c>
      <c r="D8" s="14" t="s">
        <v>106</v>
      </c>
      <c r="E8" s="14" t="s">
        <v>212</v>
      </c>
      <c r="F8" s="14" t="s">
        <v>104</v>
      </c>
      <c r="G8" s="14" t="s">
        <v>50</v>
      </c>
      <c r="H8" s="14" t="s">
        <v>15</v>
      </c>
      <c r="I8" s="14" t="s">
        <v>51</v>
      </c>
      <c r="J8" s="14" t="s">
        <v>89</v>
      </c>
      <c r="K8" s="14" t="s">
        <v>18</v>
      </c>
      <c r="L8" s="14" t="s">
        <v>88</v>
      </c>
      <c r="M8" s="14" t="s">
        <v>17</v>
      </c>
      <c r="N8" s="14" t="s">
        <v>19</v>
      </c>
      <c r="O8" s="14" t="s">
        <v>219</v>
      </c>
      <c r="P8" s="14" t="s">
        <v>218</v>
      </c>
      <c r="Q8" s="14" t="s">
        <v>49</v>
      </c>
      <c r="R8" s="14" t="s">
        <v>48</v>
      </c>
      <c r="S8" s="14" t="s">
        <v>169</v>
      </c>
      <c r="T8" s="39" t="s">
        <v>171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226</v>
      </c>
      <c r="P9" s="17"/>
      <c r="Q9" s="17" t="s">
        <v>222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100</v>
      </c>
      <c r="R10" s="20" t="s">
        <v>101</v>
      </c>
      <c r="S10" s="46" t="s">
        <v>172</v>
      </c>
      <c r="T10" s="73" t="s">
        <v>213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zoomScale="90" zoomScaleNormal="90" workbookViewId="0">
      <selection activeCell="G23" sqref="G23"/>
    </sheetView>
  </sheetViews>
  <sheetFormatPr defaultColWidth="9.140625" defaultRowHeight="18"/>
  <cols>
    <col min="1" max="1" width="6.28515625" style="1" customWidth="1"/>
    <col min="2" max="2" width="25.57031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2.7109375" style="1" bestFit="1" customWidth="1"/>
    <col min="8" max="8" width="7" style="1" bestFit="1" customWidth="1"/>
    <col min="9" max="9" width="11.140625" style="1" bestFit="1" customWidth="1"/>
    <col min="10" max="10" width="7.140625" style="1" bestFit="1" customWidth="1"/>
    <col min="11" max="11" width="5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9" style="1" bestFit="1" customWidth="1"/>
    <col min="16" max="16" width="7.285156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166</v>
      </c>
      <c r="C1" s="78" t="s" vm="1">
        <v>235</v>
      </c>
    </row>
    <row r="2" spans="2:66">
      <c r="B2" s="57" t="s">
        <v>165</v>
      </c>
      <c r="C2" s="78" t="s">
        <v>236</v>
      </c>
    </row>
    <row r="3" spans="2:66">
      <c r="B3" s="57" t="s">
        <v>167</v>
      </c>
      <c r="C3" s="78" t="s">
        <v>237</v>
      </c>
    </row>
    <row r="4" spans="2:66">
      <c r="B4" s="57" t="s">
        <v>168</v>
      </c>
      <c r="C4" s="78">
        <v>2148</v>
      </c>
    </row>
    <row r="6" spans="2:66" ht="26.25" customHeight="1">
      <c r="B6" s="141" t="s">
        <v>196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75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78.75">
      <c r="B8" s="23" t="s">
        <v>102</v>
      </c>
      <c r="C8" s="31" t="s">
        <v>37</v>
      </c>
      <c r="D8" s="31" t="s">
        <v>106</v>
      </c>
      <c r="E8" s="31" t="s">
        <v>212</v>
      </c>
      <c r="F8" s="31" t="s">
        <v>104</v>
      </c>
      <c r="G8" s="31" t="s">
        <v>50</v>
      </c>
      <c r="H8" s="31" t="s">
        <v>15</v>
      </c>
      <c r="I8" s="31" t="s">
        <v>51</v>
      </c>
      <c r="J8" s="31" t="s">
        <v>89</v>
      </c>
      <c r="K8" s="31" t="s">
        <v>18</v>
      </c>
      <c r="L8" s="31" t="s">
        <v>88</v>
      </c>
      <c r="M8" s="31" t="s">
        <v>17</v>
      </c>
      <c r="N8" s="31" t="s">
        <v>19</v>
      </c>
      <c r="O8" s="14" t="s">
        <v>219</v>
      </c>
      <c r="P8" s="31" t="s">
        <v>218</v>
      </c>
      <c r="Q8" s="31" t="s">
        <v>233</v>
      </c>
      <c r="R8" s="31" t="s">
        <v>49</v>
      </c>
      <c r="S8" s="14" t="s">
        <v>48</v>
      </c>
      <c r="T8" s="31" t="s">
        <v>169</v>
      </c>
      <c r="U8" s="15" t="s">
        <v>171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226</v>
      </c>
      <c r="P9" s="33"/>
      <c r="Q9" s="17" t="s">
        <v>222</v>
      </c>
      <c r="R9" s="33" t="s">
        <v>222</v>
      </c>
      <c r="S9" s="17" t="s">
        <v>20</v>
      </c>
      <c r="T9" s="33" t="s">
        <v>222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100</v>
      </c>
      <c r="R10" s="20" t="s">
        <v>101</v>
      </c>
      <c r="S10" s="20" t="s">
        <v>172</v>
      </c>
      <c r="T10" s="21" t="s">
        <v>213</v>
      </c>
      <c r="U10" s="21" t="s">
        <v>228</v>
      </c>
      <c r="V10" s="5"/>
      <c r="BI10" s="1"/>
      <c r="BJ10" s="3"/>
      <c r="BK10" s="1"/>
    </row>
    <row r="11" spans="2:66" s="4" customFormat="1" ht="18" customHeight="1">
      <c r="B11" s="115" t="s">
        <v>31</v>
      </c>
      <c r="C11" s="82"/>
      <c r="D11" s="82"/>
      <c r="E11" s="82"/>
      <c r="F11" s="82"/>
      <c r="G11" s="82"/>
      <c r="H11" s="82"/>
      <c r="I11" s="82"/>
      <c r="J11" s="82"/>
      <c r="K11" s="91">
        <v>1.6942153019322268</v>
      </c>
      <c r="L11" s="82"/>
      <c r="M11" s="82"/>
      <c r="N11" s="103">
        <v>3.0607172077909491E-3</v>
      </c>
      <c r="O11" s="91"/>
      <c r="P11" s="93"/>
      <c r="Q11" s="82"/>
      <c r="R11" s="91">
        <v>5.1577799999999989</v>
      </c>
      <c r="S11" s="82"/>
      <c r="T11" s="92">
        <v>1</v>
      </c>
      <c r="U11" s="92">
        <f>R11/'סכום נכסי הקרן'!$C$42</f>
        <v>1.5111554042874671E-3</v>
      </c>
      <c r="V11" s="122"/>
      <c r="W11" s="119"/>
      <c r="BI11" s="100"/>
      <c r="BJ11" s="3"/>
      <c r="BK11" s="100"/>
      <c r="BN11" s="100"/>
    </row>
    <row r="12" spans="2:66" s="100" customFormat="1">
      <c r="B12" s="81" t="s">
        <v>216</v>
      </c>
      <c r="C12" s="82"/>
      <c r="D12" s="82"/>
      <c r="E12" s="82"/>
      <c r="F12" s="82"/>
      <c r="G12" s="82"/>
      <c r="H12" s="82"/>
      <c r="I12" s="82"/>
      <c r="J12" s="82"/>
      <c r="K12" s="91">
        <v>1.6942153019322266</v>
      </c>
      <c r="L12" s="82"/>
      <c r="M12" s="82"/>
      <c r="N12" s="103">
        <v>3.0607172077909491E-3</v>
      </c>
      <c r="O12" s="91"/>
      <c r="P12" s="93"/>
      <c r="Q12" s="82"/>
      <c r="R12" s="91">
        <v>5.1577799999999998</v>
      </c>
      <c r="S12" s="82"/>
      <c r="T12" s="92">
        <v>1.0000000000000002</v>
      </c>
      <c r="U12" s="92">
        <f>R12/'סכום נכסי הקרן'!$C$42</f>
        <v>1.5111554042874674E-3</v>
      </c>
      <c r="V12" s="120"/>
      <c r="W12" s="120"/>
      <c r="BJ12" s="3"/>
    </row>
    <row r="13" spans="2:66" ht="20.25">
      <c r="B13" s="102" t="s">
        <v>30</v>
      </c>
      <c r="C13" s="82"/>
      <c r="D13" s="82"/>
      <c r="E13" s="82"/>
      <c r="F13" s="82"/>
      <c r="G13" s="82"/>
      <c r="H13" s="82"/>
      <c r="I13" s="82"/>
      <c r="J13" s="82"/>
      <c r="K13" s="91">
        <v>2.0305504037070028</v>
      </c>
      <c r="L13" s="82"/>
      <c r="M13" s="82"/>
      <c r="N13" s="103">
        <v>1.1125140438809429E-3</v>
      </c>
      <c r="O13" s="91"/>
      <c r="P13" s="93"/>
      <c r="Q13" s="82"/>
      <c r="R13" s="91">
        <v>3.4356599999999995</v>
      </c>
      <c r="S13" s="82"/>
      <c r="T13" s="92">
        <v>0.66611216453590505</v>
      </c>
      <c r="U13" s="92">
        <f>R13/'סכום נכסי הקרן'!$C$42</f>
        <v>1.0065989973000555E-3</v>
      </c>
      <c r="V13" s="121"/>
      <c r="W13" s="121"/>
      <c r="BJ13" s="4"/>
    </row>
    <row r="14" spans="2:66">
      <c r="B14" s="87" t="s">
        <v>285</v>
      </c>
      <c r="C14" s="84" t="s">
        <v>286</v>
      </c>
      <c r="D14" s="97" t="s">
        <v>107</v>
      </c>
      <c r="E14" s="97" t="s">
        <v>287</v>
      </c>
      <c r="F14" s="97" t="s">
        <v>288</v>
      </c>
      <c r="G14" s="97" t="s">
        <v>289</v>
      </c>
      <c r="H14" s="84" t="s">
        <v>290</v>
      </c>
      <c r="I14" s="84" t="s">
        <v>147</v>
      </c>
      <c r="J14" s="84"/>
      <c r="K14" s="94">
        <v>2.3700000000000006</v>
      </c>
      <c r="L14" s="97" t="s">
        <v>151</v>
      </c>
      <c r="M14" s="98">
        <v>3.7000000000000005E-2</v>
      </c>
      <c r="N14" s="98">
        <v>2.9000000000000002E-3</v>
      </c>
      <c r="O14" s="94">
        <v>960.99999999999989</v>
      </c>
      <c r="P14" s="96">
        <v>112.47</v>
      </c>
      <c r="Q14" s="84"/>
      <c r="R14" s="94">
        <v>1.0808299999999997</v>
      </c>
      <c r="S14" s="95">
        <v>3.2033529709548291E-7</v>
      </c>
      <c r="T14" s="95">
        <v>0.20955333496194098</v>
      </c>
      <c r="U14" s="95">
        <f>R14/'סכום נכסי הקרן'!$C$42</f>
        <v>3.1666765461419897E-4</v>
      </c>
      <c r="V14" s="121"/>
      <c r="W14" s="121"/>
    </row>
    <row r="15" spans="2:66">
      <c r="B15" s="87" t="s">
        <v>291</v>
      </c>
      <c r="C15" s="84" t="s">
        <v>292</v>
      </c>
      <c r="D15" s="97" t="s">
        <v>107</v>
      </c>
      <c r="E15" s="97" t="s">
        <v>287</v>
      </c>
      <c r="F15" s="97" t="s">
        <v>293</v>
      </c>
      <c r="G15" s="97" t="s">
        <v>294</v>
      </c>
      <c r="H15" s="84" t="s">
        <v>295</v>
      </c>
      <c r="I15" s="84" t="s">
        <v>296</v>
      </c>
      <c r="J15" s="84"/>
      <c r="K15" s="94">
        <v>1.8699999999999999</v>
      </c>
      <c r="L15" s="97" t="s">
        <v>151</v>
      </c>
      <c r="M15" s="98">
        <v>3.9E-2</v>
      </c>
      <c r="N15" s="98">
        <v>3.0000000000000003E-4</v>
      </c>
      <c r="O15" s="94">
        <v>1937.9999999999998</v>
      </c>
      <c r="P15" s="96">
        <v>116.7</v>
      </c>
      <c r="Q15" s="84"/>
      <c r="R15" s="94">
        <v>2.2616499999999995</v>
      </c>
      <c r="S15" s="95">
        <v>9.7371032369085443E-6</v>
      </c>
      <c r="T15" s="95">
        <v>0.43849291749551161</v>
      </c>
      <c r="U15" s="95">
        <f>R15/'סכום נכסי הקרן'!$C$42</f>
        <v>6.6263094201512085E-4</v>
      </c>
      <c r="V15" s="121"/>
      <c r="W15" s="121"/>
    </row>
    <row r="16" spans="2:66">
      <c r="B16" s="87" t="s">
        <v>297</v>
      </c>
      <c r="C16" s="84" t="s">
        <v>298</v>
      </c>
      <c r="D16" s="97" t="s">
        <v>107</v>
      </c>
      <c r="E16" s="97" t="s">
        <v>287</v>
      </c>
      <c r="F16" s="97" t="s">
        <v>299</v>
      </c>
      <c r="G16" s="97" t="s">
        <v>300</v>
      </c>
      <c r="H16" s="84" t="s">
        <v>301</v>
      </c>
      <c r="I16" s="84" t="s">
        <v>296</v>
      </c>
      <c r="J16" s="84"/>
      <c r="K16" s="94">
        <v>1.9899999999999993</v>
      </c>
      <c r="L16" s="97" t="s">
        <v>151</v>
      </c>
      <c r="M16" s="98">
        <v>0.02</v>
      </c>
      <c r="N16" s="98">
        <v>9.9999999999999964E-5</v>
      </c>
      <c r="O16" s="94">
        <v>87.199999999999989</v>
      </c>
      <c r="P16" s="96">
        <v>106.86</v>
      </c>
      <c r="Q16" s="84"/>
      <c r="R16" s="94">
        <v>9.3180000000000013E-2</v>
      </c>
      <c r="S16" s="95">
        <v>1.5325627401659385E-7</v>
      </c>
      <c r="T16" s="95">
        <v>1.8065912078452363E-2</v>
      </c>
      <c r="U16" s="95">
        <f>R16/'סכום נכסי הקרן'!$C$42</f>
        <v>2.7300400670735518E-5</v>
      </c>
      <c r="V16" s="121"/>
      <c r="W16" s="121"/>
    </row>
    <row r="17" spans="2:61" ht="20.25">
      <c r="B17" s="83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94"/>
      <c r="P17" s="96"/>
      <c r="Q17" s="84"/>
      <c r="R17" s="84"/>
      <c r="S17" s="84"/>
      <c r="T17" s="95"/>
      <c r="U17" s="84"/>
      <c r="V17" s="121"/>
      <c r="W17" s="121"/>
      <c r="BI17" s="4"/>
    </row>
    <row r="18" spans="2:61">
      <c r="B18" s="102" t="s">
        <v>38</v>
      </c>
      <c r="C18" s="82"/>
      <c r="D18" s="82"/>
      <c r="E18" s="82"/>
      <c r="F18" s="82"/>
      <c r="G18" s="82"/>
      <c r="H18" s="82"/>
      <c r="I18" s="82"/>
      <c r="J18" s="82"/>
      <c r="K18" s="91">
        <v>1.0232207976215362</v>
      </c>
      <c r="L18" s="82"/>
      <c r="M18" s="82"/>
      <c r="N18" s="103">
        <v>6.9474171370171658E-3</v>
      </c>
      <c r="O18" s="91"/>
      <c r="P18" s="93"/>
      <c r="Q18" s="82"/>
      <c r="R18" s="91">
        <v>1.7221199999999997</v>
      </c>
      <c r="S18" s="82"/>
      <c r="T18" s="92">
        <v>0.33388783546409501</v>
      </c>
      <c r="U18" s="92">
        <f>R18/'סכום נכסי הקרן'!$C$42</f>
        <v>5.0455640698741184E-4</v>
      </c>
      <c r="V18" s="121"/>
      <c r="W18" s="121"/>
    </row>
    <row r="19" spans="2:61">
      <c r="B19" s="87" t="s">
        <v>302</v>
      </c>
      <c r="C19" s="84" t="s">
        <v>303</v>
      </c>
      <c r="D19" s="97" t="s">
        <v>107</v>
      </c>
      <c r="E19" s="97" t="s">
        <v>287</v>
      </c>
      <c r="F19" s="97" t="s">
        <v>304</v>
      </c>
      <c r="G19" s="97" t="s">
        <v>300</v>
      </c>
      <c r="H19" s="84" t="s">
        <v>305</v>
      </c>
      <c r="I19" s="84" t="s">
        <v>147</v>
      </c>
      <c r="J19" s="84"/>
      <c r="K19" s="94">
        <v>0.90000000000000013</v>
      </c>
      <c r="L19" s="97" t="s">
        <v>151</v>
      </c>
      <c r="M19" s="98">
        <v>5.9000000000000004E-2</v>
      </c>
      <c r="N19" s="98">
        <v>4.3E-3</v>
      </c>
      <c r="O19" s="94">
        <v>1433.3299999999997</v>
      </c>
      <c r="P19" s="96">
        <v>105.49</v>
      </c>
      <c r="Q19" s="84"/>
      <c r="R19" s="94">
        <v>1.5120199999999997</v>
      </c>
      <c r="S19" s="95">
        <v>2.6571305169763093E-6</v>
      </c>
      <c r="T19" s="95">
        <v>0.2931532558581405</v>
      </c>
      <c r="U19" s="95">
        <f>R19/'סכום נכסי הקרן'!$C$42</f>
        <v>4.4300012687449564E-4</v>
      </c>
      <c r="V19" s="121"/>
      <c r="W19" s="121"/>
      <c r="BI19" s="3"/>
    </row>
    <row r="20" spans="2:61">
      <c r="B20" s="87" t="s">
        <v>306</v>
      </c>
      <c r="C20" s="84" t="s">
        <v>307</v>
      </c>
      <c r="D20" s="97" t="s">
        <v>107</v>
      </c>
      <c r="E20" s="97" t="s">
        <v>287</v>
      </c>
      <c r="F20" s="97" t="s">
        <v>308</v>
      </c>
      <c r="G20" s="97" t="s">
        <v>309</v>
      </c>
      <c r="H20" s="84" t="s">
        <v>301</v>
      </c>
      <c r="I20" s="84" t="s">
        <v>296</v>
      </c>
      <c r="J20" s="84"/>
      <c r="K20" s="94">
        <v>1.91</v>
      </c>
      <c r="L20" s="97" t="s">
        <v>151</v>
      </c>
      <c r="M20" s="98">
        <v>5.0999999999999997E-2</v>
      </c>
      <c r="N20" s="98">
        <v>2.5999999999999995E-2</v>
      </c>
      <c r="O20" s="94">
        <v>197.99999999999997</v>
      </c>
      <c r="P20" s="96">
        <v>106.11</v>
      </c>
      <c r="Q20" s="84"/>
      <c r="R20" s="94">
        <v>0.21009999999999995</v>
      </c>
      <c r="S20" s="95">
        <v>2.3376623376623374E-7</v>
      </c>
      <c r="T20" s="95">
        <v>4.0734579605954502E-2</v>
      </c>
      <c r="U20" s="95">
        <f>R20/'סכום נכסי הקרן'!$C$42</f>
        <v>6.1556280112916184E-5</v>
      </c>
      <c r="V20" s="121"/>
      <c r="W20" s="121"/>
    </row>
    <row r="21" spans="2:61">
      <c r="B21" s="83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94"/>
      <c r="P21" s="96"/>
      <c r="Q21" s="84"/>
      <c r="R21" s="84"/>
      <c r="S21" s="84"/>
      <c r="T21" s="95"/>
      <c r="U21" s="84"/>
    </row>
    <row r="22" spans="2:6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2:6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</row>
    <row r="24" spans="2:61">
      <c r="B24" s="99" t="s">
        <v>234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1"/>
      <c r="M24" s="101"/>
      <c r="N24" s="101"/>
      <c r="O24" s="101"/>
      <c r="P24" s="101"/>
      <c r="Q24" s="101"/>
      <c r="R24" s="101"/>
      <c r="S24" s="101"/>
      <c r="T24" s="101"/>
      <c r="U24" s="101"/>
    </row>
    <row r="25" spans="2:61">
      <c r="B25" s="99" t="s">
        <v>99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1"/>
      <c r="M25" s="101"/>
      <c r="N25" s="101"/>
      <c r="O25" s="101"/>
      <c r="P25" s="101"/>
      <c r="Q25" s="101"/>
      <c r="R25" s="101"/>
      <c r="S25" s="101"/>
      <c r="T25" s="101"/>
      <c r="U25" s="101"/>
    </row>
    <row r="26" spans="2:61">
      <c r="B26" s="99" t="s">
        <v>217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1"/>
      <c r="M26" s="101"/>
      <c r="N26" s="101"/>
      <c r="O26" s="101"/>
      <c r="P26" s="101"/>
      <c r="Q26" s="101"/>
      <c r="R26" s="101"/>
      <c r="S26" s="101"/>
      <c r="T26" s="101"/>
      <c r="U26" s="101"/>
    </row>
    <row r="27" spans="2:61">
      <c r="B27" s="99" t="s">
        <v>225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1"/>
      <c r="M27" s="101"/>
      <c r="N27" s="101"/>
      <c r="O27" s="101"/>
      <c r="P27" s="101"/>
      <c r="Q27" s="101"/>
      <c r="R27" s="101"/>
      <c r="S27" s="101"/>
      <c r="T27" s="101"/>
      <c r="U27" s="101"/>
    </row>
    <row r="28" spans="2:61">
      <c r="B28" s="144" t="s">
        <v>230</v>
      </c>
      <c r="C28" s="144"/>
      <c r="D28" s="144"/>
      <c r="E28" s="144"/>
      <c r="F28" s="144"/>
      <c r="G28" s="144"/>
      <c r="H28" s="144"/>
      <c r="I28" s="144"/>
      <c r="J28" s="144"/>
      <c r="K28" s="144"/>
      <c r="L28" s="101"/>
      <c r="M28" s="101"/>
      <c r="N28" s="101"/>
      <c r="O28" s="101"/>
      <c r="P28" s="101"/>
      <c r="Q28" s="101"/>
      <c r="R28" s="101"/>
      <c r="S28" s="101"/>
      <c r="T28" s="101"/>
      <c r="U28" s="101"/>
    </row>
    <row r="29" spans="2:61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</row>
    <row r="30" spans="2:61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</row>
    <row r="31" spans="2:61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</row>
    <row r="32" spans="2:61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</row>
    <row r="33" spans="2:21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</row>
    <row r="34" spans="2:21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</row>
    <row r="35" spans="2:21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</row>
    <row r="36" spans="2:21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</row>
    <row r="37" spans="2:21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</row>
    <row r="38" spans="2:21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</row>
    <row r="39" spans="2:21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</row>
    <row r="40" spans="2:21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</row>
    <row r="41" spans="2:21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</row>
    <row r="42" spans="2:21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</row>
    <row r="43" spans="2:21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</row>
    <row r="44" spans="2:21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</row>
    <row r="45" spans="2:21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</row>
    <row r="46" spans="2:21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</row>
    <row r="47" spans="2:21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</row>
    <row r="48" spans="2:21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</row>
    <row r="49" spans="2:21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</row>
    <row r="50" spans="2:21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</row>
    <row r="51" spans="2:21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</row>
    <row r="52" spans="2:21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</row>
    <row r="53" spans="2:21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</row>
    <row r="54" spans="2:21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</row>
    <row r="55" spans="2:21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</row>
    <row r="56" spans="2:21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</row>
    <row r="57" spans="2:21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</row>
    <row r="58" spans="2:21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</row>
    <row r="59" spans="2:21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</row>
    <row r="60" spans="2:21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</row>
    <row r="61" spans="2:21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</row>
    <row r="62" spans="2:21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</row>
    <row r="63" spans="2:21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</row>
    <row r="64" spans="2:21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</row>
    <row r="65" spans="2:21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</row>
    <row r="66" spans="2:21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</row>
    <row r="67" spans="2:21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</row>
    <row r="68" spans="2:21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</row>
    <row r="69" spans="2:21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</row>
    <row r="70" spans="2:21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</row>
    <row r="71" spans="2:21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</row>
    <row r="72" spans="2:21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</row>
    <row r="73" spans="2:21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</row>
    <row r="74" spans="2:21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</row>
    <row r="75" spans="2:21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</row>
    <row r="76" spans="2:21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</row>
    <row r="77" spans="2:21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</row>
    <row r="78" spans="2:21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</row>
    <row r="79" spans="2:21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</row>
    <row r="80" spans="2:21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</row>
    <row r="81" spans="2:21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</row>
    <row r="82" spans="2:21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</row>
    <row r="83" spans="2:21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</row>
    <row r="84" spans="2:21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</row>
    <row r="85" spans="2:21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</row>
    <row r="86" spans="2:21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</row>
    <row r="87" spans="2:21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</row>
    <row r="88" spans="2:21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</row>
    <row r="89" spans="2:21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</row>
    <row r="90" spans="2:21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</row>
    <row r="91" spans="2:21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</row>
    <row r="92" spans="2:21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</row>
    <row r="93" spans="2:21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</row>
    <row r="94" spans="2:21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</row>
    <row r="95" spans="2:21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</row>
    <row r="96" spans="2:21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</row>
    <row r="97" spans="2:21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</row>
    <row r="98" spans="2:21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</row>
    <row r="99" spans="2:21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</row>
    <row r="100" spans="2:2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</row>
    <row r="101" spans="2:2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</row>
    <row r="102" spans="2:2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</row>
    <row r="103" spans="2:2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</row>
    <row r="104" spans="2:2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</row>
    <row r="105" spans="2:2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</row>
    <row r="106" spans="2:2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</row>
    <row r="107" spans="2:2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</row>
    <row r="108" spans="2:2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</row>
    <row r="109" spans="2:2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</row>
    <row r="110" spans="2:2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</row>
    <row r="111" spans="2:2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</row>
    <row r="112" spans="2:2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</row>
    <row r="113" spans="2:2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</row>
    <row r="114" spans="2:2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</row>
    <row r="115" spans="2:2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</row>
    <row r="116" spans="2:2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</row>
    <row r="117" spans="2:2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</row>
    <row r="118" spans="2:2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</row>
    <row r="119" spans="2:2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</row>
    <row r="120" spans="2:2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</row>
    <row r="121" spans="2:21">
      <c r="C121" s="1"/>
      <c r="D121" s="1"/>
      <c r="E121" s="1"/>
      <c r="F121" s="1"/>
    </row>
    <row r="122" spans="2:21">
      <c r="C122" s="1"/>
      <c r="D122" s="1"/>
      <c r="E122" s="1"/>
      <c r="F122" s="1"/>
    </row>
    <row r="123" spans="2:21">
      <c r="C123" s="1"/>
      <c r="D123" s="1"/>
      <c r="E123" s="1"/>
      <c r="F123" s="1"/>
    </row>
    <row r="124" spans="2:21">
      <c r="C124" s="1"/>
      <c r="D124" s="1"/>
      <c r="E124" s="1"/>
      <c r="F124" s="1"/>
    </row>
    <row r="125" spans="2:21">
      <c r="C125" s="1"/>
      <c r="D125" s="1"/>
      <c r="E125" s="1"/>
      <c r="F125" s="1"/>
    </row>
    <row r="126" spans="2:21">
      <c r="C126" s="1"/>
      <c r="D126" s="1"/>
      <c r="E126" s="1"/>
      <c r="F126" s="1"/>
    </row>
    <row r="127" spans="2:21">
      <c r="C127" s="1"/>
      <c r="D127" s="1"/>
      <c r="E127" s="1"/>
      <c r="F127" s="1"/>
    </row>
    <row r="128" spans="2:21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8:K28"/>
  </mergeCells>
  <phoneticPr fontId="3" type="noConversion"/>
  <conditionalFormatting sqref="B12:B23 B29:B120">
    <cfRule type="cellIs" dxfId="8" priority="2" operator="equal">
      <formula>"NR3"</formula>
    </cfRule>
  </conditionalFormatting>
  <conditionalFormatting sqref="B12:B23 B29:B120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6 B28"/>
    <dataValidation type="list" allowBlank="1" showInputMessage="1" showErrorMessage="1" sqref="I24:I27 I37:I828 I12:I23 I29:I35">
      <formula1>$BM$7:$BM$10</formula1>
    </dataValidation>
    <dataValidation type="list" allowBlank="1" showInputMessage="1" showErrorMessage="1" sqref="E24:E27 E37:E822 E12:E23 E29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24:G27 G37:G555 G12:G23 G29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G24" sqref="G2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166</v>
      </c>
      <c r="C1" s="78" t="s" vm="1">
        <v>235</v>
      </c>
    </row>
    <row r="2" spans="2:62">
      <c r="B2" s="57" t="s">
        <v>165</v>
      </c>
      <c r="C2" s="78" t="s">
        <v>236</v>
      </c>
    </row>
    <row r="3" spans="2:62">
      <c r="B3" s="57" t="s">
        <v>167</v>
      </c>
      <c r="C3" s="78" t="s">
        <v>237</v>
      </c>
    </row>
    <row r="4" spans="2:62">
      <c r="B4" s="57" t="s">
        <v>168</v>
      </c>
      <c r="C4" s="78">
        <v>2148</v>
      </c>
    </row>
    <row r="6" spans="2:62" ht="26.25" customHeight="1">
      <c r="B6" s="141" t="s">
        <v>196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76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78.75">
      <c r="B8" s="23" t="s">
        <v>102</v>
      </c>
      <c r="C8" s="31" t="s">
        <v>37</v>
      </c>
      <c r="D8" s="31" t="s">
        <v>106</v>
      </c>
      <c r="E8" s="31" t="s">
        <v>212</v>
      </c>
      <c r="F8" s="31" t="s">
        <v>104</v>
      </c>
      <c r="G8" s="31" t="s">
        <v>50</v>
      </c>
      <c r="H8" s="31" t="s">
        <v>88</v>
      </c>
      <c r="I8" s="14" t="s">
        <v>219</v>
      </c>
      <c r="J8" s="14" t="s">
        <v>218</v>
      </c>
      <c r="K8" s="31" t="s">
        <v>233</v>
      </c>
      <c r="L8" s="14" t="s">
        <v>49</v>
      </c>
      <c r="M8" s="14" t="s">
        <v>48</v>
      </c>
      <c r="N8" s="14" t="s">
        <v>169</v>
      </c>
      <c r="O8" s="15" t="s">
        <v>171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226</v>
      </c>
      <c r="J9" s="17"/>
      <c r="K9" s="17" t="s">
        <v>222</v>
      </c>
      <c r="L9" s="17" t="s">
        <v>222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BF11" s="1"/>
      <c r="BG11" s="3"/>
      <c r="BH11" s="1"/>
      <c r="BJ11" s="1"/>
    </row>
    <row r="12" spans="2:62" ht="20.25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BG12" s="4"/>
    </row>
    <row r="13" spans="2:62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2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2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2" ht="20.25">
      <c r="B16" s="99" t="s">
        <v>231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BF16" s="4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0"/>
  <sheetViews>
    <sheetView rightToLeft="1" zoomScale="90" zoomScaleNormal="90" workbookViewId="0">
      <selection activeCell="C26" sqref="C26"/>
    </sheetView>
  </sheetViews>
  <sheetFormatPr defaultColWidth="9.140625" defaultRowHeight="18"/>
  <cols>
    <col min="1" max="1" width="6.28515625" style="1" customWidth="1"/>
    <col min="2" max="2" width="52.28515625" style="2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9.570312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166</v>
      </c>
      <c r="C1" s="78" t="s" vm="1">
        <v>235</v>
      </c>
    </row>
    <row r="2" spans="2:63">
      <c r="B2" s="57" t="s">
        <v>165</v>
      </c>
      <c r="C2" s="78" t="s">
        <v>236</v>
      </c>
    </row>
    <row r="3" spans="2:63">
      <c r="B3" s="57" t="s">
        <v>167</v>
      </c>
      <c r="C3" s="78" t="s">
        <v>237</v>
      </c>
    </row>
    <row r="4" spans="2:63">
      <c r="B4" s="57" t="s">
        <v>168</v>
      </c>
      <c r="C4" s="78">
        <v>2148</v>
      </c>
    </row>
    <row r="6" spans="2:63" ht="26.25" customHeight="1">
      <c r="B6" s="141" t="s">
        <v>196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77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74.25" customHeight="1">
      <c r="B8" s="23" t="s">
        <v>102</v>
      </c>
      <c r="C8" s="31" t="s">
        <v>37</v>
      </c>
      <c r="D8" s="31" t="s">
        <v>106</v>
      </c>
      <c r="E8" s="31" t="s">
        <v>104</v>
      </c>
      <c r="F8" s="31" t="s">
        <v>50</v>
      </c>
      <c r="G8" s="31" t="s">
        <v>88</v>
      </c>
      <c r="H8" s="31" t="s">
        <v>219</v>
      </c>
      <c r="I8" s="31" t="s">
        <v>218</v>
      </c>
      <c r="J8" s="31" t="s">
        <v>233</v>
      </c>
      <c r="K8" s="31" t="s">
        <v>49</v>
      </c>
      <c r="L8" s="31" t="s">
        <v>48</v>
      </c>
      <c r="M8" s="31" t="s">
        <v>169</v>
      </c>
      <c r="N8" s="15" t="s">
        <v>171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226</v>
      </c>
      <c r="I9" s="33"/>
      <c r="J9" s="17" t="s">
        <v>222</v>
      </c>
      <c r="K9" s="33" t="s">
        <v>222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19" customFormat="1" ht="18" customHeight="1">
      <c r="B11" s="79" t="s">
        <v>28</v>
      </c>
      <c r="C11" s="80"/>
      <c r="D11" s="80"/>
      <c r="E11" s="80"/>
      <c r="F11" s="80"/>
      <c r="G11" s="80"/>
      <c r="H11" s="88"/>
      <c r="I11" s="90"/>
      <c r="J11" s="80"/>
      <c r="K11" s="88">
        <v>1826.5937699999997</v>
      </c>
      <c r="L11" s="80"/>
      <c r="M11" s="89">
        <v>1</v>
      </c>
      <c r="N11" s="89">
        <f>K11/'סכום נכסי הקרן'!$C$42</f>
        <v>0.53516571993635231</v>
      </c>
      <c r="O11" s="122"/>
      <c r="BH11" s="121"/>
      <c r="BI11" s="123"/>
      <c r="BK11" s="121"/>
    </row>
    <row r="12" spans="2:63" s="121" customFormat="1" ht="20.25">
      <c r="B12" s="81" t="s">
        <v>216</v>
      </c>
      <c r="C12" s="82"/>
      <c r="D12" s="82"/>
      <c r="E12" s="82"/>
      <c r="F12" s="82"/>
      <c r="G12" s="82"/>
      <c r="H12" s="91"/>
      <c r="I12" s="93"/>
      <c r="J12" s="82"/>
      <c r="K12" s="91">
        <v>1385.1475099999998</v>
      </c>
      <c r="L12" s="82"/>
      <c r="M12" s="92">
        <v>0.75832269481571701</v>
      </c>
      <c r="N12" s="92">
        <f>K12/'סכום נכסי הקרן'!$C$42</f>
        <v>0.40582831091512794</v>
      </c>
      <c r="BI12" s="119"/>
    </row>
    <row r="13" spans="2:63" s="121" customFormat="1">
      <c r="B13" s="102" t="s">
        <v>52</v>
      </c>
      <c r="C13" s="82"/>
      <c r="D13" s="82"/>
      <c r="E13" s="82"/>
      <c r="F13" s="82"/>
      <c r="G13" s="82"/>
      <c r="H13" s="91"/>
      <c r="I13" s="93"/>
      <c r="J13" s="82"/>
      <c r="K13" s="91">
        <v>1385.1475099999998</v>
      </c>
      <c r="L13" s="82"/>
      <c r="M13" s="92">
        <v>0.75832269481571701</v>
      </c>
      <c r="N13" s="92">
        <f>K13/'סכום נכסי הקרן'!$C$42</f>
        <v>0.40582831091512794</v>
      </c>
    </row>
    <row r="14" spans="2:63" s="121" customFormat="1">
      <c r="B14" s="87" t="s">
        <v>310</v>
      </c>
      <c r="C14" s="84" t="s">
        <v>311</v>
      </c>
      <c r="D14" s="97" t="s">
        <v>107</v>
      </c>
      <c r="E14" s="97" t="s">
        <v>312</v>
      </c>
      <c r="F14" s="97" t="s">
        <v>313</v>
      </c>
      <c r="G14" s="97" t="s">
        <v>151</v>
      </c>
      <c r="H14" s="94">
        <v>48862.999999999993</v>
      </c>
      <c r="I14" s="96">
        <v>326.08</v>
      </c>
      <c r="J14" s="84"/>
      <c r="K14" s="94">
        <v>159.33246999999997</v>
      </c>
      <c r="L14" s="95">
        <v>1.5815678784784128E-4</v>
      </c>
      <c r="M14" s="95">
        <v>8.7229285797903497E-2</v>
      </c>
      <c r="N14" s="95">
        <f>K14/'סכום נכסי הקרן'!$C$42</f>
        <v>4.6682123533568848E-2</v>
      </c>
    </row>
    <row r="15" spans="2:63" s="121" customFormat="1">
      <c r="B15" s="87" t="s">
        <v>314</v>
      </c>
      <c r="C15" s="84" t="s">
        <v>315</v>
      </c>
      <c r="D15" s="97" t="s">
        <v>107</v>
      </c>
      <c r="E15" s="97" t="s">
        <v>312</v>
      </c>
      <c r="F15" s="97" t="s">
        <v>313</v>
      </c>
      <c r="G15" s="97" t="s">
        <v>151</v>
      </c>
      <c r="H15" s="94">
        <v>2699.9999999999995</v>
      </c>
      <c r="I15" s="96">
        <v>361.4</v>
      </c>
      <c r="J15" s="84"/>
      <c r="K15" s="94">
        <v>9.7577999999999978</v>
      </c>
      <c r="L15" s="95">
        <v>1.1845084665616175E-5</v>
      </c>
      <c r="M15" s="95">
        <v>5.3420744996847324E-3</v>
      </c>
      <c r="N15" s="95">
        <f>K15/'סכום נכסי הקרן'!$C$42</f>
        <v>2.8588951455774088E-3</v>
      </c>
    </row>
    <row r="16" spans="2:63" s="121" customFormat="1" ht="20.25">
      <c r="B16" s="87" t="s">
        <v>316</v>
      </c>
      <c r="C16" s="84" t="s">
        <v>317</v>
      </c>
      <c r="D16" s="97" t="s">
        <v>107</v>
      </c>
      <c r="E16" s="97" t="s">
        <v>312</v>
      </c>
      <c r="F16" s="97" t="s">
        <v>313</v>
      </c>
      <c r="G16" s="97" t="s">
        <v>151</v>
      </c>
      <c r="H16" s="94">
        <v>31249.999999999996</v>
      </c>
      <c r="I16" s="96">
        <v>337.48</v>
      </c>
      <c r="J16" s="84"/>
      <c r="K16" s="94">
        <v>105.46249999999999</v>
      </c>
      <c r="L16" s="95">
        <v>1.2817703127401844E-4</v>
      </c>
      <c r="M16" s="95">
        <v>5.7737249372092188E-2</v>
      </c>
      <c r="N16" s="95">
        <f>K16/'סכום נכסי הקרן'!$C$42</f>
        <v>3.0898996627360419E-2</v>
      </c>
      <c r="BH16" s="119"/>
    </row>
    <row r="17" spans="2:14" s="121" customFormat="1">
      <c r="B17" s="87" t="s">
        <v>318</v>
      </c>
      <c r="C17" s="84" t="s">
        <v>319</v>
      </c>
      <c r="D17" s="97" t="s">
        <v>107</v>
      </c>
      <c r="E17" s="97" t="s">
        <v>320</v>
      </c>
      <c r="F17" s="97" t="s">
        <v>313</v>
      </c>
      <c r="G17" s="97" t="s">
        <v>151</v>
      </c>
      <c r="H17" s="94">
        <v>10566.999999999998</v>
      </c>
      <c r="I17" s="96">
        <v>334.1</v>
      </c>
      <c r="J17" s="84"/>
      <c r="K17" s="94">
        <v>35.304349999999999</v>
      </c>
      <c r="L17" s="95">
        <v>1.7715004191114834E-5</v>
      </c>
      <c r="M17" s="95">
        <v>1.9327970225147546E-2</v>
      </c>
      <c r="N17" s="95">
        <f>K17/'סכום נכסי הקרן'!$C$42</f>
        <v>1.0343667100449467E-2</v>
      </c>
    </row>
    <row r="18" spans="2:14" s="121" customFormat="1">
      <c r="B18" s="87" t="s">
        <v>321</v>
      </c>
      <c r="C18" s="84" t="s">
        <v>322</v>
      </c>
      <c r="D18" s="97" t="s">
        <v>107</v>
      </c>
      <c r="E18" s="97" t="s">
        <v>320</v>
      </c>
      <c r="F18" s="97" t="s">
        <v>313</v>
      </c>
      <c r="G18" s="97" t="s">
        <v>151</v>
      </c>
      <c r="H18" s="94">
        <v>42167.999999999993</v>
      </c>
      <c r="I18" s="96">
        <v>359.15</v>
      </c>
      <c r="J18" s="84"/>
      <c r="K18" s="94">
        <v>151.44637</v>
      </c>
      <c r="L18" s="95">
        <v>8.1592366121633662E-5</v>
      </c>
      <c r="M18" s="95">
        <v>8.2911905475293521E-2</v>
      </c>
      <c r="N18" s="95">
        <f>K18/'סכום נכסי הקרן'!$C$42</f>
        <v>4.4371609584980244E-2</v>
      </c>
    </row>
    <row r="19" spans="2:14" s="121" customFormat="1">
      <c r="B19" s="87" t="s">
        <v>323</v>
      </c>
      <c r="C19" s="84" t="s">
        <v>324</v>
      </c>
      <c r="D19" s="97" t="s">
        <v>107</v>
      </c>
      <c r="E19" s="97" t="s">
        <v>320</v>
      </c>
      <c r="F19" s="97" t="s">
        <v>313</v>
      </c>
      <c r="G19" s="97" t="s">
        <v>151</v>
      </c>
      <c r="H19" s="94">
        <v>19719.999999999996</v>
      </c>
      <c r="I19" s="96">
        <v>336.09</v>
      </c>
      <c r="J19" s="84"/>
      <c r="K19" s="94">
        <v>66.276949999999999</v>
      </c>
      <c r="L19" s="95">
        <v>9.8599999999999988E-6</v>
      </c>
      <c r="M19" s="95">
        <v>3.6284449825973078E-2</v>
      </c>
      <c r="N19" s="95">
        <f>K19/'סכום נכסי הקרן'!$C$42</f>
        <v>1.9418193713611333E-2</v>
      </c>
    </row>
    <row r="20" spans="2:14" s="121" customFormat="1">
      <c r="B20" s="87" t="s">
        <v>325</v>
      </c>
      <c r="C20" s="84" t="s">
        <v>326</v>
      </c>
      <c r="D20" s="97" t="s">
        <v>107</v>
      </c>
      <c r="E20" s="97" t="s">
        <v>320</v>
      </c>
      <c r="F20" s="97" t="s">
        <v>313</v>
      </c>
      <c r="G20" s="97" t="s">
        <v>151</v>
      </c>
      <c r="H20" s="94">
        <v>7499.9999999999991</v>
      </c>
      <c r="I20" s="96">
        <v>326.95999999999998</v>
      </c>
      <c r="J20" s="84"/>
      <c r="K20" s="94">
        <v>24.521999999999995</v>
      </c>
      <c r="L20" s="95">
        <v>1.6853932584269662E-5</v>
      </c>
      <c r="M20" s="95">
        <v>1.3424988304870874E-2</v>
      </c>
      <c r="N20" s="95">
        <f>K20/'סכום נכסי הקרן'!$C$42</f>
        <v>7.1845935313133305E-3</v>
      </c>
    </row>
    <row r="21" spans="2:14" s="121" customFormat="1">
      <c r="B21" s="87" t="s">
        <v>327</v>
      </c>
      <c r="C21" s="84" t="s">
        <v>328</v>
      </c>
      <c r="D21" s="97" t="s">
        <v>107</v>
      </c>
      <c r="E21" s="97" t="s">
        <v>320</v>
      </c>
      <c r="F21" s="97" t="s">
        <v>313</v>
      </c>
      <c r="G21" s="97" t="s">
        <v>151</v>
      </c>
      <c r="H21" s="94">
        <v>2397.9999999999995</v>
      </c>
      <c r="I21" s="96">
        <v>3340.72</v>
      </c>
      <c r="J21" s="84"/>
      <c r="K21" s="94">
        <v>80.110469999999992</v>
      </c>
      <c r="L21" s="95">
        <v>8.1475944550149482E-5</v>
      </c>
      <c r="M21" s="95">
        <v>4.385784694754543E-2</v>
      </c>
      <c r="N21" s="95">
        <f>K21/'סכום נכסי הקרן'!$C$42</f>
        <v>2.3471216236541501E-2</v>
      </c>
    </row>
    <row r="22" spans="2:14" s="121" customFormat="1">
      <c r="B22" s="87" t="s">
        <v>329</v>
      </c>
      <c r="C22" s="84" t="s">
        <v>330</v>
      </c>
      <c r="D22" s="97" t="s">
        <v>107</v>
      </c>
      <c r="E22" s="97" t="s">
        <v>331</v>
      </c>
      <c r="F22" s="97" t="s">
        <v>313</v>
      </c>
      <c r="G22" s="97" t="s">
        <v>151</v>
      </c>
      <c r="H22" s="94">
        <v>2769.9999999999995</v>
      </c>
      <c r="I22" s="96">
        <v>3605.59</v>
      </c>
      <c r="J22" s="84"/>
      <c r="K22" s="94">
        <v>99.874839999999978</v>
      </c>
      <c r="L22" s="95">
        <v>1.2063471103980064E-4</v>
      </c>
      <c r="M22" s="95">
        <v>5.4678189338179993E-2</v>
      </c>
      <c r="N22" s="95">
        <f>K22/'סכום נכסי הקרן'!$C$42</f>
        <v>2.9261892561983274E-2</v>
      </c>
    </row>
    <row r="23" spans="2:14" s="121" customFormat="1">
      <c r="B23" s="87" t="s">
        <v>332</v>
      </c>
      <c r="C23" s="84" t="s">
        <v>333</v>
      </c>
      <c r="D23" s="97" t="s">
        <v>107</v>
      </c>
      <c r="E23" s="97" t="s">
        <v>331</v>
      </c>
      <c r="F23" s="97" t="s">
        <v>313</v>
      </c>
      <c r="G23" s="97" t="s">
        <v>151</v>
      </c>
      <c r="H23" s="94">
        <v>5106.9999999999991</v>
      </c>
      <c r="I23" s="96">
        <v>3346.63</v>
      </c>
      <c r="J23" s="84"/>
      <c r="K23" s="94">
        <v>170.91239000000002</v>
      </c>
      <c r="L23" s="95">
        <v>3.404666666666666E-5</v>
      </c>
      <c r="M23" s="95">
        <v>9.3568911055685933E-2</v>
      </c>
      <c r="N23" s="95">
        <f>K23/'סכום נכסי הקרן'!$C$42</f>
        <v>5.007487364877667E-2</v>
      </c>
    </row>
    <row r="24" spans="2:14" s="121" customFormat="1">
      <c r="B24" s="87" t="s">
        <v>334</v>
      </c>
      <c r="C24" s="84" t="s">
        <v>335</v>
      </c>
      <c r="D24" s="97" t="s">
        <v>107</v>
      </c>
      <c r="E24" s="97" t="s">
        <v>331</v>
      </c>
      <c r="F24" s="97" t="s">
        <v>313</v>
      </c>
      <c r="G24" s="97" t="s">
        <v>151</v>
      </c>
      <c r="H24" s="94">
        <v>4088.9999999999995</v>
      </c>
      <c r="I24" s="96">
        <v>3252.12</v>
      </c>
      <c r="J24" s="84"/>
      <c r="K24" s="94">
        <v>132.97918999999996</v>
      </c>
      <c r="L24" s="95">
        <v>2.9207142857142853E-5</v>
      </c>
      <c r="M24" s="95">
        <v>7.2801731936269543E-2</v>
      </c>
      <c r="N24" s="95">
        <f>K24/'סכום נכסי הקרן'!$C$42</f>
        <v>3.8960991284287018E-2</v>
      </c>
    </row>
    <row r="25" spans="2:14" s="121" customFormat="1">
      <c r="B25" s="87" t="s">
        <v>336</v>
      </c>
      <c r="C25" s="84" t="s">
        <v>337</v>
      </c>
      <c r="D25" s="97" t="s">
        <v>107</v>
      </c>
      <c r="E25" s="97" t="s">
        <v>338</v>
      </c>
      <c r="F25" s="97" t="s">
        <v>313</v>
      </c>
      <c r="G25" s="97" t="s">
        <v>151</v>
      </c>
      <c r="H25" s="94">
        <v>2659.9999999999995</v>
      </c>
      <c r="I25" s="96">
        <v>3378.61</v>
      </c>
      <c r="J25" s="84"/>
      <c r="K25" s="94">
        <v>89.87102999999999</v>
      </c>
      <c r="L25" s="95">
        <v>1.8442666696174932E-5</v>
      </c>
      <c r="M25" s="95">
        <v>4.9201432456435018E-2</v>
      </c>
      <c r="N25" s="95">
        <f>K25/'סכום נכסי הקרן'!$C$42</f>
        <v>2.6330920022447857E-2</v>
      </c>
    </row>
    <row r="26" spans="2:14" s="121" customFormat="1">
      <c r="B26" s="87" t="s">
        <v>339</v>
      </c>
      <c r="C26" s="84" t="s">
        <v>340</v>
      </c>
      <c r="D26" s="97" t="s">
        <v>107</v>
      </c>
      <c r="E26" s="97" t="s">
        <v>338</v>
      </c>
      <c r="F26" s="97" t="s">
        <v>313</v>
      </c>
      <c r="G26" s="97" t="s">
        <v>151</v>
      </c>
      <c r="H26" s="94">
        <v>3499.9999999999995</v>
      </c>
      <c r="I26" s="96">
        <v>335.39</v>
      </c>
      <c r="J26" s="84"/>
      <c r="K26" s="94">
        <v>11.738649999999998</v>
      </c>
      <c r="L26" s="95">
        <v>9.4594594594594589E-6</v>
      </c>
      <c r="M26" s="95">
        <v>6.4265247110746465E-3</v>
      </c>
      <c r="N26" s="95">
        <f>K26/'סכום נכסי הקרן'!$C$42</f>
        <v>3.4392557236910216E-3</v>
      </c>
    </row>
    <row r="27" spans="2:14" s="121" customFormat="1">
      <c r="B27" s="87" t="s">
        <v>341</v>
      </c>
      <c r="C27" s="84" t="s">
        <v>342</v>
      </c>
      <c r="D27" s="97" t="s">
        <v>107</v>
      </c>
      <c r="E27" s="97" t="s">
        <v>338</v>
      </c>
      <c r="F27" s="97" t="s">
        <v>313</v>
      </c>
      <c r="G27" s="97" t="s">
        <v>151</v>
      </c>
      <c r="H27" s="94">
        <v>434.99999999999994</v>
      </c>
      <c r="I27" s="96">
        <v>3148.22</v>
      </c>
      <c r="J27" s="84"/>
      <c r="K27" s="94">
        <v>13.694759999999999</v>
      </c>
      <c r="L27" s="95">
        <v>2.9048414023372281E-6</v>
      </c>
      <c r="M27" s="95">
        <v>7.4974305863311913E-3</v>
      </c>
      <c r="N27" s="95">
        <f>K27/'סכום נכסי הקרן'!$C$42</f>
        <v>4.0123678374067596E-3</v>
      </c>
    </row>
    <row r="28" spans="2:14" s="121" customFormat="1">
      <c r="B28" s="87" t="s">
        <v>343</v>
      </c>
      <c r="C28" s="84" t="s">
        <v>344</v>
      </c>
      <c r="D28" s="97" t="s">
        <v>107</v>
      </c>
      <c r="E28" s="97" t="s">
        <v>338</v>
      </c>
      <c r="F28" s="97" t="s">
        <v>313</v>
      </c>
      <c r="G28" s="97" t="s">
        <v>151</v>
      </c>
      <c r="H28" s="94">
        <v>2649.9999999999995</v>
      </c>
      <c r="I28" s="96">
        <v>3264.84</v>
      </c>
      <c r="J28" s="84"/>
      <c r="K28" s="94">
        <v>86.518259999999984</v>
      </c>
      <c r="L28" s="95">
        <v>1.7696160267111849E-5</v>
      </c>
      <c r="M28" s="95">
        <v>4.7365901176811741E-2</v>
      </c>
      <c r="N28" s="95">
        <f>K28/'סכום נכסי הקרן'!$C$42</f>
        <v>2.5348606603722571E-2</v>
      </c>
    </row>
    <row r="29" spans="2:14" s="121" customFormat="1">
      <c r="B29" s="87" t="s">
        <v>345</v>
      </c>
      <c r="C29" s="84" t="s">
        <v>346</v>
      </c>
      <c r="D29" s="97" t="s">
        <v>107</v>
      </c>
      <c r="E29" s="97" t="s">
        <v>338</v>
      </c>
      <c r="F29" s="97" t="s">
        <v>313</v>
      </c>
      <c r="G29" s="97" t="s">
        <v>151</v>
      </c>
      <c r="H29" s="94">
        <v>4101.9999999999991</v>
      </c>
      <c r="I29" s="96">
        <v>3592.04</v>
      </c>
      <c r="J29" s="84"/>
      <c r="K29" s="94">
        <v>147.34547999999998</v>
      </c>
      <c r="L29" s="95">
        <v>8.4810981711303649E-5</v>
      </c>
      <c r="M29" s="95">
        <v>8.0666803106418133E-2</v>
      </c>
      <c r="N29" s="95">
        <f>K29/'סכום נכסי הקרן'!$C$42</f>
        <v>4.3170107759410235E-2</v>
      </c>
    </row>
    <row r="30" spans="2:14" s="121" customFormat="1">
      <c r="B30" s="83"/>
      <c r="C30" s="84"/>
      <c r="D30" s="84"/>
      <c r="E30" s="84"/>
      <c r="F30" s="84"/>
      <c r="G30" s="84"/>
      <c r="H30" s="94"/>
      <c r="I30" s="96"/>
      <c r="J30" s="84"/>
      <c r="K30" s="84"/>
      <c r="L30" s="84"/>
      <c r="M30" s="95"/>
      <c r="N30" s="84"/>
    </row>
    <row r="31" spans="2:14" s="121" customFormat="1">
      <c r="B31" s="81" t="s">
        <v>215</v>
      </c>
      <c r="C31" s="82"/>
      <c r="D31" s="82"/>
      <c r="E31" s="82"/>
      <c r="F31" s="82"/>
      <c r="G31" s="82"/>
      <c r="H31" s="91"/>
      <c r="I31" s="93"/>
      <c r="J31" s="82"/>
      <c r="K31" s="91">
        <v>441.44625999999994</v>
      </c>
      <c r="L31" s="82"/>
      <c r="M31" s="92">
        <v>0.24167730518428299</v>
      </c>
      <c r="N31" s="92">
        <f>K31/'סכום נכסי הקרן'!$C$42</f>
        <v>0.12933740902122431</v>
      </c>
    </row>
    <row r="32" spans="2:14" s="121" customFormat="1">
      <c r="B32" s="102" t="s">
        <v>53</v>
      </c>
      <c r="C32" s="82"/>
      <c r="D32" s="82"/>
      <c r="E32" s="82"/>
      <c r="F32" s="82"/>
      <c r="G32" s="82"/>
      <c r="H32" s="91"/>
      <c r="I32" s="93"/>
      <c r="J32" s="82"/>
      <c r="K32" s="91">
        <v>441.44625999999994</v>
      </c>
      <c r="L32" s="82"/>
      <c r="M32" s="92">
        <v>0.24167730518428299</v>
      </c>
      <c r="N32" s="92">
        <f>K32/'סכום נכסי הקרן'!$C$42</f>
        <v>0.12933740902122431</v>
      </c>
    </row>
    <row r="33" spans="2:14" s="121" customFormat="1">
      <c r="B33" s="87" t="s">
        <v>347</v>
      </c>
      <c r="C33" s="84" t="s">
        <v>348</v>
      </c>
      <c r="D33" s="97" t="s">
        <v>27</v>
      </c>
      <c r="E33" s="97"/>
      <c r="F33" s="97" t="s">
        <v>313</v>
      </c>
      <c r="G33" s="97" t="s">
        <v>152</v>
      </c>
      <c r="H33" s="94">
        <v>10.999999999999998</v>
      </c>
      <c r="I33" s="96">
        <v>21567</v>
      </c>
      <c r="J33" s="84"/>
      <c r="K33" s="94">
        <v>10.094679999999999</v>
      </c>
      <c r="L33" s="95">
        <v>7.0921940089013471E-6</v>
      </c>
      <c r="M33" s="95">
        <v>5.5265052174135031E-3</v>
      </c>
      <c r="N33" s="95">
        <f>K33/'סכום נכסי הקרן'!$C$42</f>
        <v>2.9575961434091043E-3</v>
      </c>
    </row>
    <row r="34" spans="2:14" s="121" customFormat="1">
      <c r="B34" s="87" t="s">
        <v>349</v>
      </c>
      <c r="C34" s="84" t="s">
        <v>350</v>
      </c>
      <c r="D34" s="97" t="s">
        <v>27</v>
      </c>
      <c r="E34" s="97"/>
      <c r="F34" s="97" t="s">
        <v>313</v>
      </c>
      <c r="G34" s="97" t="s">
        <v>152</v>
      </c>
      <c r="H34" s="94">
        <v>67.999999999999986</v>
      </c>
      <c r="I34" s="96">
        <v>19187</v>
      </c>
      <c r="J34" s="84"/>
      <c r="K34" s="94">
        <v>55.516969999999993</v>
      </c>
      <c r="L34" s="95">
        <v>8.414706431929355E-5</v>
      </c>
      <c r="M34" s="95">
        <v>3.0393714744795172E-2</v>
      </c>
      <c r="N34" s="95">
        <f>K34/'סכום נכסי הקרן'!$C$42</f>
        <v>1.6265674232938433E-2</v>
      </c>
    </row>
    <row r="35" spans="2:14" s="121" customFormat="1">
      <c r="B35" s="87" t="s">
        <v>351</v>
      </c>
      <c r="C35" s="84" t="s">
        <v>352</v>
      </c>
      <c r="D35" s="97" t="s">
        <v>110</v>
      </c>
      <c r="E35" s="97"/>
      <c r="F35" s="97" t="s">
        <v>313</v>
      </c>
      <c r="G35" s="97" t="s">
        <v>150</v>
      </c>
      <c r="H35" s="94">
        <v>70.999999999999986</v>
      </c>
      <c r="I35" s="96">
        <v>9608</v>
      </c>
      <c r="J35" s="84"/>
      <c r="K35" s="94">
        <v>24.899139999999996</v>
      </c>
      <c r="L35" s="95">
        <v>1.9466102387311828E-5</v>
      </c>
      <c r="M35" s="95">
        <v>1.3631460048174806E-2</v>
      </c>
      <c r="N35" s="95">
        <f>K35/'סכום נכסי הקרן'!$C$42</f>
        <v>7.2950901304650925E-3</v>
      </c>
    </row>
    <row r="36" spans="2:14" s="121" customFormat="1">
      <c r="B36" s="87" t="s">
        <v>353</v>
      </c>
      <c r="C36" s="84" t="s">
        <v>354</v>
      </c>
      <c r="D36" s="97" t="s">
        <v>110</v>
      </c>
      <c r="E36" s="97"/>
      <c r="F36" s="97" t="s">
        <v>313</v>
      </c>
      <c r="G36" s="97" t="s">
        <v>150</v>
      </c>
      <c r="H36" s="94">
        <v>105.99999999999999</v>
      </c>
      <c r="I36" s="96">
        <v>10131</v>
      </c>
      <c r="J36" s="84"/>
      <c r="K36" s="94">
        <v>39.196839999999987</v>
      </c>
      <c r="L36" s="95">
        <v>3.5793148826629665E-6</v>
      </c>
      <c r="M36" s="95">
        <v>2.1458980449714331E-2</v>
      </c>
      <c r="N36" s="95">
        <f>K36/'סכום נכסי הקרן'!$C$42</f>
        <v>1.1484110721471479E-2</v>
      </c>
    </row>
    <row r="37" spans="2:14" s="121" customFormat="1">
      <c r="B37" s="87" t="s">
        <v>355</v>
      </c>
      <c r="C37" s="84" t="s">
        <v>356</v>
      </c>
      <c r="D37" s="97" t="s">
        <v>110</v>
      </c>
      <c r="E37" s="97"/>
      <c r="F37" s="97" t="s">
        <v>313</v>
      </c>
      <c r="G37" s="97" t="s">
        <v>152</v>
      </c>
      <c r="H37" s="94">
        <v>31.999999999999996</v>
      </c>
      <c r="I37" s="96">
        <v>10404</v>
      </c>
      <c r="J37" s="84"/>
      <c r="K37" s="94">
        <v>14.166419999999999</v>
      </c>
      <c r="L37" s="95">
        <v>7.7357504394691908E-7</v>
      </c>
      <c r="M37" s="95">
        <v>7.7556489202303593E-3</v>
      </c>
      <c r="N37" s="95">
        <f>K37/'סכום נכסי הקרן'!$C$42</f>
        <v>4.1505574379686735E-3</v>
      </c>
    </row>
    <row r="38" spans="2:14" s="121" customFormat="1">
      <c r="B38" s="87" t="s">
        <v>357</v>
      </c>
      <c r="C38" s="84" t="s">
        <v>358</v>
      </c>
      <c r="D38" s="97" t="s">
        <v>110</v>
      </c>
      <c r="E38" s="97"/>
      <c r="F38" s="97" t="s">
        <v>313</v>
      </c>
      <c r="G38" s="97" t="s">
        <v>150</v>
      </c>
      <c r="H38" s="94">
        <v>69.999999999999986</v>
      </c>
      <c r="I38" s="96">
        <v>10977</v>
      </c>
      <c r="J38" s="84"/>
      <c r="K38" s="94">
        <v>28.046239999999994</v>
      </c>
      <c r="L38" s="95">
        <v>1.5481392118626739E-6</v>
      </c>
      <c r="M38" s="95">
        <v>1.5354393768681253E-2</v>
      </c>
      <c r="N38" s="95">
        <f>K38/'סכום נכסי הקרן'!$C$42</f>
        <v>8.2171451954025435E-3</v>
      </c>
    </row>
    <row r="39" spans="2:14" s="121" customFormat="1">
      <c r="B39" s="87" t="s">
        <v>359</v>
      </c>
      <c r="C39" s="84" t="s">
        <v>360</v>
      </c>
      <c r="D39" s="97" t="s">
        <v>361</v>
      </c>
      <c r="E39" s="97"/>
      <c r="F39" s="97" t="s">
        <v>313</v>
      </c>
      <c r="G39" s="97" t="s">
        <v>150</v>
      </c>
      <c r="H39" s="94">
        <v>78.999999999999986</v>
      </c>
      <c r="I39" s="96">
        <v>10032</v>
      </c>
      <c r="J39" s="84"/>
      <c r="K39" s="94">
        <v>28.927269999999996</v>
      </c>
      <c r="L39" s="95">
        <v>1.0491367861885787E-5</v>
      </c>
      <c r="M39" s="95">
        <v>1.5836728710620755E-2</v>
      </c>
      <c r="N39" s="95">
        <f>K39/'סכום נכסי הקרן'!$C$42</f>
        <v>8.4752743218560554E-3</v>
      </c>
    </row>
    <row r="40" spans="2:14" s="121" customFormat="1">
      <c r="B40" s="87" t="s">
        <v>362</v>
      </c>
      <c r="C40" s="84" t="s">
        <v>363</v>
      </c>
      <c r="D40" s="97" t="s">
        <v>361</v>
      </c>
      <c r="E40" s="97"/>
      <c r="F40" s="97" t="s">
        <v>313</v>
      </c>
      <c r="G40" s="97" t="s">
        <v>150</v>
      </c>
      <c r="H40" s="94">
        <v>346.99999999999994</v>
      </c>
      <c r="I40" s="96">
        <v>3548</v>
      </c>
      <c r="J40" s="84"/>
      <c r="K40" s="94">
        <v>44.93719999999999</v>
      </c>
      <c r="L40" s="95">
        <v>1.2995095733259922E-6</v>
      </c>
      <c r="M40" s="95">
        <v>2.4601638710286412E-2</v>
      </c>
      <c r="N40" s="95">
        <f>K40/'סכום נכסי הקרן'!$C$42</f>
        <v>1.3165953692004462E-2</v>
      </c>
    </row>
    <row r="41" spans="2:14" s="121" customFormat="1">
      <c r="B41" s="87" t="s">
        <v>364</v>
      </c>
      <c r="C41" s="84" t="s">
        <v>365</v>
      </c>
      <c r="D41" s="97" t="s">
        <v>110</v>
      </c>
      <c r="E41" s="97"/>
      <c r="F41" s="97" t="s">
        <v>313</v>
      </c>
      <c r="G41" s="97" t="s">
        <v>150</v>
      </c>
      <c r="H41" s="94">
        <v>45</v>
      </c>
      <c r="I41" s="96">
        <v>7018</v>
      </c>
      <c r="J41" s="84"/>
      <c r="K41" s="94">
        <v>11.527059999999997</v>
      </c>
      <c r="L41" s="95">
        <v>1.143693992828632E-6</v>
      </c>
      <c r="M41" s="95">
        <v>6.3106861467068284E-3</v>
      </c>
      <c r="N41" s="95">
        <f>K41/'סכום נכסי הקרן'!$C$42</f>
        <v>3.3772628949947244E-3</v>
      </c>
    </row>
    <row r="42" spans="2:14" s="121" customFormat="1">
      <c r="B42" s="87" t="s">
        <v>366</v>
      </c>
      <c r="C42" s="84" t="s">
        <v>367</v>
      </c>
      <c r="D42" s="97" t="s">
        <v>361</v>
      </c>
      <c r="E42" s="97"/>
      <c r="F42" s="97" t="s">
        <v>313</v>
      </c>
      <c r="G42" s="97" t="s">
        <v>150</v>
      </c>
      <c r="H42" s="94">
        <v>210.99999999999997</v>
      </c>
      <c r="I42" s="96">
        <v>3329</v>
      </c>
      <c r="J42" s="84"/>
      <c r="K42" s="94">
        <v>25.638299999999994</v>
      </c>
      <c r="L42" s="95">
        <v>2.1227348809163837E-6</v>
      </c>
      <c r="M42" s="95">
        <v>1.403612583218216E-2</v>
      </c>
      <c r="N42" s="95">
        <f>K42/'סכום נכסי הקרן'!$C$42</f>
        <v>7.5116533860969965E-3</v>
      </c>
    </row>
    <row r="43" spans="2:14" s="121" customFormat="1">
      <c r="B43" s="87" t="s">
        <v>368</v>
      </c>
      <c r="C43" s="84" t="s">
        <v>369</v>
      </c>
      <c r="D43" s="97" t="s">
        <v>361</v>
      </c>
      <c r="E43" s="97"/>
      <c r="F43" s="97" t="s">
        <v>313</v>
      </c>
      <c r="G43" s="97" t="s">
        <v>150</v>
      </c>
      <c r="H43" s="94">
        <v>555.99999999999989</v>
      </c>
      <c r="I43" s="96">
        <v>7810</v>
      </c>
      <c r="J43" s="84"/>
      <c r="K43" s="94">
        <v>158.49614000000003</v>
      </c>
      <c r="L43" s="95">
        <v>2.07040917950913E-6</v>
      </c>
      <c r="M43" s="95">
        <v>8.6771422635477422E-2</v>
      </c>
      <c r="N43" s="95">
        <f>K43/'סכום נכסי הקרן'!$C$42</f>
        <v>4.6437090864616767E-2</v>
      </c>
    </row>
    <row r="44" spans="2:14" s="121" customFormat="1">
      <c r="B44" s="124"/>
      <c r="C44" s="124"/>
    </row>
    <row r="45" spans="2:14" s="121" customFormat="1">
      <c r="B45" s="124"/>
      <c r="C45" s="124"/>
    </row>
    <row r="46" spans="2:14" s="121" customFormat="1">
      <c r="B46" s="124"/>
      <c r="C46" s="124"/>
    </row>
    <row r="47" spans="2:14" s="121" customFormat="1">
      <c r="B47" s="125" t="s">
        <v>234</v>
      </c>
      <c r="C47" s="124"/>
    </row>
    <row r="48" spans="2:14" s="121" customFormat="1">
      <c r="B48" s="125" t="s">
        <v>99</v>
      </c>
      <c r="C48" s="124"/>
    </row>
    <row r="49" spans="2:7" s="121" customFormat="1">
      <c r="B49" s="125" t="s">
        <v>217</v>
      </c>
      <c r="C49" s="124"/>
    </row>
    <row r="50" spans="2:7" s="121" customFormat="1">
      <c r="B50" s="125" t="s">
        <v>225</v>
      </c>
      <c r="C50" s="124"/>
    </row>
    <row r="51" spans="2:7" s="121" customFormat="1">
      <c r="B51" s="125" t="s">
        <v>232</v>
      </c>
      <c r="C51" s="124"/>
    </row>
    <row r="52" spans="2:7" s="121" customFormat="1">
      <c r="B52" s="124"/>
      <c r="C52" s="124"/>
    </row>
    <row r="53" spans="2:7" s="121" customFormat="1">
      <c r="B53" s="124"/>
      <c r="C53" s="124"/>
    </row>
    <row r="54" spans="2:7" s="121" customFormat="1">
      <c r="B54" s="124"/>
      <c r="C54" s="124"/>
    </row>
    <row r="55" spans="2:7" s="121" customFormat="1">
      <c r="B55" s="124"/>
      <c r="C55" s="124"/>
    </row>
    <row r="56" spans="2:7" s="121" customFormat="1">
      <c r="B56" s="124"/>
      <c r="C56" s="124"/>
    </row>
    <row r="57" spans="2:7" s="121" customFormat="1">
      <c r="B57" s="124"/>
      <c r="C57" s="124"/>
    </row>
    <row r="58" spans="2:7" s="121" customFormat="1">
      <c r="B58" s="124"/>
      <c r="C58" s="124"/>
    </row>
    <row r="59" spans="2:7" s="121" customFormat="1">
      <c r="B59" s="124"/>
      <c r="C59" s="124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B245" s="44"/>
      <c r="D245" s="1"/>
      <c r="E245" s="1"/>
      <c r="F245" s="1"/>
      <c r="G245" s="1"/>
    </row>
    <row r="246" spans="2:7">
      <c r="B246" s="44"/>
      <c r="D246" s="1"/>
      <c r="E246" s="1"/>
      <c r="F246" s="1"/>
      <c r="G246" s="1"/>
    </row>
    <row r="247" spans="2:7">
      <c r="B247" s="3"/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D250" s="1"/>
      <c r="E250" s="1"/>
      <c r="F250" s="1"/>
      <c r="G250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1:J7 B48:B1048576 K1:XFD1048576 B1:B46 D1:I1048576 A1:A1048576 C5:C1048576 J9:J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E21" sqref="E21"/>
    </sheetView>
  </sheetViews>
  <sheetFormatPr defaultColWidth="9.140625" defaultRowHeight="18"/>
  <cols>
    <col min="1" max="1" width="6.28515625" style="1" customWidth="1"/>
    <col min="2" max="2" width="39.14062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12" style="1" bestFit="1" customWidth="1"/>
    <col min="10" max="10" width="7" style="1" bestFit="1" customWidth="1"/>
    <col min="11" max="11" width="9.5703125" style="1" bestFit="1" customWidth="1"/>
    <col min="12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166</v>
      </c>
      <c r="C1" s="78" t="s" vm="1">
        <v>235</v>
      </c>
    </row>
    <row r="2" spans="2:65">
      <c r="B2" s="57" t="s">
        <v>165</v>
      </c>
      <c r="C2" s="78" t="s">
        <v>236</v>
      </c>
    </row>
    <row r="3" spans="2:65">
      <c r="B3" s="57" t="s">
        <v>167</v>
      </c>
      <c r="C3" s="78" t="s">
        <v>237</v>
      </c>
    </row>
    <row r="4" spans="2:65">
      <c r="B4" s="57" t="s">
        <v>168</v>
      </c>
      <c r="C4" s="78">
        <v>2148</v>
      </c>
    </row>
    <row r="6" spans="2:65" ht="26.25" customHeight="1">
      <c r="B6" s="141" t="s">
        <v>196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78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78.75">
      <c r="B8" s="23" t="s">
        <v>102</v>
      </c>
      <c r="C8" s="31" t="s">
        <v>37</v>
      </c>
      <c r="D8" s="31" t="s">
        <v>106</v>
      </c>
      <c r="E8" s="31" t="s">
        <v>104</v>
      </c>
      <c r="F8" s="31" t="s">
        <v>50</v>
      </c>
      <c r="G8" s="31" t="s">
        <v>15</v>
      </c>
      <c r="H8" s="31" t="s">
        <v>51</v>
      </c>
      <c r="I8" s="31" t="s">
        <v>88</v>
      </c>
      <c r="J8" s="31" t="s">
        <v>219</v>
      </c>
      <c r="K8" s="31" t="s">
        <v>218</v>
      </c>
      <c r="L8" s="31" t="s">
        <v>49</v>
      </c>
      <c r="M8" s="31" t="s">
        <v>48</v>
      </c>
      <c r="N8" s="31" t="s">
        <v>169</v>
      </c>
      <c r="O8" s="21" t="s">
        <v>171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226</v>
      </c>
      <c r="K9" s="33"/>
      <c r="L9" s="33" t="s">
        <v>222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15" t="s">
        <v>29</v>
      </c>
      <c r="C11" s="82"/>
      <c r="D11" s="82"/>
      <c r="E11" s="82"/>
      <c r="F11" s="82"/>
      <c r="G11" s="82"/>
      <c r="H11" s="82"/>
      <c r="I11" s="82"/>
      <c r="J11" s="91"/>
      <c r="K11" s="93"/>
      <c r="L11" s="91">
        <v>17.181169999999995</v>
      </c>
      <c r="M11" s="82"/>
      <c r="N11" s="92">
        <v>1</v>
      </c>
      <c r="O11" s="92">
        <f>L11/'סכום נכסי הקרן'!$C$42</f>
        <v>5.0338358552481297E-3</v>
      </c>
      <c r="P11" s="122"/>
      <c r="BG11" s="100"/>
      <c r="BH11" s="3"/>
      <c r="BI11" s="100"/>
      <c r="BM11" s="100"/>
    </row>
    <row r="12" spans="2:65" s="4" customFormat="1" ht="18" customHeight="1">
      <c r="B12" s="81" t="s">
        <v>215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17.181169999999995</v>
      </c>
      <c r="M12" s="82"/>
      <c r="N12" s="92">
        <v>1</v>
      </c>
      <c r="O12" s="92">
        <f>L12/'סכום נכסי הקרן'!$C$42</f>
        <v>5.0338358552481297E-3</v>
      </c>
      <c r="P12" s="122"/>
      <c r="BG12" s="100"/>
      <c r="BH12" s="3"/>
      <c r="BI12" s="100"/>
      <c r="BM12" s="100"/>
    </row>
    <row r="13" spans="2:65">
      <c r="B13" s="102" t="s">
        <v>41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17.181169999999995</v>
      </c>
      <c r="M13" s="82"/>
      <c r="N13" s="92">
        <v>1</v>
      </c>
      <c r="O13" s="92">
        <f>L13/'סכום נכסי הקרן'!$C$42</f>
        <v>5.0338358552481297E-3</v>
      </c>
      <c r="P13" s="121"/>
      <c r="BH13" s="3"/>
    </row>
    <row r="14" spans="2:65" ht="20.25">
      <c r="B14" s="87" t="s">
        <v>370</v>
      </c>
      <c r="C14" s="84" t="s">
        <v>371</v>
      </c>
      <c r="D14" s="97" t="s">
        <v>27</v>
      </c>
      <c r="E14" s="97"/>
      <c r="F14" s="97" t="s">
        <v>313</v>
      </c>
      <c r="G14" s="84" t="s">
        <v>372</v>
      </c>
      <c r="H14" s="84" t="s">
        <v>373</v>
      </c>
      <c r="I14" s="97" t="s">
        <v>150</v>
      </c>
      <c r="J14" s="94">
        <v>15.999999999999998</v>
      </c>
      <c r="K14" s="96">
        <v>29419.81</v>
      </c>
      <c r="L14" s="94">
        <v>17.181169999999995</v>
      </c>
      <c r="M14" s="95">
        <v>1.1502965353579884E-6</v>
      </c>
      <c r="N14" s="95">
        <v>1</v>
      </c>
      <c r="O14" s="95">
        <f>L14/'סכום נכסי הקרן'!$C$42</f>
        <v>5.0338358552481297E-3</v>
      </c>
      <c r="P14" s="121"/>
      <c r="BH14" s="4"/>
    </row>
    <row r="15" spans="2:65">
      <c r="B15" s="83"/>
      <c r="C15" s="84"/>
      <c r="D15" s="84"/>
      <c r="E15" s="84"/>
      <c r="F15" s="84"/>
      <c r="G15" s="84"/>
      <c r="H15" s="84"/>
      <c r="I15" s="84"/>
      <c r="J15" s="94"/>
      <c r="K15" s="96"/>
      <c r="L15" s="84"/>
      <c r="M15" s="84"/>
      <c r="N15" s="95"/>
      <c r="O15" s="84"/>
      <c r="P15" s="12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99" t="s">
        <v>234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99" t="s">
        <v>99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99" t="s">
        <v>217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99" t="s">
        <v>225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5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5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5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5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59" ht="20.2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BG37" s="4"/>
    </row>
    <row r="38" spans="2:5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BG38" s="3"/>
    </row>
    <row r="39" spans="2:5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5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5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5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5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5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5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5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5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5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C115" s="1"/>
      <c r="D115" s="1"/>
      <c r="E115" s="1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7 B19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2018-09-03T06:16:16+00:00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F0D8D710-07FE-4D35-AF16-96E8B8F319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2018-09-03T04:16:36Z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b76e59bb9f5947a781773f53cc6e9460">
    <vt:lpwstr/>
  </property>
  <property fmtid="{D5CDD505-2E9C-101B-9397-08002B2CF9AE}" pid="21" name="n612d9597dc7466f957352ce79be86f3">
    <vt:lpwstr/>
  </property>
  <property fmtid="{D5CDD505-2E9C-101B-9397-08002B2CF9AE}" pid="22" name="ia53b9f18d984e01914f4b79710425b7">
    <vt:lpwstr/>
  </property>
  <property fmtid="{D5CDD505-2E9C-101B-9397-08002B2CF9AE}" pid="24" name="aa1c885e8039426686f6c49672b09953">
    <vt:lpwstr/>
  </property>
  <property fmtid="{D5CDD505-2E9C-101B-9397-08002B2CF9AE}" pid="25" name="e09eddfac2354f9ab04a226e27f86f1f">
    <vt:lpwstr/>
  </property>
  <property fmtid="{D5CDD505-2E9C-101B-9397-08002B2CF9AE}" pid="26" name="kb4cc1381c4248d7a2dfa3f1be0c86c0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