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5" i="58" l="1"/>
  <c r="J11" i="58" s="1"/>
  <c r="J10" i="58" s="1"/>
  <c r="J12" i="58"/>
  <c r="C11" i="84" l="1"/>
  <c r="C10" i="84" s="1"/>
  <c r="C43" i="88" s="1"/>
  <c r="S53" i="61" l="1"/>
  <c r="O53" i="61"/>
  <c r="C33" i="88" l="1"/>
  <c r="C31" i="88"/>
  <c r="C26" i="88"/>
  <c r="C23" i="88" s="1"/>
  <c r="C18" i="88"/>
  <c r="C17" i="88"/>
  <c r="C15" i="88"/>
  <c r="C12" i="88" s="1"/>
  <c r="C13" i="88"/>
  <c r="C11" i="88"/>
  <c r="C10" i="88" l="1"/>
  <c r="C42" i="88" l="1"/>
  <c r="Q34" i="78" l="1"/>
  <c r="Q29" i="78"/>
  <c r="Q25" i="78"/>
  <c r="Q21" i="78"/>
  <c r="Q16" i="78"/>
  <c r="Q12" i="78"/>
  <c r="K30" i="76"/>
  <c r="K25" i="76"/>
  <c r="K20" i="76"/>
  <c r="K16" i="76"/>
  <c r="K12" i="76"/>
  <c r="S19" i="71"/>
  <c r="S14" i="71"/>
  <c r="O15" i="64"/>
  <c r="O11" i="64"/>
  <c r="N56" i="63"/>
  <c r="N52" i="63"/>
  <c r="N47" i="63"/>
  <c r="N43" i="63"/>
  <c r="N39" i="63"/>
  <c r="N35" i="63"/>
  <c r="N30" i="63"/>
  <c r="N26" i="63"/>
  <c r="N22" i="63"/>
  <c r="N17" i="63"/>
  <c r="N13" i="63"/>
  <c r="Q33" i="78"/>
  <c r="Q28" i="78"/>
  <c r="Q24" i="78"/>
  <c r="Q20" i="78"/>
  <c r="Q15" i="78"/>
  <c r="Q11" i="78"/>
  <c r="K28" i="76"/>
  <c r="K24" i="76"/>
  <c r="K19" i="76"/>
  <c r="K15" i="76"/>
  <c r="K11" i="76"/>
  <c r="S18" i="71"/>
  <c r="S13" i="71"/>
  <c r="O14" i="64"/>
  <c r="N59" i="63"/>
  <c r="N55" i="63"/>
  <c r="N51" i="63"/>
  <c r="N46" i="63"/>
  <c r="N42" i="63"/>
  <c r="N38" i="63"/>
  <c r="N33" i="63"/>
  <c r="N29" i="63"/>
  <c r="N25" i="63"/>
  <c r="N21" i="63"/>
  <c r="N16" i="63"/>
  <c r="N12" i="63"/>
  <c r="Q32" i="78"/>
  <c r="Q27" i="78"/>
  <c r="Q23" i="78"/>
  <c r="Q19" i="78"/>
  <c r="Q14" i="78"/>
  <c r="Q10" i="78"/>
  <c r="K27" i="76"/>
  <c r="K23" i="76"/>
  <c r="K18" i="76"/>
  <c r="K14" i="76"/>
  <c r="S22" i="71"/>
  <c r="S17" i="71"/>
  <c r="S12" i="71"/>
  <c r="O13" i="64"/>
  <c r="N58" i="63"/>
  <c r="N54" i="63"/>
  <c r="N50" i="63"/>
  <c r="N45" i="63"/>
  <c r="N41" i="63"/>
  <c r="N37" i="63"/>
  <c r="N32" i="63"/>
  <c r="N28" i="63"/>
  <c r="N24" i="63"/>
  <c r="N20" i="63"/>
  <c r="N15" i="63"/>
  <c r="N11" i="63"/>
  <c r="Q30" i="78"/>
  <c r="Q26" i="78"/>
  <c r="Q22" i="78"/>
  <c r="Q17" i="78"/>
  <c r="Q13" i="78"/>
  <c r="K31" i="76"/>
  <c r="K26" i="76"/>
  <c r="K13" i="76"/>
  <c r="O12" i="64"/>
  <c r="N44" i="63"/>
  <c r="N27" i="63"/>
  <c r="S21" i="71"/>
  <c r="N57" i="63"/>
  <c r="N40" i="63"/>
  <c r="N23" i="63"/>
  <c r="K21" i="76"/>
  <c r="S15" i="71"/>
  <c r="N53" i="63"/>
  <c r="N36" i="63"/>
  <c r="N18" i="63"/>
  <c r="K17" i="76"/>
  <c r="S11" i="71"/>
  <c r="N48" i="63"/>
  <c r="N31" i="63"/>
  <c r="N14" i="63"/>
  <c r="U94" i="61"/>
  <c r="U89" i="61"/>
  <c r="U85" i="61"/>
  <c r="U81" i="61"/>
  <c r="U77" i="61"/>
  <c r="U73" i="61"/>
  <c r="U69" i="61"/>
  <c r="U65" i="61"/>
  <c r="U60" i="61"/>
  <c r="U56" i="61"/>
  <c r="U52" i="61"/>
  <c r="U48" i="61"/>
  <c r="U44" i="61"/>
  <c r="U40" i="61"/>
  <c r="U36" i="61"/>
  <c r="U32" i="61"/>
  <c r="U28" i="61"/>
  <c r="U24" i="61"/>
  <c r="U20" i="61"/>
  <c r="U16" i="61"/>
  <c r="U12" i="61"/>
  <c r="R40" i="59"/>
  <c r="R36" i="59"/>
  <c r="R32" i="59"/>
  <c r="R28" i="59"/>
  <c r="R23" i="59"/>
  <c r="R19" i="59"/>
  <c r="R15" i="59"/>
  <c r="R11" i="59"/>
  <c r="L18" i="58"/>
  <c r="L13" i="58"/>
  <c r="U92" i="61"/>
  <c r="U88" i="61"/>
  <c r="U84" i="61"/>
  <c r="U80" i="61"/>
  <c r="U76" i="61"/>
  <c r="U72" i="61"/>
  <c r="U68" i="61"/>
  <c r="U63" i="61"/>
  <c r="U59" i="61"/>
  <c r="U55" i="61"/>
  <c r="U51" i="61"/>
  <c r="U47" i="61"/>
  <c r="U43" i="61"/>
  <c r="U39" i="61"/>
  <c r="U35" i="61"/>
  <c r="U31" i="61"/>
  <c r="U27" i="61"/>
  <c r="U23" i="61"/>
  <c r="U19" i="61"/>
  <c r="U15" i="61"/>
  <c r="U11" i="61"/>
  <c r="R39" i="59"/>
  <c r="R35" i="59"/>
  <c r="R31" i="59"/>
  <c r="R27" i="59"/>
  <c r="R22" i="59"/>
  <c r="R18" i="59"/>
  <c r="R14" i="59"/>
  <c r="L21" i="58"/>
  <c r="L17" i="58"/>
  <c r="L12" i="58"/>
  <c r="U96" i="61"/>
  <c r="U91" i="61"/>
  <c r="U87" i="61"/>
  <c r="U83" i="61"/>
  <c r="U79" i="61"/>
  <c r="U75" i="61"/>
  <c r="U71" i="61"/>
  <c r="U67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R42" i="59"/>
  <c r="U95" i="61"/>
  <c r="U78" i="61"/>
  <c r="U61" i="61"/>
  <c r="U45" i="61"/>
  <c r="U29" i="61"/>
  <c r="U13" i="61"/>
  <c r="R34" i="59"/>
  <c r="R26" i="59"/>
  <c r="R17" i="59"/>
  <c r="L20" i="58"/>
  <c r="L11" i="58"/>
  <c r="U90" i="61"/>
  <c r="U74" i="61"/>
  <c r="U57" i="61"/>
  <c r="U41" i="61"/>
  <c r="U25" i="61"/>
  <c r="R41" i="59"/>
  <c r="R33" i="59"/>
  <c r="R24" i="59"/>
  <c r="R16" i="59"/>
  <c r="L19" i="58"/>
  <c r="L10" i="58"/>
  <c r="U86" i="61"/>
  <c r="U70" i="61"/>
  <c r="U53" i="61"/>
  <c r="U37" i="61"/>
  <c r="U21" i="61"/>
  <c r="R38" i="59"/>
  <c r="R30" i="59"/>
  <c r="R21" i="59"/>
  <c r="R13" i="59"/>
  <c r="L16" i="58"/>
  <c r="U82" i="61"/>
  <c r="U66" i="61"/>
  <c r="U49" i="61"/>
  <c r="U33" i="61"/>
  <c r="U17" i="61"/>
  <c r="R37" i="59"/>
  <c r="R29" i="59"/>
  <c r="R20" i="59"/>
  <c r="R12" i="59"/>
  <c r="L15" i="58"/>
  <c r="D10" i="88"/>
  <c r="D31" i="88"/>
  <c r="D17" i="88"/>
  <c r="D38" i="88"/>
  <c r="D23" i="88"/>
  <c r="D13" i="88"/>
  <c r="D42" i="88"/>
  <c r="D26" i="88"/>
  <c r="D33" i="88"/>
  <c r="D18" i="88"/>
  <c r="D12" i="88"/>
  <c r="D15" i="88"/>
  <c r="D11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2">
    <s v="Migdal Hashkaot Neches Boded"/>
    <s v="{[Time].[Hie Time].[Yom].&amp;[20180630]}"/>
    <s v="{[Medida].[Medida].&amp;[2]}"/>
    <s v="{[Keren].[Keren].[All]}"/>
    <s v="{[Cheshbon KM].[Hie Peilut].[Peilut 7].&amp;[Kod_Peilut_L7_7080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2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4" si="31">
        <n x="1" s="1"/>
        <n x="2" s="1"/>
        <n x="29"/>
        <n x="30"/>
      </t>
    </mdx>
    <mdx n="0" f="v">
      <t c="4" si="31">
        <n x="1" s="1"/>
        <n x="2" s="1"/>
        <n x="32"/>
        <n x="30"/>
      </t>
    </mdx>
    <mdx n="0" f="v">
      <t c="4" si="31">
        <n x="1" s="1"/>
        <n x="2" s="1"/>
        <n x="33"/>
        <n x="30"/>
      </t>
    </mdx>
    <mdx n="0" f="v">
      <t c="4" si="31">
        <n x="1" s="1"/>
        <n x="2" s="1"/>
        <n x="34"/>
        <n x="30"/>
      </t>
    </mdx>
    <mdx n="0" f="v">
      <t c="4" si="31">
        <n x="1" s="1"/>
        <n x="2" s="1"/>
        <n x="35"/>
        <n x="30"/>
      </t>
    </mdx>
    <mdx n="0" f="v">
      <t c="4" si="31">
        <n x="1" s="1"/>
        <n x="2" s="1"/>
        <n x="36"/>
        <n x="30"/>
      </t>
    </mdx>
    <mdx n="0" f="v">
      <t c="4" si="31">
        <n x="1" s="1"/>
        <n x="2" s="1"/>
        <n x="37"/>
        <n x="30"/>
      </t>
    </mdx>
    <mdx n="0" f="v">
      <t c="4" si="31">
        <n x="1" s="1"/>
        <n x="2" s="1"/>
        <n x="38"/>
        <n x="30"/>
      </t>
    </mdx>
    <mdx n="0" f="v">
      <t c="4" si="31">
        <n x="1" s="1"/>
        <n x="2" s="1"/>
        <n x="39"/>
        <n x="30"/>
      </t>
    </mdx>
    <mdx n="0" f="v">
      <t c="4" si="31">
        <n x="1" s="1"/>
        <n x="2" s="1"/>
        <n x="40"/>
        <n x="30"/>
      </t>
    </mdx>
    <mdx n="0" f="v">
      <t c="4" si="31">
        <n x="1" s="1"/>
        <n x="2" s="1"/>
        <n x="41"/>
        <n x="30"/>
      </t>
    </mdx>
  </mdxMetadata>
  <valueMetadata count="5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</valueMetadata>
</metadata>
</file>

<file path=xl/sharedStrings.xml><?xml version="1.0" encoding="utf-8"?>
<sst xmlns="http://schemas.openxmlformats.org/spreadsheetml/2006/main" count="3081" uniqueCount="694">
  <si>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</si>
  <si>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</si>
  <si>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</si>
  <si>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</si>
  <si>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</si>
  <si>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</si>
  <si>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</si>
  <si>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</si>
  <si>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</si>
  <si>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</si>
  <si>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</si>
  <si>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</si>
  <si>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</si>
  <si>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</si>
  <si>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</si>
  <si>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</si>
  <si>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</si>
  <si>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</si>
  <si>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</si>
  <si>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</si>
  <si>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</si>
  <si>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</si>
  <si>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</si>
  <si>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</si>
  <si>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</si>
  <si>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</si>
  <si>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</si>
  <si>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</si>
  <si>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</si>
  <si>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</si>
  <si>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</si>
  <si>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</si>
  <si>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</si>
  <si>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</si>
  <si>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</si>
  <si>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</si>
  <si>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</si>
  <si>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</si>
  <si>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</si>
  <si>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</si>
  <si>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</si>
  <si>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</si>
  <si>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</si>
  <si>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</si>
  <si>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</si>
  <si>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</si>
  <si>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</si>
  <si>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</si>
  <si>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</si>
  <si>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</si>
  <si>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</si>
  <si>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</si>
  <si>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</si>
  <si>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</si>
  <si>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</si>
  <si>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</si>
  <si>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</si>
  <si>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</si>
  <si>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</si>
  <si>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</si>
  <si>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</si>
  <si>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</si>
  <si>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</si>
  <si>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</si>
  <si>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</si>
  <si>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</si>
  <si>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</si>
  <si>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</si>
  <si>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</si>
  <si>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</si>
  <si>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</si>
  <si>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</si>
  <si>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</si>
  <si>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</si>
  <si>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</si>
  <si>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</si>
  <si>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</si>
  <si>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</si>
  <si>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</si>
  <si>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</si>
  <si>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</si>
  <si>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</si>
  <si>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</si>
  <si>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</si>
  <si>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</si>
  <si>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</si>
  <si>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</si>
  <si>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</si>
  <si>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</si>
  <si>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</si>
  <si>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</si>
  <si>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</si>
  <si>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</si>
  <si>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</si>
  <si>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</si>
  <si>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</si>
  <si>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</si>
  <si>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</si>
  <si>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</si>
  <si>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</si>
  <si>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</si>
  <si>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</si>
  <si>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</si>
  <si>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</si>
  <si>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</si>
  <si>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</si>
  <si>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</si>
  <si>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</si>
  <si>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</si>
  <si>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</si>
  <si>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</si>
  <si>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</si>
  <si>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</si>
  <si>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</si>
  <si>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</si>
  <si>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</si>
  <si>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</si>
  <si>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</si>
  <si>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</si>
  <si>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</si>
  <si>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</si>
  <si>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</si>
  <si>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</si>
  <si>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</si>
  <si>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</si>
  <si>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</si>
  <si>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</si>
  <si>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</si>
  <si>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</si>
  <si>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</si>
  <si>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</si>
  <si>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</si>
  <si>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</si>
  <si>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</si>
  <si>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</si>
  <si>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</si>
  <si>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</si>
  <si>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</si>
  <si>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</si>
  <si>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</si>
  <si>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</si>
  <si>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</si>
  <si>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</si>
  <si>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</si>
  <si>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</si>
  <si>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</si>
  <si>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</si>
  <si>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</si>
  <si>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</si>
  <si>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</si>
  <si>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</si>
  <si>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</si>
  <si>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</si>
  <si>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</si>
  <si>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</si>
  <si>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</si>
  <si>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</si>
  <si>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</si>
  <si>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</si>
  <si>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</si>
  <si>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</si>
  <si>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</si>
  <si>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</si>
  <si>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</si>
  <si>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</si>
  <si>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</si>
  <si>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</si>
  <si>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</si>
  <si>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</si>
  <si>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</si>
  <si>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</si>
  <si>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</si>
  <si>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</si>
  <si>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</si>
  <si>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</si>
  <si>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</si>
  <si>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</si>
  <si>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</si>
  <si>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</si>
  <si>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</si>
  <si>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</si>
  <si>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</si>
  <si>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</si>
  <si>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</si>
  <si>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</si>
  <si>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</si>
  <si>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</si>
  <si>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</si>
  <si>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</si>
  <si>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</si>
  <si>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</si>
  <si>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</si>
  <si>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</si>
  <si>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</si>
  <si>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</si>
  <si>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</si>
  <si>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</si>
  <si>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</si>
  <si>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</si>
  <si>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</si>
  <si>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</si>
  <si>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</si>
  <si>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</si>
  <si>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</si>
  <si>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</si>
  <si>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</si>
  <si>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</si>
  <si>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</si>
  <si>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</si>
  <si>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</si>
  <si>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</si>
  <si>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</si>
  <si>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</si>
  <si>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</si>
  <si>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</si>
  <si>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</si>
  <si>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</si>
  <si>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</si>
  <si>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</si>
  <si>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</si>
  <si>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</si>
  <si>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</si>
  <si>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</si>
  <si>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</si>
  <si>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</si>
  <si>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</si>
  <si>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</si>
  <si>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</si>
  <si>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</si>
  <si>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</si>
  <si>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</si>
  <si>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</si>
  <si>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</si>
  <si>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</si>
  <si>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</si>
  <si>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</si>
  <si>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</si>
  <si>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</si>
  <si>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</si>
  <si>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</si>
  <si>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</si>
  <si>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</si>
  <si>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</si>
  <si>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</si>
  <si>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</si>
  <si>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</si>
  <si>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</si>
  <si>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</si>
  <si>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</si>
  <si>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מקפת קרנות פנסיה וקופות גמל בע"מ</t>
  </si>
  <si>
    <t>מקפת משלימה - מסלול השקעות לבני 50 עד 60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</si>
  <si>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</si>
  <si>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</si>
  <si>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</si>
  <si>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</si>
  <si>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</si>
  <si>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</si>
  <si>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</si>
  <si>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</si>
  <si>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</si>
  <si>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</si>
  <si>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</si>
  <si>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</si>
  <si>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</si>
  <si>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</si>
  <si>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</si>
  <si>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</si>
  <si>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</si>
  <si>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</si>
  <si>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</si>
  <si>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</si>
  <si>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</si>
  <si>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</si>
  <si>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</si>
  <si>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</si>
  <si>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</si>
  <si>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</si>
  <si>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</si>
  <si>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</si>
  <si>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</si>
  <si>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</si>
  <si>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</si>
  <si>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</si>
  <si>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</si>
  <si>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</si>
  <si>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</si>
  <si>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</si>
  <si>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</si>
  <si>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</si>
  <si>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</si>
  <si>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</si>
  <si>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</si>
  <si>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</si>
  <si>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</si>
  <si>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</si>
  <si>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</si>
  <si>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</si>
  <si>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</si>
  <si>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</si>
  <si>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</si>
  <si>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</si>
  <si>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</si>
  <si>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</si>
  <si>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</si>
  <si>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</si>
  <si>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</si>
  <si>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</si>
  <si>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</si>
  <si>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</si>
  <si>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</si>
  <si>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</si>
  <si>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</si>
  <si>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</si>
  <si>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</si>
  <si>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</si>
  <si>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הנפקות 44</t>
  </si>
  <si>
    <t>2310209</t>
  </si>
  <si>
    <t>520000522</t>
  </si>
  <si>
    <t>מזרחי הנפקות 45</t>
  </si>
  <si>
    <t>2310217</t>
  </si>
  <si>
    <t>מזרחי הנפקות אגח 42</t>
  </si>
  <si>
    <t>2310183</t>
  </si>
  <si>
    <t>פועלים הנפקות אגח 32</t>
  </si>
  <si>
    <t>1940535</t>
  </si>
  <si>
    <t>520000118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</si>
  <si>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</si>
  <si>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</si>
  <si>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</si>
  <si>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</si>
  <si>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</si>
  <si>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</si>
  <si>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</si>
  <si>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</si>
  <si>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</si>
  <si>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</si>
  <si>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</si>
  <si>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</si>
  <si>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</si>
  <si>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</si>
  <si>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</si>
  <si>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</si>
  <si>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</si>
  <si>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</si>
  <si>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</si>
  <si>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</si>
  <si>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</si>
  <si>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</si>
  <si>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</si>
  <si>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</si>
  <si>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</si>
  <si>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</si>
  <si>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</si>
  <si>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</si>
  <si>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</si>
  <si>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</si>
  <si>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אמות אגח ב</t>
  </si>
  <si>
    <t>1126630</t>
  </si>
  <si>
    <t>520026683</t>
  </si>
  <si>
    <t>אמות אגח ד</t>
  </si>
  <si>
    <t>1133149</t>
  </si>
  <si>
    <t>בזק סדרה ו</t>
  </si>
  <si>
    <t>2300143</t>
  </si>
  <si>
    <t>520031931</t>
  </si>
  <si>
    <t>תקשורת מדיה</t>
  </si>
  <si>
    <t>בזק סדרה י</t>
  </si>
  <si>
    <t>2300184</t>
  </si>
  <si>
    <t>בנק לאומי שה סדרה 200</t>
  </si>
  <si>
    <t>6040141</t>
  </si>
  <si>
    <t>חשמל אגח 29</t>
  </si>
  <si>
    <t>6000236</t>
  </si>
  <si>
    <t>520000472</t>
  </si>
  <si>
    <t>חיפוש נפט וגז</t>
  </si>
  <si>
    <t>מליסרון אגח י*</t>
  </si>
  <si>
    <t>3230190</t>
  </si>
  <si>
    <t>520037789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</si>
  <si>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</si>
  <si>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</si>
  <si>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</si>
  <si>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</si>
  <si>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</si>
  <si>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</si>
  <si>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</si>
  <si>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</si>
  <si>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</si>
  <si>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</si>
  <si>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</si>
  <si>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</si>
  <si>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</si>
  <si>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</si>
  <si>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</si>
  <si>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</si>
  <si>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513623314</t>
  </si>
  <si>
    <t>ביג אגח ט</t>
  </si>
  <si>
    <t>1141050</t>
  </si>
  <si>
    <t>גב ים     ו*</t>
  </si>
  <si>
    <t>7590128</t>
  </si>
  <si>
    <t>520001736</t>
  </si>
  <si>
    <t>גזית גלוב אגח יב</t>
  </si>
  <si>
    <t>1260603</t>
  </si>
  <si>
    <t>520033234</t>
  </si>
  <si>
    <t>גזית גלוב אגח יג</t>
  </si>
  <si>
    <t>1260652</t>
  </si>
  <si>
    <t>גזית גלוב ד</t>
  </si>
  <si>
    <t>1260397</t>
  </si>
  <si>
    <t>מגה אור אגח ח</t>
  </si>
  <si>
    <t>1147602</t>
  </si>
  <si>
    <t>513257873</t>
  </si>
  <si>
    <t>מליסרון אגח יז*</t>
  </si>
  <si>
    <t>3230273</t>
  </si>
  <si>
    <t>סלע קפיטל נדלן אגח ג</t>
  </si>
  <si>
    <t>1138973</t>
  </si>
  <si>
    <t>513992529</t>
  </si>
  <si>
    <t>פועלים הנפקות סדרה יט COCO</t>
  </si>
  <si>
    <t>1940626</t>
  </si>
  <si>
    <t>פז נפט סדרה ז*</t>
  </si>
  <si>
    <t>1142595</t>
  </si>
  <si>
    <t>510216054</t>
  </si>
  <si>
    <t>השקעה ואחזקות</t>
  </si>
  <si>
    <t>ישרס אגח טו</t>
  </si>
  <si>
    <t>6130207</t>
  </si>
  <si>
    <t>520017807</t>
  </si>
  <si>
    <t>A+.IL</t>
  </si>
  <si>
    <t>ישרס אגח טז</t>
  </si>
  <si>
    <t>6130223</t>
  </si>
  <si>
    <t>מבני תעש אגח כ</t>
  </si>
  <si>
    <t>2260495</t>
  </si>
  <si>
    <t>520024126</t>
  </si>
  <si>
    <t>מזרחי טפחות שטר הון 1</t>
  </si>
  <si>
    <t>6950083</t>
  </si>
  <si>
    <t>סלקום אגח ח</t>
  </si>
  <si>
    <t>1132828</t>
  </si>
  <si>
    <t>511930125</t>
  </si>
  <si>
    <t>גירון אגח ז</t>
  </si>
  <si>
    <t>1142629</t>
  </si>
  <si>
    <t>520044520</t>
  </si>
  <si>
    <t>A.IL</t>
  </si>
  <si>
    <t>כלכלית ירושלים אגח טו</t>
  </si>
  <si>
    <t>1980416</t>
  </si>
  <si>
    <t>520017070</t>
  </si>
  <si>
    <t>דה לסר אגח ד</t>
  </si>
  <si>
    <t>1132059</t>
  </si>
  <si>
    <t>1427976</t>
  </si>
  <si>
    <t>A-.IL</t>
  </si>
  <si>
    <t>אלדן סדרה ד</t>
  </si>
  <si>
    <t>1140821</t>
  </si>
  <si>
    <t>510454333</t>
  </si>
  <si>
    <t>שרותים</t>
  </si>
  <si>
    <t>BBB+.IL</t>
  </si>
  <si>
    <t>מזרחי הנפקות 40</t>
  </si>
  <si>
    <t>2310167</t>
  </si>
  <si>
    <t>עמידר אגח א</t>
  </si>
  <si>
    <t>1143585</t>
  </si>
  <si>
    <t>520017393</t>
  </si>
  <si>
    <t>נמלי ישראל אגח ג</t>
  </si>
  <si>
    <t>1145580</t>
  </si>
  <si>
    <t>אמות אגח ה</t>
  </si>
  <si>
    <t>1138114</t>
  </si>
  <si>
    <t>בזק סדרה ט</t>
  </si>
  <si>
    <t>2300176</t>
  </si>
  <si>
    <t>גב ים ח*</t>
  </si>
  <si>
    <t>7590151</t>
  </si>
  <si>
    <t>דה זראסאי ד</t>
  </si>
  <si>
    <t>1147560</t>
  </si>
  <si>
    <t>1744984</t>
  </si>
  <si>
    <t>כיל ה</t>
  </si>
  <si>
    <t>2810299</t>
  </si>
  <si>
    <t>520027830</t>
  </si>
  <si>
    <t>סילברסטין אגח א*</t>
  </si>
  <si>
    <t>1145598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</si>
  <si>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</si>
  <si>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</si>
  <si>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</si>
  <si>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</si>
  <si>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</si>
  <si>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</si>
  <si>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</si>
  <si>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</si>
  <si>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ג</t>
  </si>
  <si>
    <t>1137975</t>
  </si>
  <si>
    <t>הפניקס אגח ח</t>
  </si>
  <si>
    <t>1139815</t>
  </si>
  <si>
    <t>520017450</t>
  </si>
  <si>
    <t>ביטוח</t>
  </si>
  <si>
    <t>וורטון אגח א</t>
  </si>
  <si>
    <t>1140169</t>
  </si>
  <si>
    <t>1866231</t>
  </si>
  <si>
    <t>לייטסטון אגח א</t>
  </si>
  <si>
    <t>1133891</t>
  </si>
  <si>
    <t>1838682</t>
  </si>
  <si>
    <t>מנורה הון הת 5</t>
  </si>
  <si>
    <t>1143411</t>
  </si>
  <si>
    <t>520007469</t>
  </si>
  <si>
    <t>סלקום אגח ט</t>
  </si>
  <si>
    <t>1132836</t>
  </si>
  <si>
    <t>סלקום יא</t>
  </si>
  <si>
    <t>1139252</t>
  </si>
  <si>
    <t>ספנסר ג</t>
  </si>
  <si>
    <t>1147495</t>
  </si>
  <si>
    <t>1838863</t>
  </si>
  <si>
    <t>פרטנר ו</t>
  </si>
  <si>
    <t>1141415</t>
  </si>
  <si>
    <t>520044314</t>
  </si>
  <si>
    <t>קרסו אגח ב</t>
  </si>
  <si>
    <t>1139591</t>
  </si>
  <si>
    <t>514065283</t>
  </si>
  <si>
    <t>אול יר אגח 3</t>
  </si>
  <si>
    <t>1140136</t>
  </si>
  <si>
    <t>1841580</t>
  </si>
  <si>
    <t>אול יר אגח ה</t>
  </si>
  <si>
    <t>1143304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</si>
  <si>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</si>
  <si>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</si>
  <si>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</si>
  <si>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</si>
  <si>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</si>
  <si>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</si>
  <si>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</si>
  <si>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ג</t>
  </si>
  <si>
    <t>1140813</t>
  </si>
  <si>
    <t>ישראמקו א*</t>
  </si>
  <si>
    <t>2320174</t>
  </si>
  <si>
    <t>550010003</t>
  </si>
  <si>
    <t>תמר פטרוליום אגח ב</t>
  </si>
  <si>
    <t>1143593</t>
  </si>
  <si>
    <t>515334662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</si>
  <si>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</si>
  <si>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</si>
  <si>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</si>
  <si>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</si>
  <si>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</si>
  <si>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</si>
  <si>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</si>
  <si>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ת"א 125 סד 1 40A</t>
  </si>
  <si>
    <t>1096593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</si>
  <si>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</si>
  <si>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</si>
  <si>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</si>
  <si>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</si>
  <si>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</si>
  <si>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</si>
  <si>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40</t>
  </si>
  <si>
    <t>1113760</t>
  </si>
  <si>
    <t>אג"ח</t>
  </si>
  <si>
    <t>הראל סל תל בונד 60</t>
  </si>
  <si>
    <t>1113257</t>
  </si>
  <si>
    <t>הראל תל בונד 20</t>
  </si>
  <si>
    <t>1113240</t>
  </si>
  <si>
    <t>פסגות סל בונד שקלי</t>
  </si>
  <si>
    <t>1116326</t>
  </si>
  <si>
    <t>פסגות תל בונד 60 סדרה 1</t>
  </si>
  <si>
    <t>1109420</t>
  </si>
  <si>
    <t>פסגות תל בונד 60 סדרה 3</t>
  </si>
  <si>
    <t>1134550</t>
  </si>
  <si>
    <t>פסגות תל בונד שקלי</t>
  </si>
  <si>
    <t>1116581</t>
  </si>
  <si>
    <t>קסם פח בונד שקלי</t>
  </si>
  <si>
    <t>1116334</t>
  </si>
  <si>
    <t>קסם תל בונד 60</t>
  </si>
  <si>
    <t>1109248</t>
  </si>
  <si>
    <t>תכלית תל בונד 20</t>
  </si>
  <si>
    <t>1109370</t>
  </si>
  <si>
    <t>תכלית תל בונד 20 סד 3</t>
  </si>
  <si>
    <t>1107549</t>
  </si>
  <si>
    <t>תכלית תל בונד 60</t>
  </si>
  <si>
    <t>1109362</t>
  </si>
  <si>
    <t>תכלית תל בונד שקלי</t>
  </si>
  <si>
    <t>1116250</t>
  </si>
  <si>
    <t>DAIWA NIKKEI 225</t>
  </si>
  <si>
    <t>JP3027640006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</si>
  <si>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</si>
  <si>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</si>
  <si>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</si>
  <si>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</si>
  <si>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</si>
  <si>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</si>
  <si>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</si>
  <si>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</si>
  <si>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</si>
  <si>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</si>
  <si>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</si>
  <si>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</si>
  <si>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</si>
  <si>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</si>
  <si>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</si>
  <si>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AUST SHARES IDX ETF</t>
  </si>
  <si>
    <t>AU000000VAS1</t>
  </si>
  <si>
    <t>Vanguard MSCI emerging markets</t>
  </si>
  <si>
    <t>US9220428588</t>
  </si>
  <si>
    <t>VANGUARD S&amp;P 500 UCITS ETF</t>
  </si>
  <si>
    <t>IE00B3XXRP09</t>
  </si>
  <si>
    <t>XTRACKERS MSCI EUROPE HEDGED E</t>
  </si>
  <si>
    <t>US2330518539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</si>
  <si>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</si>
  <si>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</si>
  <si>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</si>
  <si>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</si>
  <si>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</si>
  <si>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</si>
  <si>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</si>
  <si>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</si>
  <si>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</si>
  <si>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</si>
  <si>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</si>
  <si>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</si>
  <si>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</si>
  <si>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</si>
  <si>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</si>
  <si>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</si>
  <si>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</si>
  <si>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</si>
  <si>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</si>
  <si>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</si>
  <si>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</si>
  <si>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</si>
  <si>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</si>
  <si>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</si>
  <si>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B+</t>
  </si>
  <si>
    <t>מקורות אגח 8 רמ</t>
  </si>
  <si>
    <t>1124346</t>
  </si>
  <si>
    <t>מרווח הוגן</t>
  </si>
  <si>
    <t>520010869</t>
  </si>
  <si>
    <t>אגח ל.ס חשמל 2022</t>
  </si>
  <si>
    <t>6000129</t>
  </si>
  <si>
    <t>רפאל אגח ה רצף מוסדי</t>
  </si>
  <si>
    <t>1140292</t>
  </si>
  <si>
    <t>520042185</t>
  </si>
  <si>
    <t>מתמ אגח א'  רמ</t>
  </si>
  <si>
    <t>1138999</t>
  </si>
  <si>
    <t>510687403</t>
  </si>
  <si>
    <t>אורמת אגח 2*</t>
  </si>
  <si>
    <t>1139161</t>
  </si>
  <si>
    <t>520036716</t>
  </si>
  <si>
    <t>₪ / מט"ח</t>
  </si>
  <si>
    <t>+ILS/-USD 3.3537 25-02-19 (10) --763</t>
  </si>
  <si>
    <t>10000361</t>
  </si>
  <si>
    <t>ל.ר.</t>
  </si>
  <si>
    <t>+ILS/-USD 3.3555 25-02-19 (10) --755</t>
  </si>
  <si>
    <t>10000364</t>
  </si>
  <si>
    <t>+ILS/-USD 3.4116 25-02-19 (10) --757</t>
  </si>
  <si>
    <t>10000377</t>
  </si>
  <si>
    <t>+ILS/-USD 3.4684 22-05-19 (10) --916</t>
  </si>
  <si>
    <t>10000438</t>
  </si>
  <si>
    <t>+ILS/-USD 3.4957 25-02-19 (10) --658</t>
  </si>
  <si>
    <t>10000442</t>
  </si>
  <si>
    <t>+ILS/-USD 3.532 18-06-19 (10) --960</t>
  </si>
  <si>
    <t>10000444</t>
  </si>
  <si>
    <t>+ILS/-USD 3.5859 25-02-19 (10) --621</t>
  </si>
  <si>
    <t>10000448</t>
  </si>
  <si>
    <t>+USD/-ILS 3.5505 26-06-18 (10) --835</t>
  </si>
  <si>
    <t>10000446</t>
  </si>
  <si>
    <t>+EUR/-USD 1.24535 26-07-18 (10) +92.5</t>
  </si>
  <si>
    <t>10000406</t>
  </si>
  <si>
    <t>+USD/-EUR 1.18665 26-07-18 (10) +61.5</t>
  </si>
  <si>
    <t>10000426</t>
  </si>
  <si>
    <t>+USD/-EUR 1.187075 26-07-18 (10) +58.75</t>
  </si>
  <si>
    <t>10000431</t>
  </si>
  <si>
    <t>+USD/-EUR 1.23914 08-08-18 (10) +111.4</t>
  </si>
  <si>
    <t>10000402</t>
  </si>
  <si>
    <t>+USD/-EUR 1.24592 26-07-18 (10) +129.2</t>
  </si>
  <si>
    <t>10000395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</si>
  <si>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</si>
  <si>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</si>
  <si>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</si>
  <si>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</si>
  <si>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</si>
  <si>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</si>
  <si>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</si>
  <si>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30110000</t>
  </si>
  <si>
    <t>31210000</t>
  </si>
  <si>
    <t>32010000</t>
  </si>
  <si>
    <t>31110000</t>
  </si>
  <si>
    <t>30210000</t>
  </si>
  <si>
    <t>30310000</t>
  </si>
  <si>
    <t>31710000</t>
  </si>
  <si>
    <t>דירוג פנימי</t>
  </si>
  <si>
    <t>NR</t>
  </si>
  <si>
    <t>לא</t>
  </si>
  <si>
    <t>AA</t>
  </si>
  <si>
    <t>כן</t>
  </si>
  <si>
    <t>AA-</t>
  </si>
  <si>
    <t>1970336</t>
  </si>
  <si>
    <t>גורם 111</t>
  </si>
  <si>
    <t>גורם 98</t>
  </si>
  <si>
    <t>גורם 113</t>
  </si>
  <si>
    <t>גורם 104</t>
  </si>
  <si>
    <t>סה"כ יתרות התחייבות להשקעה</t>
  </si>
  <si>
    <t>סה"כ בישראל</t>
  </si>
  <si>
    <t>פורוורד ריבית</t>
  </si>
  <si>
    <t>מובטחות משכנתא- גורם 01</t>
  </si>
  <si>
    <t>בבטחונות אחרים - גורם 114</t>
  </si>
  <si>
    <t>בבטחונות אחרים - גורם 98*</t>
  </si>
  <si>
    <t>בבטחונות אחרים - גורם 104</t>
  </si>
  <si>
    <t>בבטחונות אחרים - גורם 111</t>
  </si>
  <si>
    <t>בבטחונות אחרים - גורם 115*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</si>
</sst>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  <numFmt numFmtId="169" formatCode="mmm\-yyyy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6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28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1"/>
    </xf>
    <xf numFmtId="167" fontId="29" fillId="0" borderId="0" xfId="0" applyNumberFormat="1" applyFont="1" applyFill="1" applyBorder="1" applyAlignment="1">
      <alignment horizontal="right"/>
    </xf>
    <xf numFmtId="0" fontId="5" fillId="2" borderId="22" xfId="0" applyFont="1" applyFill="1" applyBorder="1" applyAlignment="1">
      <alignment horizontal="right"/>
    </xf>
    <xf numFmtId="0" fontId="0" fillId="7" borderId="22" xfId="0" applyFill="1" applyBorder="1" applyAlignment="1">
      <alignment horizontal="right"/>
    </xf>
    <xf numFmtId="164" fontId="1" fillId="0" borderId="22" xfId="15" applyFont="1" applyFill="1" applyBorder="1" applyAlignment="1">
      <alignment horizontal="right"/>
    </xf>
    <xf numFmtId="169" fontId="0" fillId="0" borderId="22" xfId="0" applyNumberFormat="1" applyFill="1" applyBorder="1" applyAlignment="1">
      <alignment horizontal="center"/>
    </xf>
    <xf numFmtId="164" fontId="29" fillId="0" borderId="0" xfId="0" applyNumberFormat="1" applyFont="1" applyFill="1" applyBorder="1" applyAlignment="1">
      <alignment horizontal="right"/>
    </xf>
    <xf numFmtId="164" fontId="5" fillId="0" borderId="31" xfId="13" applyFon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  <xf numFmtId="0" fontId="4" fillId="0" borderId="0" xfId="7" applyFont="1" applyFill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23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 readingOrder="2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Fill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5" fillId="0" borderId="0" xfId="0" applyFont="1" applyAlignment="1">
      <alignment horizontal="right" readingOrder="2"/>
    </xf>
  </cellXfs>
  <cellStyles count="16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6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198120</xdr:colOff>
      <xdr:row>50</xdr:row>
      <xdr:rowOff>0</xdr:rowOff>
    </xdr:from>
    <xdr:to>
      <xdr:col>31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E66"/>
  <sheetViews>
    <sheetView rightToLeft="1" tabSelected="1" workbookViewId="0">
      <selection activeCell="I12" sqref="I12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5" width="6.7109375" style="9" customWidth="1"/>
    <col min="26" max="28" width="7.7109375" style="9" customWidth="1"/>
    <col min="29" max="29" width="7.140625" style="9" customWidth="1"/>
    <col min="30" max="30" width="6" style="9" customWidth="1"/>
    <col min="31" max="31" width="7.85546875" style="9" customWidth="1"/>
    <col min="32" max="32" width="8.140625" style="9" customWidth="1"/>
    <col min="33" max="33" width="6.28515625" style="9" customWidth="1"/>
    <col min="34" max="34" width="8" style="9" customWidth="1"/>
    <col min="35" max="35" width="8.7109375" style="9" customWidth="1"/>
    <col min="36" max="36" width="10" style="9" customWidth="1"/>
    <col min="37" max="37" width="9.5703125" style="9" customWidth="1"/>
    <col min="38" max="38" width="6.140625" style="9" customWidth="1"/>
    <col min="39" max="40" width="5.7109375" style="9" customWidth="1"/>
    <col min="41" max="41" width="6.85546875" style="9" customWidth="1"/>
    <col min="42" max="42" width="6.42578125" style="9" customWidth="1"/>
    <col min="43" max="43" width="6.7109375" style="9" customWidth="1"/>
    <col min="44" max="44" width="7.28515625" style="9" customWidth="1"/>
    <col min="45" max="56" width="5.7109375" style="9" customWidth="1"/>
    <col min="57" max="16384" width="9.140625" style="9"/>
  </cols>
  <sheetData>
    <row r="1" spans="1:31">
      <c r="B1" s="58" t="s">
        <v>178</v>
      </c>
      <c r="C1" s="80" t="s" vm="1">
        <v>248</v>
      </c>
    </row>
    <row r="2" spans="1:31">
      <c r="B2" s="58" t="s">
        <v>177</v>
      </c>
      <c r="C2" s="80" t="s">
        <v>249</v>
      </c>
    </row>
    <row r="3" spans="1:31">
      <c r="B3" s="58" t="s">
        <v>179</v>
      </c>
      <c r="C3" s="80" t="s">
        <v>250</v>
      </c>
    </row>
    <row r="4" spans="1:31">
      <c r="B4" s="58" t="s">
        <v>180</v>
      </c>
      <c r="C4" s="80">
        <v>9454</v>
      </c>
    </row>
    <row r="6" spans="1:31" ht="26.25" customHeight="1">
      <c r="B6" s="147" t="s">
        <v>194</v>
      </c>
      <c r="C6" s="148"/>
      <c r="D6" s="149"/>
    </row>
    <row r="7" spans="1:31" s="10" customFormat="1">
      <c r="B7" s="23"/>
      <c r="C7" s="24" t="s">
        <v>107</v>
      </c>
      <c r="D7" s="25" t="s">
        <v>105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AE7" s="38" t="s">
        <v>107</v>
      </c>
    </row>
    <row r="8" spans="1:31" s="10" customFormat="1">
      <c r="B8" s="23"/>
      <c r="C8" s="26" t="s">
        <v>235</v>
      </c>
      <c r="D8" s="27" t="s">
        <v>20</v>
      </c>
      <c r="AE8" s="38" t="s">
        <v>108</v>
      </c>
    </row>
    <row r="9" spans="1:31" s="11" customFormat="1" ht="18" customHeight="1">
      <c r="B9" s="37"/>
      <c r="C9" s="20" t="s">
        <v>1</v>
      </c>
      <c r="D9" s="28" t="s">
        <v>2</v>
      </c>
      <c r="AE9" s="38" t="s">
        <v>117</v>
      </c>
    </row>
    <row r="10" spans="1:31" s="11" customFormat="1" ht="18" customHeight="1">
      <c r="B10" s="69" t="s">
        <v>193</v>
      </c>
      <c r="C10" s="135">
        <f>C11+C12+C23+C33</f>
        <v>25892.120130000698</v>
      </c>
      <c r="D10" s="136">
        <f>C10/$C$42</f>
        <v>1</v>
      </c>
      <c r="AE10" s="68"/>
    </row>
    <row r="11" spans="1:31">
      <c r="A11" s="46" t="s">
        <v>140</v>
      </c>
      <c r="B11" s="29" t="s">
        <v>195</v>
      </c>
      <c r="C11" s="135">
        <f>מזומנים!J10</f>
        <v>1574.63787</v>
      </c>
      <c r="D11" s="136">
        <f t="shared" ref="D11:D13" si="0">C11/$C$42</f>
        <v>6.0815331540791731E-2</v>
      </c>
    </row>
    <row r="12" spans="1:31">
      <c r="B12" s="29" t="s">
        <v>196</v>
      </c>
      <c r="C12" s="135">
        <f>SUM(C13:C22)</f>
        <v>23918.039670000697</v>
      </c>
      <c r="D12" s="136">
        <f t="shared" si="0"/>
        <v>0.92375748103714872</v>
      </c>
    </row>
    <row r="13" spans="1:31">
      <c r="A13" s="56" t="s">
        <v>140</v>
      </c>
      <c r="B13" s="30" t="s">
        <v>64</v>
      </c>
      <c r="C13" s="135">
        <f>'תעודות התחייבות ממשלתיות'!O11</f>
        <v>5393.2509500000006</v>
      </c>
      <c r="D13" s="136">
        <f t="shared" si="0"/>
        <v>0.20829700012672756</v>
      </c>
    </row>
    <row r="14" spans="1:31">
      <c r="A14" s="56" t="s">
        <v>140</v>
      </c>
      <c r="B14" s="30" t="s">
        <v>65</v>
      </c>
      <c r="C14" s="135" t="s" vm="2">
        <v>661</v>
      </c>
      <c r="D14" s="136" t="s" vm="3">
        <v>661</v>
      </c>
    </row>
    <row r="15" spans="1:31">
      <c r="A15" s="56" t="s">
        <v>140</v>
      </c>
      <c r="B15" s="30" t="s">
        <v>66</v>
      </c>
      <c r="C15" s="135">
        <f>'אג"ח קונצרני'!R11</f>
        <v>4053.4623299999985</v>
      </c>
      <c r="D15" s="136">
        <f>C15/$C$42</f>
        <v>0.15655196676240238</v>
      </c>
    </row>
    <row r="16" spans="1:31">
      <c r="A16" s="56" t="s">
        <v>140</v>
      </c>
      <c r="B16" s="30" t="s">
        <v>67</v>
      </c>
      <c r="C16" s="135" t="s" vm="4">
        <v>661</v>
      </c>
      <c r="D16" s="136" t="s" vm="5">
        <v>661</v>
      </c>
    </row>
    <row r="17" spans="1:4">
      <c r="A17" s="56" t="s">
        <v>140</v>
      </c>
      <c r="B17" s="30" t="s">
        <v>68</v>
      </c>
      <c r="C17" s="135">
        <f>'תעודות סל'!K11</f>
        <v>13854.877300000699</v>
      </c>
      <c r="D17" s="136">
        <f t="shared" ref="D17:D18" si="1">C17/$C$42</f>
        <v>0.53510014747488066</v>
      </c>
    </row>
    <row r="18" spans="1:4">
      <c r="A18" s="56" t="s">
        <v>140</v>
      </c>
      <c r="B18" s="30" t="s">
        <v>69</v>
      </c>
      <c r="C18" s="135">
        <f>'קרנות נאמנות'!L11</f>
        <v>616.44908999999996</v>
      </c>
      <c r="D18" s="136">
        <f t="shared" si="1"/>
        <v>2.3808366673138223E-2</v>
      </c>
    </row>
    <row r="19" spans="1:4">
      <c r="A19" s="56" t="s">
        <v>140</v>
      </c>
      <c r="B19" s="30" t="s">
        <v>70</v>
      </c>
      <c r="C19" s="135" t="s" vm="6">
        <v>661</v>
      </c>
      <c r="D19" s="136" t="s" vm="7">
        <v>661</v>
      </c>
    </row>
    <row r="20" spans="1:4">
      <c r="A20" s="56" t="s">
        <v>140</v>
      </c>
      <c r="B20" s="30" t="s">
        <v>71</v>
      </c>
      <c r="C20" s="135" t="s" vm="8">
        <v>661</v>
      </c>
      <c r="D20" s="136" t="s" vm="9">
        <v>661</v>
      </c>
    </row>
    <row r="21" spans="1:4">
      <c r="A21" s="56" t="s">
        <v>140</v>
      </c>
      <c r="B21" s="30" t="s">
        <v>72</v>
      </c>
      <c r="C21" s="135" t="s" vm="10">
        <v>661</v>
      </c>
      <c r="D21" s="136" t="s" vm="11">
        <v>661</v>
      </c>
    </row>
    <row r="22" spans="1:4">
      <c r="A22" s="56" t="s">
        <v>140</v>
      </c>
      <c r="B22" s="30" t="s">
        <v>73</v>
      </c>
      <c r="C22" s="135" t="s" vm="12">
        <v>661</v>
      </c>
      <c r="D22" s="136" t="s" vm="13">
        <v>661</v>
      </c>
    </row>
    <row r="23" spans="1:4">
      <c r="B23" s="29" t="s">
        <v>197</v>
      </c>
      <c r="C23" s="135">
        <f>SUM(C24:C32)</f>
        <v>-35.487809999999982</v>
      </c>
      <c r="D23" s="136">
        <f>C23/$C$42</f>
        <v>-1.3706027093115848E-3</v>
      </c>
    </row>
    <row r="24" spans="1:4">
      <c r="A24" s="56" t="s">
        <v>140</v>
      </c>
      <c r="B24" s="30" t="s">
        <v>74</v>
      </c>
      <c r="C24" s="135" t="s" vm="14">
        <v>661</v>
      </c>
      <c r="D24" s="136" t="s" vm="15">
        <v>661</v>
      </c>
    </row>
    <row r="25" spans="1:4">
      <c r="A25" s="56" t="s">
        <v>140</v>
      </c>
      <c r="B25" s="30" t="s">
        <v>75</v>
      </c>
      <c r="C25" s="135" t="s" vm="16">
        <v>661</v>
      </c>
      <c r="D25" s="136" t="s" vm="17">
        <v>661</v>
      </c>
    </row>
    <row r="26" spans="1:4">
      <c r="A26" s="56" t="s">
        <v>140</v>
      </c>
      <c r="B26" s="30" t="s">
        <v>66</v>
      </c>
      <c r="C26" s="135">
        <f>'לא סחיר - אג"ח קונצרני'!P11</f>
        <v>83.333099999999988</v>
      </c>
      <c r="D26" s="136">
        <f>C26/$C$42</f>
        <v>3.2184734035527489E-3</v>
      </c>
    </row>
    <row r="27" spans="1:4">
      <c r="A27" s="56" t="s">
        <v>140</v>
      </c>
      <c r="B27" s="30" t="s">
        <v>76</v>
      </c>
      <c r="C27" s="135" t="s" vm="18">
        <v>661</v>
      </c>
      <c r="D27" s="136" t="s" vm="19">
        <v>661</v>
      </c>
    </row>
    <row r="28" spans="1:4">
      <c r="A28" s="56" t="s">
        <v>140</v>
      </c>
      <c r="B28" s="30" t="s">
        <v>77</v>
      </c>
      <c r="C28" s="135" t="s" vm="20">
        <v>661</v>
      </c>
      <c r="D28" s="136" t="s" vm="21">
        <v>661</v>
      </c>
    </row>
    <row r="29" spans="1:4">
      <c r="A29" s="56" t="s">
        <v>140</v>
      </c>
      <c r="B29" s="30" t="s">
        <v>78</v>
      </c>
      <c r="C29" s="135" t="s" vm="22">
        <v>661</v>
      </c>
      <c r="D29" s="136" t="s" vm="23">
        <v>661</v>
      </c>
    </row>
    <row r="30" spans="1:4">
      <c r="A30" s="56" t="s">
        <v>140</v>
      </c>
      <c r="B30" s="30" t="s">
        <v>220</v>
      </c>
      <c r="C30" s="135" t="s" vm="24">
        <v>661</v>
      </c>
      <c r="D30" s="136" t="s" vm="25">
        <v>661</v>
      </c>
    </row>
    <row r="31" spans="1:4">
      <c r="A31" s="56" t="s">
        <v>140</v>
      </c>
      <c r="B31" s="30" t="s">
        <v>101</v>
      </c>
      <c r="C31" s="135">
        <f>'לא סחיר - חוזים עתידיים'!I11</f>
        <v>-118.82090999999997</v>
      </c>
      <c r="D31" s="136">
        <f>C31/$C$42</f>
        <v>-4.5890761128643334E-3</v>
      </c>
    </row>
    <row r="32" spans="1:4">
      <c r="A32" s="56" t="s">
        <v>140</v>
      </c>
      <c r="B32" s="30" t="s">
        <v>79</v>
      </c>
      <c r="C32" s="135" t="s" vm="26">
        <v>661</v>
      </c>
      <c r="D32" s="136" t="s" vm="27">
        <v>661</v>
      </c>
    </row>
    <row r="33" spans="1:4">
      <c r="A33" s="56" t="s">
        <v>140</v>
      </c>
      <c r="B33" s="29" t="s">
        <v>198</v>
      </c>
      <c r="C33" s="135">
        <f>הלוואות!O10</f>
        <v>434.93039999999991</v>
      </c>
      <c r="D33" s="136">
        <f>C33/$C$42</f>
        <v>1.6797790131371067E-2</v>
      </c>
    </row>
    <row r="34" spans="1:4">
      <c r="A34" s="56" t="s">
        <v>140</v>
      </c>
      <c r="B34" s="29" t="s">
        <v>199</v>
      </c>
      <c r="C34" s="135" t="s" vm="28">
        <v>661</v>
      </c>
      <c r="D34" s="136" t="s" vm="29">
        <v>661</v>
      </c>
    </row>
    <row r="35" spans="1:4">
      <c r="A35" s="56" t="s">
        <v>140</v>
      </c>
      <c r="B35" s="29" t="s">
        <v>200</v>
      </c>
      <c r="C35" s="135" t="s" vm="30">
        <v>661</v>
      </c>
      <c r="D35" s="136" t="s" vm="31">
        <v>661</v>
      </c>
    </row>
    <row r="36" spans="1:4">
      <c r="A36" s="56" t="s">
        <v>140</v>
      </c>
      <c r="B36" s="57" t="s">
        <v>201</v>
      </c>
      <c r="C36" s="135" t="s" vm="32">
        <v>661</v>
      </c>
      <c r="D36" s="136" t="s" vm="33">
        <v>661</v>
      </c>
    </row>
    <row r="37" spans="1:4">
      <c r="A37" s="56" t="s">
        <v>140</v>
      </c>
      <c r="B37" s="29" t="s">
        <v>202</v>
      </c>
      <c r="C37" s="135" t="s" vm="34">
        <v>661</v>
      </c>
      <c r="D37" s="136" t="s" vm="35">
        <v>661</v>
      </c>
    </row>
    <row r="38" spans="1:4">
      <c r="A38" s="56"/>
      <c r="B38" s="70" t="s">
        <v>204</v>
      </c>
      <c r="C38" s="135">
        <v>0</v>
      </c>
      <c r="D38" s="136">
        <f>C38/$C$42</f>
        <v>0</v>
      </c>
    </row>
    <row r="39" spans="1:4">
      <c r="A39" s="56" t="s">
        <v>140</v>
      </c>
      <c r="B39" s="71" t="s">
        <v>205</v>
      </c>
      <c r="C39" s="135" t="s" vm="36">
        <v>661</v>
      </c>
      <c r="D39" s="136" t="s" vm="37">
        <v>661</v>
      </c>
    </row>
    <row r="40" spans="1:4">
      <c r="A40" s="56" t="s">
        <v>140</v>
      </c>
      <c r="B40" s="71" t="s">
        <v>233</v>
      </c>
      <c r="C40" s="135" t="s" vm="38">
        <v>661</v>
      </c>
      <c r="D40" s="136" t="s" vm="39">
        <v>661</v>
      </c>
    </row>
    <row r="41" spans="1:4">
      <c r="A41" s="56" t="s">
        <v>140</v>
      </c>
      <c r="B41" s="71" t="s">
        <v>206</v>
      </c>
      <c r="C41" s="135" t="s" vm="40">
        <v>661</v>
      </c>
      <c r="D41" s="136" t="s" vm="41">
        <v>661</v>
      </c>
    </row>
    <row r="42" spans="1:4">
      <c r="B42" s="71" t="s">
        <v>80</v>
      </c>
      <c r="C42" s="135">
        <f>C38+C10</f>
        <v>25892.120130000698</v>
      </c>
      <c r="D42" s="136">
        <f>C42/$C$42</f>
        <v>1</v>
      </c>
    </row>
    <row r="43" spans="1:4">
      <c r="A43" s="56" t="s">
        <v>140</v>
      </c>
      <c r="B43" s="71" t="s">
        <v>203</v>
      </c>
      <c r="C43" s="135">
        <f>'יתרת התחייבות להשקעה'!C10</f>
        <v>97.775108539438804</v>
      </c>
      <c r="D43" s="136"/>
    </row>
    <row r="44" spans="1:4">
      <c r="B44" s="6" t="s">
        <v>106</v>
      </c>
      <c r="C44" s="137"/>
      <c r="D44" s="137"/>
    </row>
    <row r="45" spans="1:4">
      <c r="C45" s="77" t="s">
        <v>185</v>
      </c>
      <c r="D45" s="36" t="s">
        <v>100</v>
      </c>
    </row>
    <row r="46" spans="1:4">
      <c r="C46" s="78" t="s">
        <v>1</v>
      </c>
      <c r="D46" s="25" t="s">
        <v>2</v>
      </c>
    </row>
    <row r="47" spans="1:4">
      <c r="C47" s="117" t="s">
        <v>166</v>
      </c>
      <c r="D47" s="118" vm="42">
        <v>2.6989000000000001</v>
      </c>
    </row>
    <row r="48" spans="1:4">
      <c r="C48" s="117" t="s">
        <v>175</v>
      </c>
      <c r="D48" s="118">
        <v>0.94217862674238506</v>
      </c>
    </row>
    <row r="49" spans="2:4">
      <c r="C49" s="117" t="s">
        <v>171</v>
      </c>
      <c r="D49" s="118" vm="43">
        <v>2.7610000000000001</v>
      </c>
    </row>
    <row r="50" spans="2:4">
      <c r="B50" s="12"/>
      <c r="C50" s="117" t="s">
        <v>662</v>
      </c>
      <c r="D50" s="118" vm="44">
        <v>3.6772999999999998</v>
      </c>
    </row>
    <row r="51" spans="2:4">
      <c r="C51" s="117" t="s">
        <v>164</v>
      </c>
      <c r="D51" s="118" vm="45">
        <v>4.2550999999999997</v>
      </c>
    </row>
    <row r="52" spans="2:4">
      <c r="C52" s="117" t="s">
        <v>165</v>
      </c>
      <c r="D52" s="118" vm="46">
        <v>4.8075000000000001</v>
      </c>
    </row>
    <row r="53" spans="2:4">
      <c r="C53" s="117" t="s">
        <v>167</v>
      </c>
      <c r="D53" s="118">
        <v>0.46521112937967596</v>
      </c>
    </row>
    <row r="54" spans="2:4">
      <c r="C54" s="117" t="s">
        <v>172</v>
      </c>
      <c r="D54" s="118" vm="47">
        <v>3.2965</v>
      </c>
    </row>
    <row r="55" spans="2:4">
      <c r="C55" s="117" t="s">
        <v>173</v>
      </c>
      <c r="D55" s="118">
        <v>0.18402186078872274</v>
      </c>
    </row>
    <row r="56" spans="2:4">
      <c r="C56" s="117" t="s">
        <v>170</v>
      </c>
      <c r="D56" s="118" vm="48">
        <v>0.57089999999999996</v>
      </c>
    </row>
    <row r="57" spans="2:4">
      <c r="C57" s="117" t="s">
        <v>663</v>
      </c>
      <c r="D57" s="118">
        <v>2.4695899999999997</v>
      </c>
    </row>
    <row r="58" spans="2:4">
      <c r="C58" s="117" t="s">
        <v>169</v>
      </c>
      <c r="D58" s="118" vm="49">
        <v>0.4088</v>
      </c>
    </row>
    <row r="59" spans="2:4">
      <c r="C59" s="117" t="s">
        <v>162</v>
      </c>
      <c r="D59" s="118" vm="50">
        <v>3.65</v>
      </c>
    </row>
    <row r="60" spans="2:4">
      <c r="C60" s="117" t="s">
        <v>176</v>
      </c>
      <c r="D60" s="118" vm="51">
        <v>0.2661</v>
      </c>
    </row>
    <row r="61" spans="2:4">
      <c r="C61" s="117" t="s">
        <v>664</v>
      </c>
      <c r="D61" s="118" vm="52">
        <v>0.4486</v>
      </c>
    </row>
    <row r="62" spans="2:4">
      <c r="C62" s="117" t="s">
        <v>665</v>
      </c>
      <c r="D62" s="118">
        <v>5.8088552417359086E-2</v>
      </c>
    </row>
    <row r="63" spans="2:4">
      <c r="C63" s="117" t="s">
        <v>163</v>
      </c>
      <c r="D63" s="118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178</v>
      </c>
      <c r="C1" s="80" t="s" vm="1">
        <v>248</v>
      </c>
    </row>
    <row r="2" spans="2:60">
      <c r="B2" s="58" t="s">
        <v>177</v>
      </c>
      <c r="C2" s="80" t="s">
        <v>249</v>
      </c>
    </row>
    <row r="3" spans="2:60">
      <c r="B3" s="58" t="s">
        <v>179</v>
      </c>
      <c r="C3" s="80" t="s">
        <v>250</v>
      </c>
    </row>
    <row r="4" spans="2:60">
      <c r="B4" s="58" t="s">
        <v>180</v>
      </c>
      <c r="C4" s="80">
        <v>9454</v>
      </c>
    </row>
    <row r="6" spans="2:60" ht="26.25" customHeight="1">
      <c r="B6" s="161" t="s">
        <v>208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60" ht="26.25" customHeight="1">
      <c r="B7" s="161" t="s">
        <v>89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  <c r="BH7" s="3"/>
    </row>
    <row r="8" spans="2:60" s="3" customFormat="1" ht="78.75">
      <c r="B8" s="23" t="s">
        <v>114</v>
      </c>
      <c r="C8" s="31" t="s">
        <v>42</v>
      </c>
      <c r="D8" s="31" t="s">
        <v>118</v>
      </c>
      <c r="E8" s="31" t="s">
        <v>58</v>
      </c>
      <c r="F8" s="31" t="s">
        <v>98</v>
      </c>
      <c r="G8" s="31" t="s">
        <v>232</v>
      </c>
      <c r="H8" s="31" t="s">
        <v>231</v>
      </c>
      <c r="I8" s="31" t="s">
        <v>57</v>
      </c>
      <c r="J8" s="31" t="s">
        <v>54</v>
      </c>
      <c r="K8" s="31" t="s">
        <v>181</v>
      </c>
      <c r="L8" s="31" t="s">
        <v>183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239</v>
      </c>
      <c r="H9" s="17"/>
      <c r="I9" s="17" t="s">
        <v>235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C11" s="1"/>
      <c r="BD11" s="3"/>
      <c r="BE11" s="1"/>
      <c r="BG11" s="1"/>
    </row>
    <row r="12" spans="2:60" s="4" customFormat="1" ht="18" customHeight="1">
      <c r="B12" s="101" t="s">
        <v>247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C12" s="1"/>
      <c r="BD12" s="3"/>
      <c r="BE12" s="1"/>
      <c r="BG12" s="1"/>
    </row>
    <row r="13" spans="2:60">
      <c r="B13" s="101" t="s">
        <v>110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D13" s="3"/>
    </row>
    <row r="14" spans="2:60" ht="20.25">
      <c r="B14" s="101" t="s">
        <v>230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BD14" s="4"/>
    </row>
    <row r="15" spans="2:60">
      <c r="B15" s="101" t="s">
        <v>238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178</v>
      </c>
      <c r="C1" s="80" t="s" vm="1">
        <v>248</v>
      </c>
    </row>
    <row r="2" spans="2:61">
      <c r="B2" s="58" t="s">
        <v>177</v>
      </c>
      <c r="C2" s="80" t="s">
        <v>249</v>
      </c>
    </row>
    <row r="3" spans="2:61">
      <c r="B3" s="58" t="s">
        <v>179</v>
      </c>
      <c r="C3" s="80" t="s">
        <v>250</v>
      </c>
    </row>
    <row r="4" spans="2:61">
      <c r="B4" s="58" t="s">
        <v>180</v>
      </c>
      <c r="C4" s="80">
        <v>9454</v>
      </c>
    </row>
    <row r="6" spans="2:61" ht="26.25" customHeight="1">
      <c r="B6" s="161" t="s">
        <v>208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61" ht="26.25" customHeight="1">
      <c r="B7" s="161" t="s">
        <v>90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  <c r="BI7" s="3"/>
    </row>
    <row r="8" spans="2:61" s="3" customFormat="1" ht="78.75">
      <c r="B8" s="23" t="s">
        <v>114</v>
      </c>
      <c r="C8" s="31" t="s">
        <v>42</v>
      </c>
      <c r="D8" s="31" t="s">
        <v>118</v>
      </c>
      <c r="E8" s="31" t="s">
        <v>58</v>
      </c>
      <c r="F8" s="31" t="s">
        <v>98</v>
      </c>
      <c r="G8" s="31" t="s">
        <v>232</v>
      </c>
      <c r="H8" s="31" t="s">
        <v>231</v>
      </c>
      <c r="I8" s="31" t="s">
        <v>57</v>
      </c>
      <c r="J8" s="31" t="s">
        <v>54</v>
      </c>
      <c r="K8" s="31" t="s">
        <v>181</v>
      </c>
      <c r="L8" s="32" t="s">
        <v>183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239</v>
      </c>
      <c r="H9" s="17"/>
      <c r="I9" s="17" t="s">
        <v>235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1" t="s">
        <v>247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1" t="s">
        <v>110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1" t="s">
        <v>230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1" t="s">
        <v>238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178</v>
      </c>
      <c r="C1" s="80" t="s" vm="1">
        <v>248</v>
      </c>
    </row>
    <row r="2" spans="1:60">
      <c r="B2" s="58" t="s">
        <v>177</v>
      </c>
      <c r="C2" s="80" t="s">
        <v>249</v>
      </c>
    </row>
    <row r="3" spans="1:60">
      <c r="B3" s="58" t="s">
        <v>179</v>
      </c>
      <c r="C3" s="80" t="s">
        <v>250</v>
      </c>
    </row>
    <row r="4" spans="1:60">
      <c r="B4" s="58" t="s">
        <v>180</v>
      </c>
      <c r="C4" s="80">
        <v>9454</v>
      </c>
    </row>
    <row r="6" spans="1:60" ht="26.25" customHeight="1">
      <c r="B6" s="161" t="s">
        <v>208</v>
      </c>
      <c r="C6" s="162"/>
      <c r="D6" s="162"/>
      <c r="E6" s="162"/>
      <c r="F6" s="162"/>
      <c r="G6" s="162"/>
      <c r="H6" s="162"/>
      <c r="I6" s="162"/>
      <c r="J6" s="162"/>
      <c r="K6" s="163"/>
      <c r="BD6" s="1" t="s">
        <v>119</v>
      </c>
      <c r="BF6" s="1" t="s">
        <v>186</v>
      </c>
      <c r="BH6" s="3" t="s">
        <v>163</v>
      </c>
    </row>
    <row r="7" spans="1:60" ht="26.25" customHeight="1">
      <c r="B7" s="161" t="s">
        <v>91</v>
      </c>
      <c r="C7" s="162"/>
      <c r="D7" s="162"/>
      <c r="E7" s="162"/>
      <c r="F7" s="162"/>
      <c r="G7" s="162"/>
      <c r="H7" s="162"/>
      <c r="I7" s="162"/>
      <c r="J7" s="162"/>
      <c r="K7" s="163"/>
      <c r="BD7" s="3" t="s">
        <v>121</v>
      </c>
      <c r="BF7" s="1" t="s">
        <v>141</v>
      </c>
      <c r="BH7" s="3" t="s">
        <v>162</v>
      </c>
    </row>
    <row r="8" spans="1:60" s="3" customFormat="1" ht="78.75">
      <c r="A8" s="2"/>
      <c r="B8" s="23" t="s">
        <v>114</v>
      </c>
      <c r="C8" s="31" t="s">
        <v>42</v>
      </c>
      <c r="D8" s="31" t="s">
        <v>118</v>
      </c>
      <c r="E8" s="31" t="s">
        <v>58</v>
      </c>
      <c r="F8" s="31" t="s">
        <v>98</v>
      </c>
      <c r="G8" s="31" t="s">
        <v>232</v>
      </c>
      <c r="H8" s="31" t="s">
        <v>231</v>
      </c>
      <c r="I8" s="31" t="s">
        <v>57</v>
      </c>
      <c r="J8" s="31" t="s">
        <v>181</v>
      </c>
      <c r="K8" s="31" t="s">
        <v>183</v>
      </c>
      <c r="BC8" s="1" t="s">
        <v>134</v>
      </c>
      <c r="BD8" s="1" t="s">
        <v>135</v>
      </c>
      <c r="BE8" s="1" t="s">
        <v>142</v>
      </c>
      <c r="BG8" s="4" t="s">
        <v>164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239</v>
      </c>
      <c r="H9" s="17"/>
      <c r="I9" s="17" t="s">
        <v>235</v>
      </c>
      <c r="J9" s="33" t="s">
        <v>20</v>
      </c>
      <c r="K9" s="59" t="s">
        <v>20</v>
      </c>
      <c r="BC9" s="1" t="s">
        <v>131</v>
      </c>
      <c r="BE9" s="1" t="s">
        <v>143</v>
      </c>
      <c r="BG9" s="4" t="s">
        <v>165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127</v>
      </c>
      <c r="BD10" s="3"/>
      <c r="BE10" s="1" t="s">
        <v>187</v>
      </c>
      <c r="BG10" s="1" t="s">
        <v>171</v>
      </c>
    </row>
    <row r="11" spans="1:60" s="4" customFormat="1" ht="18" customHeight="1">
      <c r="A11" s="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BC11" s="1" t="s">
        <v>126</v>
      </c>
      <c r="BD11" s="3"/>
      <c r="BE11" s="1" t="s">
        <v>144</v>
      </c>
      <c r="BG11" s="1" t="s">
        <v>166</v>
      </c>
    </row>
    <row r="12" spans="1:60" ht="20.25">
      <c r="B12" s="101" t="s">
        <v>247</v>
      </c>
      <c r="C12" s="103"/>
      <c r="D12" s="103"/>
      <c r="E12" s="103"/>
      <c r="F12" s="103"/>
      <c r="G12" s="103"/>
      <c r="H12" s="103"/>
      <c r="I12" s="103"/>
      <c r="J12" s="103"/>
      <c r="K12" s="103"/>
      <c r="P12" s="1"/>
      <c r="BC12" s="1" t="s">
        <v>124</v>
      </c>
      <c r="BD12" s="4"/>
      <c r="BE12" s="1" t="s">
        <v>145</v>
      </c>
      <c r="BG12" s="1" t="s">
        <v>167</v>
      </c>
    </row>
    <row r="13" spans="1:60">
      <c r="B13" s="101" t="s">
        <v>110</v>
      </c>
      <c r="C13" s="103"/>
      <c r="D13" s="103"/>
      <c r="E13" s="103"/>
      <c r="F13" s="103"/>
      <c r="G13" s="103"/>
      <c r="H13" s="103"/>
      <c r="I13" s="103"/>
      <c r="J13" s="103"/>
      <c r="K13" s="103"/>
      <c r="P13" s="1"/>
      <c r="BC13" s="1" t="s">
        <v>128</v>
      </c>
      <c r="BE13" s="1" t="s">
        <v>146</v>
      </c>
      <c r="BG13" s="1" t="s">
        <v>168</v>
      </c>
    </row>
    <row r="14" spans="1:60">
      <c r="B14" s="101" t="s">
        <v>230</v>
      </c>
      <c r="C14" s="103"/>
      <c r="D14" s="103"/>
      <c r="E14" s="103"/>
      <c r="F14" s="103"/>
      <c r="G14" s="103"/>
      <c r="H14" s="103"/>
      <c r="I14" s="103"/>
      <c r="J14" s="103"/>
      <c r="K14" s="103"/>
      <c r="P14" s="1"/>
      <c r="BC14" s="1" t="s">
        <v>125</v>
      </c>
      <c r="BE14" s="1" t="s">
        <v>147</v>
      </c>
      <c r="BG14" s="1" t="s">
        <v>170</v>
      </c>
    </row>
    <row r="15" spans="1:60">
      <c r="B15" s="101" t="s">
        <v>238</v>
      </c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136</v>
      </c>
      <c r="BE15" s="1" t="s">
        <v>188</v>
      </c>
      <c r="BG15" s="1" t="s">
        <v>172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122</v>
      </c>
      <c r="BD16" s="1" t="s">
        <v>137</v>
      </c>
      <c r="BE16" s="1" t="s">
        <v>148</v>
      </c>
      <c r="BG16" s="1" t="s">
        <v>173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132</v>
      </c>
      <c r="BE17" s="1" t="s">
        <v>149</v>
      </c>
      <c r="BG17" s="1" t="s">
        <v>174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120</v>
      </c>
      <c r="BF18" s="1" t="s">
        <v>150</v>
      </c>
      <c r="BH18" s="1" t="s">
        <v>27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133</v>
      </c>
      <c r="BF19" s="1" t="s">
        <v>151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138</v>
      </c>
      <c r="BF20" s="1" t="s">
        <v>152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123</v>
      </c>
      <c r="BE21" s="1" t="s">
        <v>139</v>
      </c>
      <c r="BF21" s="1" t="s">
        <v>153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129</v>
      </c>
      <c r="BF22" s="1" t="s">
        <v>154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27</v>
      </c>
      <c r="BE23" s="1" t="s">
        <v>130</v>
      </c>
      <c r="BF23" s="1" t="s">
        <v>189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192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155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156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191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157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158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190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27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178</v>
      </c>
      <c r="C1" s="80" t="s" vm="1">
        <v>248</v>
      </c>
    </row>
    <row r="2" spans="2:81">
      <c r="B2" s="58" t="s">
        <v>177</v>
      </c>
      <c r="C2" s="80" t="s">
        <v>249</v>
      </c>
    </row>
    <row r="3" spans="2:81">
      <c r="B3" s="58" t="s">
        <v>179</v>
      </c>
      <c r="C3" s="80" t="s">
        <v>250</v>
      </c>
      <c r="E3" s="2"/>
    </row>
    <row r="4" spans="2:81">
      <c r="B4" s="58" t="s">
        <v>180</v>
      </c>
      <c r="C4" s="80">
        <v>9454</v>
      </c>
    </row>
    <row r="6" spans="2:81" ht="26.25" customHeight="1">
      <c r="B6" s="161" t="s">
        <v>208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3"/>
    </row>
    <row r="7" spans="2:81" ht="26.25" customHeight="1">
      <c r="B7" s="161" t="s">
        <v>92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3"/>
    </row>
    <row r="8" spans="2:81" s="3" customFormat="1" ht="47.25">
      <c r="B8" s="23" t="s">
        <v>114</v>
      </c>
      <c r="C8" s="31" t="s">
        <v>42</v>
      </c>
      <c r="D8" s="14" t="s">
        <v>46</v>
      </c>
      <c r="E8" s="31" t="s">
        <v>15</v>
      </c>
      <c r="F8" s="31" t="s">
        <v>59</v>
      </c>
      <c r="G8" s="31" t="s">
        <v>99</v>
      </c>
      <c r="H8" s="31" t="s">
        <v>18</v>
      </c>
      <c r="I8" s="31" t="s">
        <v>98</v>
      </c>
      <c r="J8" s="31" t="s">
        <v>17</v>
      </c>
      <c r="K8" s="31" t="s">
        <v>19</v>
      </c>
      <c r="L8" s="31" t="s">
        <v>232</v>
      </c>
      <c r="M8" s="31" t="s">
        <v>231</v>
      </c>
      <c r="N8" s="31" t="s">
        <v>57</v>
      </c>
      <c r="O8" s="31" t="s">
        <v>54</v>
      </c>
      <c r="P8" s="31" t="s">
        <v>181</v>
      </c>
      <c r="Q8" s="32" t="s">
        <v>183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239</v>
      </c>
      <c r="M9" s="33"/>
      <c r="N9" s="33" t="s">
        <v>235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 t="s">
        <v>247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1" t="s">
        <v>110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1" t="s">
        <v>230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1" t="s">
        <v>238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6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178</v>
      </c>
      <c r="C1" s="80" t="s" vm="1">
        <v>248</v>
      </c>
    </row>
    <row r="2" spans="2:72">
      <c r="B2" s="58" t="s">
        <v>177</v>
      </c>
      <c r="C2" s="80" t="s">
        <v>249</v>
      </c>
    </row>
    <row r="3" spans="2:72">
      <c r="B3" s="58" t="s">
        <v>179</v>
      </c>
      <c r="C3" s="80" t="s">
        <v>250</v>
      </c>
    </row>
    <row r="4" spans="2:72">
      <c r="B4" s="58" t="s">
        <v>180</v>
      </c>
      <c r="C4" s="80">
        <v>9454</v>
      </c>
    </row>
    <row r="6" spans="2:72" ht="26.25" customHeight="1">
      <c r="B6" s="161" t="s">
        <v>209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72" ht="26.25" customHeight="1">
      <c r="B7" s="161" t="s">
        <v>83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3"/>
    </row>
    <row r="8" spans="2:72" s="3" customFormat="1" ht="78.75">
      <c r="B8" s="23" t="s">
        <v>114</v>
      </c>
      <c r="C8" s="31" t="s">
        <v>42</v>
      </c>
      <c r="D8" s="31" t="s">
        <v>15</v>
      </c>
      <c r="E8" s="31" t="s">
        <v>59</v>
      </c>
      <c r="F8" s="31" t="s">
        <v>99</v>
      </c>
      <c r="G8" s="31" t="s">
        <v>18</v>
      </c>
      <c r="H8" s="31" t="s">
        <v>98</v>
      </c>
      <c r="I8" s="31" t="s">
        <v>17</v>
      </c>
      <c r="J8" s="31" t="s">
        <v>19</v>
      </c>
      <c r="K8" s="31" t="s">
        <v>232</v>
      </c>
      <c r="L8" s="31" t="s">
        <v>231</v>
      </c>
      <c r="M8" s="31" t="s">
        <v>107</v>
      </c>
      <c r="N8" s="31" t="s">
        <v>54</v>
      </c>
      <c r="O8" s="31" t="s">
        <v>181</v>
      </c>
      <c r="P8" s="32" t="s">
        <v>183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239</v>
      </c>
      <c r="L9" s="33"/>
      <c r="M9" s="33" t="s">
        <v>235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 t="s">
        <v>110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1" t="s">
        <v>230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1" t="s">
        <v>238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178</v>
      </c>
      <c r="C1" s="80" t="s" vm="1">
        <v>248</v>
      </c>
    </row>
    <row r="2" spans="2:65">
      <c r="B2" s="58" t="s">
        <v>177</v>
      </c>
      <c r="C2" s="80" t="s">
        <v>249</v>
      </c>
    </row>
    <row r="3" spans="2:65">
      <c r="B3" s="58" t="s">
        <v>179</v>
      </c>
      <c r="C3" s="80" t="s">
        <v>250</v>
      </c>
    </row>
    <row r="4" spans="2:65">
      <c r="B4" s="58" t="s">
        <v>180</v>
      </c>
      <c r="C4" s="80">
        <v>9454</v>
      </c>
    </row>
    <row r="6" spans="2:65" ht="26.25" customHeight="1">
      <c r="B6" s="161" t="s">
        <v>209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3"/>
    </row>
    <row r="7" spans="2:65" ht="26.25" customHeight="1">
      <c r="B7" s="161" t="s">
        <v>84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3"/>
    </row>
    <row r="8" spans="2:65" s="3" customFormat="1" ht="78.75">
      <c r="B8" s="23" t="s">
        <v>114</v>
      </c>
      <c r="C8" s="31" t="s">
        <v>42</v>
      </c>
      <c r="D8" s="31" t="s">
        <v>116</v>
      </c>
      <c r="E8" s="31" t="s">
        <v>115</v>
      </c>
      <c r="F8" s="31" t="s">
        <v>58</v>
      </c>
      <c r="G8" s="31" t="s">
        <v>15</v>
      </c>
      <c r="H8" s="31" t="s">
        <v>59</v>
      </c>
      <c r="I8" s="31" t="s">
        <v>99</v>
      </c>
      <c r="J8" s="31" t="s">
        <v>18</v>
      </c>
      <c r="K8" s="31" t="s">
        <v>98</v>
      </c>
      <c r="L8" s="31" t="s">
        <v>17</v>
      </c>
      <c r="M8" s="73" t="s">
        <v>19</v>
      </c>
      <c r="N8" s="31" t="s">
        <v>232</v>
      </c>
      <c r="O8" s="31" t="s">
        <v>231</v>
      </c>
      <c r="P8" s="31" t="s">
        <v>107</v>
      </c>
      <c r="Q8" s="31" t="s">
        <v>54</v>
      </c>
      <c r="R8" s="31" t="s">
        <v>181</v>
      </c>
      <c r="S8" s="32" t="s">
        <v>183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239</v>
      </c>
      <c r="O9" s="33"/>
      <c r="P9" s="33" t="s">
        <v>235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111</v>
      </c>
      <c r="R10" s="21" t="s">
        <v>112</v>
      </c>
      <c r="S10" s="21" t="s">
        <v>184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1" t="s">
        <v>247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1" t="s">
        <v>110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1" t="s">
        <v>230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1" t="s">
        <v>238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>
      <selection activeCell="F27" sqref="F27"/>
    </sheetView>
  </sheetViews>
  <sheetFormatPr defaultColWidth="9.140625" defaultRowHeight="18"/>
  <cols>
    <col min="1" max="1" width="6.28515625" style="1" customWidth="1"/>
    <col min="2" max="2" width="26" style="2" bestFit="1" customWidth="1"/>
    <col min="3" max="3" width="46.140625" style="2" bestFit="1" customWidth="1"/>
    <col min="4" max="4" width="9.28515625" style="2" bestFit="1" customWidth="1"/>
    <col min="5" max="5" width="11.28515625" style="2" bestFit="1" customWidth="1"/>
    <col min="6" max="6" width="12.140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178</v>
      </c>
      <c r="C1" s="80" t="s" vm="1">
        <v>248</v>
      </c>
    </row>
    <row r="2" spans="2:81">
      <c r="B2" s="58" t="s">
        <v>177</v>
      </c>
      <c r="C2" s="80" t="s">
        <v>249</v>
      </c>
    </row>
    <row r="3" spans="2:81">
      <c r="B3" s="58" t="s">
        <v>179</v>
      </c>
      <c r="C3" s="80" t="s">
        <v>250</v>
      </c>
    </row>
    <row r="4" spans="2:81">
      <c r="B4" s="58" t="s">
        <v>180</v>
      </c>
      <c r="C4" s="80">
        <v>9454</v>
      </c>
    </row>
    <row r="6" spans="2:81" ht="26.25" customHeight="1">
      <c r="B6" s="161" t="s">
        <v>209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3"/>
    </row>
    <row r="7" spans="2:81" ht="26.25" customHeight="1">
      <c r="B7" s="161" t="s">
        <v>85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3"/>
    </row>
    <row r="8" spans="2:81" s="3" customFormat="1" ht="78.75">
      <c r="B8" s="23" t="s">
        <v>114</v>
      </c>
      <c r="C8" s="31" t="s">
        <v>42</v>
      </c>
      <c r="D8" s="31" t="s">
        <v>116</v>
      </c>
      <c r="E8" s="31" t="s">
        <v>115</v>
      </c>
      <c r="F8" s="31" t="s">
        <v>58</v>
      </c>
      <c r="G8" s="31" t="s">
        <v>15</v>
      </c>
      <c r="H8" s="31" t="s">
        <v>59</v>
      </c>
      <c r="I8" s="31" t="s">
        <v>99</v>
      </c>
      <c r="J8" s="31" t="s">
        <v>18</v>
      </c>
      <c r="K8" s="31" t="s">
        <v>98</v>
      </c>
      <c r="L8" s="31" t="s">
        <v>17</v>
      </c>
      <c r="M8" s="73" t="s">
        <v>19</v>
      </c>
      <c r="N8" s="73" t="s">
        <v>232</v>
      </c>
      <c r="O8" s="31" t="s">
        <v>231</v>
      </c>
      <c r="P8" s="31" t="s">
        <v>107</v>
      </c>
      <c r="Q8" s="31" t="s">
        <v>54</v>
      </c>
      <c r="R8" s="31" t="s">
        <v>181</v>
      </c>
      <c r="S8" s="32" t="s">
        <v>183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239</v>
      </c>
      <c r="O9" s="33"/>
      <c r="P9" s="33" t="s">
        <v>235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111</v>
      </c>
      <c r="R10" s="21" t="s">
        <v>112</v>
      </c>
      <c r="S10" s="21" t="s">
        <v>184</v>
      </c>
      <c r="T10" s="5"/>
      <c r="BZ10" s="1"/>
    </row>
    <row r="11" spans="2:81" s="4" customFormat="1" ht="18" customHeight="1">
      <c r="B11" s="127" t="s">
        <v>47</v>
      </c>
      <c r="C11" s="84"/>
      <c r="D11" s="84"/>
      <c r="E11" s="84"/>
      <c r="F11" s="84"/>
      <c r="G11" s="84"/>
      <c r="H11" s="84"/>
      <c r="I11" s="84"/>
      <c r="J11" s="95">
        <v>5.7498440835634339</v>
      </c>
      <c r="K11" s="84"/>
      <c r="L11" s="84"/>
      <c r="M11" s="94">
        <v>1.5241264479540544E-2</v>
      </c>
      <c r="N11" s="93"/>
      <c r="O11" s="95"/>
      <c r="P11" s="93">
        <v>83.333099999999988</v>
      </c>
      <c r="Q11" s="84"/>
      <c r="R11" s="94">
        <v>1</v>
      </c>
      <c r="S11" s="94">
        <f>P11/'סכום נכסי הקרן'!$C$42</f>
        <v>3.2184734035527489E-3</v>
      </c>
      <c r="T11" s="141"/>
      <c r="U11" s="138"/>
      <c r="V11" s="138"/>
      <c r="W11" s="138"/>
      <c r="BZ11" s="102"/>
      <c r="CC11" s="102"/>
    </row>
    <row r="12" spans="2:81" s="102" customFormat="1" ht="17.25" customHeight="1">
      <c r="B12" s="128" t="s">
        <v>229</v>
      </c>
      <c r="C12" s="84"/>
      <c r="D12" s="84"/>
      <c r="E12" s="84"/>
      <c r="F12" s="84"/>
      <c r="G12" s="84"/>
      <c r="H12" s="84"/>
      <c r="I12" s="84"/>
      <c r="J12" s="95">
        <v>5.7498440835634339</v>
      </c>
      <c r="K12" s="84"/>
      <c r="L12" s="84"/>
      <c r="M12" s="94">
        <v>1.5241264479540544E-2</v>
      </c>
      <c r="N12" s="93"/>
      <c r="O12" s="95"/>
      <c r="P12" s="93">
        <v>83.333099999999988</v>
      </c>
      <c r="Q12" s="84"/>
      <c r="R12" s="94">
        <v>1</v>
      </c>
      <c r="S12" s="94">
        <f>P12/'סכום נכסי הקרן'!$C$42</f>
        <v>3.2184734035527489E-3</v>
      </c>
      <c r="T12" s="139"/>
      <c r="U12" s="139"/>
      <c r="V12" s="139"/>
      <c r="W12" s="139"/>
    </row>
    <row r="13" spans="2:81">
      <c r="B13" s="107" t="s">
        <v>55</v>
      </c>
      <c r="C13" s="84"/>
      <c r="D13" s="84"/>
      <c r="E13" s="84"/>
      <c r="F13" s="84"/>
      <c r="G13" s="84"/>
      <c r="H13" s="84"/>
      <c r="I13" s="84"/>
      <c r="J13" s="95">
        <v>5.9403538539276672</v>
      </c>
      <c r="K13" s="84"/>
      <c r="L13" s="84"/>
      <c r="M13" s="94">
        <v>1.240747080028142E-2</v>
      </c>
      <c r="N13" s="93"/>
      <c r="O13" s="95"/>
      <c r="P13" s="93">
        <v>66.178719999999984</v>
      </c>
      <c r="Q13" s="84"/>
      <c r="R13" s="94">
        <v>0.794146863611218</v>
      </c>
      <c r="S13" s="94">
        <f>P13/'סכום נכסי הקרן'!$C$42</f>
        <v>2.5559405590475375E-3</v>
      </c>
      <c r="T13" s="140"/>
      <c r="U13" s="140"/>
      <c r="V13" s="140"/>
      <c r="W13" s="140"/>
    </row>
    <row r="14" spans="2:81">
      <c r="B14" s="108" t="s">
        <v>617</v>
      </c>
      <c r="C14" s="86" t="s">
        <v>618</v>
      </c>
      <c r="D14" s="99" t="s">
        <v>619</v>
      </c>
      <c r="E14" s="99" t="s">
        <v>620</v>
      </c>
      <c r="F14" s="99" t="s">
        <v>446</v>
      </c>
      <c r="G14" s="86" t="s">
        <v>307</v>
      </c>
      <c r="H14" s="86" t="s">
        <v>308</v>
      </c>
      <c r="I14" s="112">
        <v>43038</v>
      </c>
      <c r="J14" s="98">
        <v>11.340000000000002</v>
      </c>
      <c r="K14" s="99" t="s">
        <v>163</v>
      </c>
      <c r="L14" s="100">
        <v>4.0999999999999995E-2</v>
      </c>
      <c r="M14" s="97">
        <v>2.3700000000000006E-2</v>
      </c>
      <c r="N14" s="96">
        <v>17999.999999999996</v>
      </c>
      <c r="O14" s="98">
        <v>129.05000000000001</v>
      </c>
      <c r="P14" s="96">
        <v>23.228999999999996</v>
      </c>
      <c r="Q14" s="97">
        <v>4.7887753442852309E-6</v>
      </c>
      <c r="R14" s="97">
        <v>0.27874878049658536</v>
      </c>
      <c r="S14" s="97">
        <f>P14/'סכום נכסי הקרן'!$C$42</f>
        <v>8.9714553630102325E-4</v>
      </c>
      <c r="T14" s="140"/>
      <c r="U14" s="140"/>
      <c r="V14" s="140"/>
      <c r="W14" s="140"/>
    </row>
    <row r="15" spans="2:81">
      <c r="B15" s="108" t="s">
        <v>621</v>
      </c>
      <c r="C15" s="86" t="s">
        <v>622</v>
      </c>
      <c r="D15" s="99" t="s">
        <v>619</v>
      </c>
      <c r="E15" s="99" t="s">
        <v>370</v>
      </c>
      <c r="F15" s="99" t="s">
        <v>371</v>
      </c>
      <c r="G15" s="86" t="s">
        <v>354</v>
      </c>
      <c r="H15" s="86" t="s">
        <v>159</v>
      </c>
      <c r="I15" s="112">
        <v>42935</v>
      </c>
      <c r="J15" s="98">
        <v>3.0199999999999996</v>
      </c>
      <c r="K15" s="99" t="s">
        <v>163</v>
      </c>
      <c r="L15" s="100">
        <v>0.06</v>
      </c>
      <c r="M15" s="97">
        <v>6.2999999999999992E-3</v>
      </c>
      <c r="N15" s="96">
        <v>33863.999999999993</v>
      </c>
      <c r="O15" s="98">
        <v>126.83</v>
      </c>
      <c r="P15" s="96">
        <v>42.949719999999992</v>
      </c>
      <c r="Q15" s="97">
        <v>9.1505805824504921E-6</v>
      </c>
      <c r="R15" s="97">
        <v>0.51539808311463275</v>
      </c>
      <c r="S15" s="97">
        <f>P15/'סכום נכסי הקרן'!$C$42</f>
        <v>1.6587950227465145E-3</v>
      </c>
      <c r="T15" s="140"/>
      <c r="U15" s="140"/>
      <c r="V15" s="140"/>
      <c r="W15" s="140"/>
    </row>
    <row r="16" spans="2:81">
      <c r="B16" s="109"/>
      <c r="C16" s="86"/>
      <c r="D16" s="86"/>
      <c r="E16" s="86"/>
      <c r="F16" s="86"/>
      <c r="G16" s="86"/>
      <c r="H16" s="86"/>
      <c r="I16" s="86"/>
      <c r="J16" s="98"/>
      <c r="K16" s="86"/>
      <c r="L16" s="86"/>
      <c r="M16" s="97"/>
      <c r="N16" s="96"/>
      <c r="O16" s="98"/>
      <c r="P16" s="86"/>
      <c r="Q16" s="86"/>
      <c r="R16" s="97"/>
      <c r="S16" s="86"/>
      <c r="T16" s="140"/>
      <c r="U16" s="140"/>
      <c r="V16" s="140"/>
      <c r="W16" s="140"/>
    </row>
    <row r="17" spans="2:23">
      <c r="B17" s="107" t="s">
        <v>56</v>
      </c>
      <c r="C17" s="84"/>
      <c r="D17" s="84"/>
      <c r="E17" s="84"/>
      <c r="F17" s="84"/>
      <c r="G17" s="84"/>
      <c r="H17" s="84"/>
      <c r="I17" s="84"/>
      <c r="J17" s="95">
        <v>5.4249996239783362</v>
      </c>
      <c r="K17" s="84"/>
      <c r="L17" s="84"/>
      <c r="M17" s="94">
        <v>2.4243148985107547E-2</v>
      </c>
      <c r="N17" s="93"/>
      <c r="O17" s="95"/>
      <c r="P17" s="93">
        <v>15.025729999999998</v>
      </c>
      <c r="Q17" s="84"/>
      <c r="R17" s="94">
        <v>0.18030926486594162</v>
      </c>
      <c r="S17" s="94">
        <f>P17/'סכום נכסי הקרן'!$C$42</f>
        <v>5.8032057338518119E-4</v>
      </c>
      <c r="T17" s="140"/>
      <c r="U17" s="140"/>
      <c r="V17" s="140"/>
      <c r="W17" s="140"/>
    </row>
    <row r="18" spans="2:23">
      <c r="B18" s="108" t="s">
        <v>623</v>
      </c>
      <c r="C18" s="86" t="s">
        <v>624</v>
      </c>
      <c r="D18" s="99" t="s">
        <v>619</v>
      </c>
      <c r="E18" s="99" t="s">
        <v>625</v>
      </c>
      <c r="F18" s="99" t="s">
        <v>446</v>
      </c>
      <c r="G18" s="86" t="s">
        <v>307</v>
      </c>
      <c r="H18" s="86" t="s">
        <v>159</v>
      </c>
      <c r="I18" s="112">
        <v>43124</v>
      </c>
      <c r="J18" s="98">
        <v>4.42</v>
      </c>
      <c r="K18" s="99" t="s">
        <v>163</v>
      </c>
      <c r="L18" s="100">
        <v>2.5000000000000001E-2</v>
      </c>
      <c r="M18" s="97">
        <v>1.9699999999999999E-2</v>
      </c>
      <c r="N18" s="96">
        <v>4540.9999999999991</v>
      </c>
      <c r="O18" s="98">
        <v>103.12</v>
      </c>
      <c r="P18" s="96">
        <v>4.6826799999999995</v>
      </c>
      <c r="Q18" s="97">
        <v>6.2608921047406835E-6</v>
      </c>
      <c r="R18" s="97">
        <v>5.6192317338488548E-2</v>
      </c>
      <c r="S18" s="97">
        <f>P18/'סכום נכסי הקרן'!$C$42</f>
        <v>1.8085347883792138E-4</v>
      </c>
      <c r="T18" s="140"/>
      <c r="U18" s="140"/>
      <c r="V18" s="140"/>
      <c r="W18" s="140"/>
    </row>
    <row r="19" spans="2:23">
      <c r="B19" s="108" t="s">
        <v>626</v>
      </c>
      <c r="C19" s="86" t="s">
        <v>627</v>
      </c>
      <c r="D19" s="99" t="s">
        <v>619</v>
      </c>
      <c r="E19" s="99" t="s">
        <v>628</v>
      </c>
      <c r="F19" s="99" t="s">
        <v>342</v>
      </c>
      <c r="G19" s="86" t="s">
        <v>354</v>
      </c>
      <c r="H19" s="86" t="s">
        <v>159</v>
      </c>
      <c r="I19" s="112">
        <v>42936</v>
      </c>
      <c r="J19" s="98">
        <v>5.88</v>
      </c>
      <c r="K19" s="99" t="s">
        <v>163</v>
      </c>
      <c r="L19" s="100">
        <v>3.1E-2</v>
      </c>
      <c r="M19" s="97">
        <v>2.6300000000000004E-2</v>
      </c>
      <c r="N19" s="96">
        <v>10052.529999999999</v>
      </c>
      <c r="O19" s="98">
        <v>102.89</v>
      </c>
      <c r="P19" s="96">
        <v>10.343049999999998</v>
      </c>
      <c r="Q19" s="97">
        <v>2.792369444444444E-5</v>
      </c>
      <c r="R19" s="97">
        <v>0.12411694752745307</v>
      </c>
      <c r="S19" s="97">
        <f>P19/'סכום נכסי הקרן'!$C$42</f>
        <v>3.9946709454725981E-4</v>
      </c>
      <c r="T19" s="140"/>
      <c r="U19" s="140"/>
      <c r="V19" s="140"/>
      <c r="W19" s="140"/>
    </row>
    <row r="20" spans="2:23">
      <c r="B20" s="109"/>
      <c r="C20" s="86"/>
      <c r="D20" s="86"/>
      <c r="E20" s="86"/>
      <c r="F20" s="86"/>
      <c r="G20" s="86"/>
      <c r="H20" s="86"/>
      <c r="I20" s="86"/>
      <c r="J20" s="98"/>
      <c r="K20" s="86"/>
      <c r="L20" s="86"/>
      <c r="M20" s="97"/>
      <c r="N20" s="96"/>
      <c r="O20" s="98"/>
      <c r="P20" s="86"/>
      <c r="Q20" s="86"/>
      <c r="R20" s="97"/>
      <c r="S20" s="86"/>
      <c r="T20" s="140"/>
      <c r="U20" s="140"/>
      <c r="V20" s="140"/>
      <c r="W20" s="140"/>
    </row>
    <row r="21" spans="2:23">
      <c r="B21" s="107" t="s">
        <v>44</v>
      </c>
      <c r="C21" s="84"/>
      <c r="D21" s="84"/>
      <c r="E21" s="84"/>
      <c r="F21" s="84"/>
      <c r="G21" s="84"/>
      <c r="H21" s="84"/>
      <c r="I21" s="84"/>
      <c r="J21" s="95">
        <v>2.1200000000000006</v>
      </c>
      <c r="K21" s="84"/>
      <c r="L21" s="84"/>
      <c r="M21" s="94">
        <v>3.9800000000000002E-2</v>
      </c>
      <c r="N21" s="93"/>
      <c r="O21" s="95"/>
      <c r="P21" s="93">
        <v>2.1286499999999995</v>
      </c>
      <c r="Q21" s="84"/>
      <c r="R21" s="94">
        <v>2.554387152284026E-2</v>
      </c>
      <c r="S21" s="94">
        <f>P21/'סכום נכסי הקרן'!$C$42</f>
        <v>8.2212271120029833E-5</v>
      </c>
      <c r="T21" s="140"/>
      <c r="U21" s="140"/>
      <c r="V21" s="140"/>
      <c r="W21" s="140"/>
    </row>
    <row r="22" spans="2:23">
      <c r="B22" s="108" t="s">
        <v>629</v>
      </c>
      <c r="C22" s="86" t="s">
        <v>630</v>
      </c>
      <c r="D22" s="99" t="s">
        <v>619</v>
      </c>
      <c r="E22" s="99" t="s">
        <v>631</v>
      </c>
      <c r="F22" s="99" t="s">
        <v>189</v>
      </c>
      <c r="G22" s="86" t="s">
        <v>388</v>
      </c>
      <c r="H22" s="86" t="s">
        <v>308</v>
      </c>
      <c r="I22" s="112">
        <v>42954</v>
      </c>
      <c r="J22" s="98">
        <v>2.1200000000000006</v>
      </c>
      <c r="K22" s="99" t="s">
        <v>162</v>
      </c>
      <c r="L22" s="100">
        <v>3.7000000000000005E-2</v>
      </c>
      <c r="M22" s="97">
        <v>3.9800000000000002E-2</v>
      </c>
      <c r="N22" s="96">
        <v>579.99999999999989</v>
      </c>
      <c r="O22" s="98">
        <v>100.55</v>
      </c>
      <c r="P22" s="96">
        <v>2.1286499999999995</v>
      </c>
      <c r="Q22" s="97">
        <v>8.6304386643652153E-6</v>
      </c>
      <c r="R22" s="97">
        <v>2.554387152284026E-2</v>
      </c>
      <c r="S22" s="97">
        <f>P22/'סכום נכסי הקרן'!$C$42</f>
        <v>8.2212271120029833E-5</v>
      </c>
      <c r="T22" s="140"/>
      <c r="U22" s="140"/>
      <c r="V22" s="140"/>
      <c r="W22" s="140"/>
    </row>
    <row r="23" spans="2:23">
      <c r="B23" s="110"/>
      <c r="C23" s="111"/>
      <c r="D23" s="111"/>
      <c r="E23" s="111"/>
      <c r="F23" s="111"/>
      <c r="G23" s="111"/>
      <c r="H23" s="111"/>
      <c r="I23" s="111"/>
      <c r="J23" s="113"/>
      <c r="K23" s="111"/>
      <c r="L23" s="111"/>
      <c r="M23" s="114"/>
      <c r="N23" s="115"/>
      <c r="O23" s="113"/>
      <c r="P23" s="111"/>
      <c r="Q23" s="111"/>
      <c r="R23" s="114"/>
      <c r="S23" s="111"/>
      <c r="T23" s="140"/>
      <c r="U23" s="140"/>
      <c r="V23" s="140"/>
      <c r="W23" s="140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40"/>
      <c r="U24" s="140"/>
      <c r="V24" s="140"/>
      <c r="W24" s="140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40"/>
      <c r="U25" s="140"/>
      <c r="V25" s="140"/>
      <c r="W25" s="140"/>
    </row>
    <row r="26" spans="2:23">
      <c r="B26" s="101" t="s">
        <v>247</v>
      </c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23">
      <c r="B27" s="101" t="s">
        <v>110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23">
      <c r="B28" s="101" t="s">
        <v>230</v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23">
      <c r="B29" s="101" t="s">
        <v>238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</row>
    <row r="112" spans="2:19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</row>
    <row r="113" spans="2:19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</row>
    <row r="114" spans="2:19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2:19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</row>
    <row r="116" spans="2:19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</row>
    <row r="117" spans="2:19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</row>
    <row r="118" spans="2:19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</row>
    <row r="119" spans="2:19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</row>
    <row r="120" spans="2:19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</row>
    <row r="121" spans="2:19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</row>
    <row r="122" spans="2:19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2:B25 B30:B122">
    <cfRule type="cellIs" dxfId="13" priority="1" operator="equal">
      <formula>"NR3"</formula>
    </cfRule>
  </conditionalFormatting>
  <dataValidations count="1">
    <dataValidation allowBlank="1" showInputMessage="1" showErrorMessage="1" sqref="C5:C1048576 A1:B1048576 AH32:XFD35 D36:XFD1048576 D32:AF35 D1:XFD31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178</v>
      </c>
      <c r="C1" s="80" t="s" vm="1">
        <v>248</v>
      </c>
    </row>
    <row r="2" spans="2:98">
      <c r="B2" s="58" t="s">
        <v>177</v>
      </c>
      <c r="C2" s="80" t="s">
        <v>249</v>
      </c>
    </row>
    <row r="3" spans="2:98">
      <c r="B3" s="58" t="s">
        <v>179</v>
      </c>
      <c r="C3" s="80" t="s">
        <v>250</v>
      </c>
    </row>
    <row r="4" spans="2:98">
      <c r="B4" s="58" t="s">
        <v>180</v>
      </c>
      <c r="C4" s="80">
        <v>9454</v>
      </c>
    </row>
    <row r="6" spans="2:98" ht="26.25" customHeight="1">
      <c r="B6" s="161" t="s">
        <v>209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</row>
    <row r="7" spans="2:98" ht="26.25" customHeight="1">
      <c r="B7" s="161" t="s">
        <v>86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</row>
    <row r="8" spans="2:98" s="3" customFormat="1" ht="78.75">
      <c r="B8" s="23" t="s">
        <v>114</v>
      </c>
      <c r="C8" s="31" t="s">
        <v>42</v>
      </c>
      <c r="D8" s="31" t="s">
        <v>116</v>
      </c>
      <c r="E8" s="31" t="s">
        <v>115</v>
      </c>
      <c r="F8" s="31" t="s">
        <v>58</v>
      </c>
      <c r="G8" s="31" t="s">
        <v>98</v>
      </c>
      <c r="H8" s="31" t="s">
        <v>232</v>
      </c>
      <c r="I8" s="31" t="s">
        <v>231</v>
      </c>
      <c r="J8" s="31" t="s">
        <v>107</v>
      </c>
      <c r="K8" s="31" t="s">
        <v>54</v>
      </c>
      <c r="L8" s="31" t="s">
        <v>181</v>
      </c>
      <c r="M8" s="32" t="s">
        <v>183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239</v>
      </c>
      <c r="I9" s="33"/>
      <c r="J9" s="33" t="s">
        <v>235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1" t="s">
        <v>247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2:98">
      <c r="B13" s="101" t="s">
        <v>110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2:98">
      <c r="B14" s="101" t="s">
        <v>230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2:98">
      <c r="B15" s="101" t="s">
        <v>238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2:9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178</v>
      </c>
      <c r="C1" s="80" t="s" vm="1">
        <v>248</v>
      </c>
    </row>
    <row r="2" spans="2:55">
      <c r="B2" s="58" t="s">
        <v>177</v>
      </c>
      <c r="C2" s="80" t="s">
        <v>249</v>
      </c>
    </row>
    <row r="3" spans="2:55">
      <c r="B3" s="58" t="s">
        <v>179</v>
      </c>
      <c r="C3" s="80" t="s">
        <v>250</v>
      </c>
    </row>
    <row r="4" spans="2:55">
      <c r="B4" s="58" t="s">
        <v>180</v>
      </c>
      <c r="C4" s="80">
        <v>9454</v>
      </c>
    </row>
    <row r="6" spans="2:55" ht="26.25" customHeight="1">
      <c r="B6" s="161" t="s">
        <v>209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55" ht="26.25" customHeight="1">
      <c r="B7" s="161" t="s">
        <v>93</v>
      </c>
      <c r="C7" s="162"/>
      <c r="D7" s="162"/>
      <c r="E7" s="162"/>
      <c r="F7" s="162"/>
      <c r="G7" s="162"/>
      <c r="H7" s="162"/>
      <c r="I7" s="162"/>
      <c r="J7" s="162"/>
      <c r="K7" s="163"/>
    </row>
    <row r="8" spans="2:55" s="3" customFormat="1" ht="78.75">
      <c r="B8" s="23" t="s">
        <v>114</v>
      </c>
      <c r="C8" s="31" t="s">
        <v>42</v>
      </c>
      <c r="D8" s="31" t="s">
        <v>98</v>
      </c>
      <c r="E8" s="31" t="s">
        <v>99</v>
      </c>
      <c r="F8" s="31" t="s">
        <v>232</v>
      </c>
      <c r="G8" s="31" t="s">
        <v>231</v>
      </c>
      <c r="H8" s="31" t="s">
        <v>107</v>
      </c>
      <c r="I8" s="31" t="s">
        <v>54</v>
      </c>
      <c r="J8" s="31" t="s">
        <v>181</v>
      </c>
      <c r="K8" s="32" t="s">
        <v>183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239</v>
      </c>
      <c r="G9" s="33"/>
      <c r="H9" s="33" t="s">
        <v>235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1" t="s">
        <v>110</v>
      </c>
      <c r="C12" s="103"/>
      <c r="D12" s="103"/>
      <c r="E12" s="103"/>
      <c r="F12" s="103"/>
      <c r="G12" s="103"/>
      <c r="H12" s="103"/>
      <c r="I12" s="103"/>
      <c r="J12" s="103"/>
      <c r="K12" s="103"/>
      <c r="V12" s="1"/>
    </row>
    <row r="13" spans="2:55">
      <c r="B13" s="101" t="s">
        <v>230</v>
      </c>
      <c r="C13" s="103"/>
      <c r="D13" s="103"/>
      <c r="E13" s="103"/>
      <c r="F13" s="103"/>
      <c r="G13" s="103"/>
      <c r="H13" s="103"/>
      <c r="I13" s="103"/>
      <c r="J13" s="103"/>
      <c r="K13" s="103"/>
      <c r="V13" s="1"/>
    </row>
    <row r="14" spans="2:55">
      <c r="B14" s="101" t="s">
        <v>238</v>
      </c>
      <c r="C14" s="103"/>
      <c r="D14" s="103"/>
      <c r="E14" s="103"/>
      <c r="F14" s="103"/>
      <c r="G14" s="103"/>
      <c r="H14" s="103"/>
      <c r="I14" s="103"/>
      <c r="J14" s="103"/>
      <c r="K14" s="103"/>
      <c r="V14" s="1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V15" s="1"/>
    </row>
    <row r="16" spans="2:5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V16" s="1"/>
    </row>
    <row r="17" spans="2:2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V17" s="1"/>
    </row>
    <row r="18" spans="2:2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V18" s="1"/>
    </row>
    <row r="19" spans="2:2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V19" s="1"/>
    </row>
    <row r="20" spans="2:2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V20" s="1"/>
    </row>
    <row r="21" spans="2:2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V21" s="1"/>
    </row>
    <row r="22" spans="2:22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V22" s="1"/>
    </row>
    <row r="23" spans="2:2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V23" s="1"/>
    </row>
    <row r="24" spans="2:2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V24" s="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V25" s="1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V26" s="1"/>
    </row>
    <row r="27" spans="2:2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V27" s="1"/>
    </row>
    <row r="28" spans="2:2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V28" s="1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V29" s="1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V30" s="1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V31" s="1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V32" s="1"/>
    </row>
    <row r="33" spans="2:2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V33" s="1"/>
    </row>
    <row r="34" spans="2:2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V34" s="1"/>
    </row>
    <row r="35" spans="2:2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V35" s="1"/>
    </row>
    <row r="36" spans="2:2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V36" s="1"/>
    </row>
    <row r="37" spans="2:2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V37" s="1"/>
    </row>
    <row r="38" spans="2:22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22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22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22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22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22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22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22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22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22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22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178</v>
      </c>
      <c r="C1" s="80" t="s" vm="1">
        <v>248</v>
      </c>
    </row>
    <row r="2" spans="2:59">
      <c r="B2" s="58" t="s">
        <v>177</v>
      </c>
      <c r="C2" s="80" t="s">
        <v>249</v>
      </c>
    </row>
    <row r="3" spans="2:59">
      <c r="B3" s="58" t="s">
        <v>179</v>
      </c>
      <c r="C3" s="80" t="s">
        <v>250</v>
      </c>
    </row>
    <row r="4" spans="2:59">
      <c r="B4" s="58" t="s">
        <v>180</v>
      </c>
      <c r="C4" s="80">
        <v>9454</v>
      </c>
    </row>
    <row r="6" spans="2:59" ht="26.25" customHeight="1">
      <c r="B6" s="161" t="s">
        <v>209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59" ht="26.25" customHeight="1">
      <c r="B7" s="161" t="s">
        <v>94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</row>
    <row r="8" spans="2:59" s="3" customFormat="1" ht="78.75">
      <c r="B8" s="23" t="s">
        <v>114</v>
      </c>
      <c r="C8" s="31" t="s">
        <v>42</v>
      </c>
      <c r="D8" s="31" t="s">
        <v>58</v>
      </c>
      <c r="E8" s="31" t="s">
        <v>98</v>
      </c>
      <c r="F8" s="31" t="s">
        <v>99</v>
      </c>
      <c r="G8" s="31" t="s">
        <v>232</v>
      </c>
      <c r="H8" s="31" t="s">
        <v>231</v>
      </c>
      <c r="I8" s="31" t="s">
        <v>107</v>
      </c>
      <c r="J8" s="31" t="s">
        <v>54</v>
      </c>
      <c r="K8" s="31" t="s">
        <v>181</v>
      </c>
      <c r="L8" s="32" t="s">
        <v>183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239</v>
      </c>
      <c r="H9" s="17"/>
      <c r="I9" s="17" t="s">
        <v>235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"/>
      <c r="N11" s="1"/>
      <c r="O11" s="1"/>
      <c r="P11" s="1"/>
      <c r="BG11" s="1"/>
    </row>
    <row r="12" spans="2:59" ht="21" customHeight="1">
      <c r="B12" s="116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9">
      <c r="B13" s="116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9">
      <c r="B14" s="116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81</v>
      </c>
      <c r="C6" s="14" t="s">
        <v>42</v>
      </c>
      <c r="E6" s="14" t="s">
        <v>115</v>
      </c>
      <c r="I6" s="14" t="s">
        <v>15</v>
      </c>
      <c r="J6" s="14" t="s">
        <v>59</v>
      </c>
      <c r="M6" s="14" t="s">
        <v>98</v>
      </c>
      <c r="Q6" s="14" t="s">
        <v>17</v>
      </c>
      <c r="R6" s="14" t="s">
        <v>19</v>
      </c>
      <c r="U6" s="14" t="s">
        <v>57</v>
      </c>
      <c r="W6" s="15" t="s">
        <v>53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83</v>
      </c>
      <c r="C8" s="31" t="s">
        <v>42</v>
      </c>
      <c r="D8" s="31" t="s">
        <v>118</v>
      </c>
      <c r="I8" s="31" t="s">
        <v>15</v>
      </c>
      <c r="J8" s="31" t="s">
        <v>59</v>
      </c>
      <c r="K8" s="31" t="s">
        <v>99</v>
      </c>
      <c r="L8" s="31" t="s">
        <v>18</v>
      </c>
      <c r="M8" s="31" t="s">
        <v>98</v>
      </c>
      <c r="Q8" s="31" t="s">
        <v>17</v>
      </c>
      <c r="R8" s="31" t="s">
        <v>19</v>
      </c>
      <c r="S8" s="31" t="s">
        <v>0</v>
      </c>
      <c r="T8" s="31" t="s">
        <v>102</v>
      </c>
      <c r="U8" s="31" t="s">
        <v>57</v>
      </c>
      <c r="V8" s="31" t="s">
        <v>54</v>
      </c>
      <c r="W8" s="32" t="s">
        <v>109</v>
      </c>
    </row>
    <row r="9" spans="2:25" ht="31.5">
      <c r="B9" s="50" t="str">
        <f>'תעודות חוב מסחריות '!B7:T7</f>
        <v>2. תעודות חוב מסחריות</v>
      </c>
      <c r="C9" s="14" t="s">
        <v>42</v>
      </c>
      <c r="D9" s="14" t="s">
        <v>118</v>
      </c>
      <c r="E9" s="43" t="s">
        <v>115</v>
      </c>
      <c r="G9" s="14" t="s">
        <v>58</v>
      </c>
      <c r="I9" s="14" t="s">
        <v>15</v>
      </c>
      <c r="J9" s="14" t="s">
        <v>59</v>
      </c>
      <c r="K9" s="14" t="s">
        <v>99</v>
      </c>
      <c r="L9" s="14" t="s">
        <v>18</v>
      </c>
      <c r="M9" s="14" t="s">
        <v>98</v>
      </c>
      <c r="Q9" s="14" t="s">
        <v>17</v>
      </c>
      <c r="R9" s="14" t="s">
        <v>19</v>
      </c>
      <c r="S9" s="14" t="s">
        <v>0</v>
      </c>
      <c r="T9" s="14" t="s">
        <v>102</v>
      </c>
      <c r="U9" s="14" t="s">
        <v>57</v>
      </c>
      <c r="V9" s="14" t="s">
        <v>54</v>
      </c>
      <c r="W9" s="40" t="s">
        <v>109</v>
      </c>
    </row>
    <row r="10" spans="2:25" ht="31.5">
      <c r="B10" s="50" t="str">
        <f>'אג"ח קונצרני'!B7:U7</f>
        <v>3. אג"ח קונצרני</v>
      </c>
      <c r="C10" s="31" t="s">
        <v>42</v>
      </c>
      <c r="D10" s="14" t="s">
        <v>118</v>
      </c>
      <c r="E10" s="43" t="s">
        <v>115</v>
      </c>
      <c r="G10" s="31" t="s">
        <v>58</v>
      </c>
      <c r="I10" s="31" t="s">
        <v>15</v>
      </c>
      <c r="J10" s="31" t="s">
        <v>59</v>
      </c>
      <c r="K10" s="31" t="s">
        <v>99</v>
      </c>
      <c r="L10" s="31" t="s">
        <v>18</v>
      </c>
      <c r="M10" s="31" t="s">
        <v>98</v>
      </c>
      <c r="Q10" s="31" t="s">
        <v>17</v>
      </c>
      <c r="R10" s="31" t="s">
        <v>19</v>
      </c>
      <c r="S10" s="31" t="s">
        <v>0</v>
      </c>
      <c r="T10" s="31" t="s">
        <v>102</v>
      </c>
      <c r="U10" s="31" t="s">
        <v>57</v>
      </c>
      <c r="V10" s="14" t="s">
        <v>54</v>
      </c>
      <c r="W10" s="32" t="s">
        <v>109</v>
      </c>
    </row>
    <row r="11" spans="2:25" ht="31.5">
      <c r="B11" s="50" t="str">
        <f>מניות!B7</f>
        <v>4. מניות</v>
      </c>
      <c r="C11" s="31" t="s">
        <v>42</v>
      </c>
      <c r="D11" s="14" t="s">
        <v>118</v>
      </c>
      <c r="E11" s="43" t="s">
        <v>115</v>
      </c>
      <c r="H11" s="31" t="s">
        <v>98</v>
      </c>
      <c r="S11" s="31" t="s">
        <v>0</v>
      </c>
      <c r="T11" s="14" t="s">
        <v>102</v>
      </c>
      <c r="U11" s="14" t="s">
        <v>57</v>
      </c>
      <c r="V11" s="14" t="s">
        <v>54</v>
      </c>
      <c r="W11" s="15" t="s">
        <v>109</v>
      </c>
    </row>
    <row r="12" spans="2:25" ht="31.5">
      <c r="B12" s="50" t="str">
        <f>'תעודות סל'!B7:N7</f>
        <v>5. תעודות סל</v>
      </c>
      <c r="C12" s="31" t="s">
        <v>42</v>
      </c>
      <c r="D12" s="14" t="s">
        <v>118</v>
      </c>
      <c r="E12" s="43" t="s">
        <v>115</v>
      </c>
      <c r="H12" s="31" t="s">
        <v>98</v>
      </c>
      <c r="S12" s="31" t="s">
        <v>0</v>
      </c>
      <c r="T12" s="31" t="s">
        <v>102</v>
      </c>
      <c r="U12" s="31" t="s">
        <v>57</v>
      </c>
      <c r="V12" s="31" t="s">
        <v>54</v>
      </c>
      <c r="W12" s="32" t="s">
        <v>109</v>
      </c>
    </row>
    <row r="13" spans="2:25" ht="31.5">
      <c r="B13" s="50" t="str">
        <f>'קרנות נאמנות'!B7:O7</f>
        <v>6. קרנות נאמנות</v>
      </c>
      <c r="C13" s="31" t="s">
        <v>42</v>
      </c>
      <c r="D13" s="31" t="s">
        <v>118</v>
      </c>
      <c r="G13" s="31" t="s">
        <v>58</v>
      </c>
      <c r="H13" s="31" t="s">
        <v>98</v>
      </c>
      <c r="S13" s="31" t="s">
        <v>0</v>
      </c>
      <c r="T13" s="31" t="s">
        <v>102</v>
      </c>
      <c r="U13" s="31" t="s">
        <v>57</v>
      </c>
      <c r="V13" s="31" t="s">
        <v>54</v>
      </c>
      <c r="W13" s="32" t="s">
        <v>109</v>
      </c>
    </row>
    <row r="14" spans="2:25" ht="31.5">
      <c r="B14" s="50" t="str">
        <f>'כתבי אופציה'!B7:L7</f>
        <v>7. כתבי אופציה</v>
      </c>
      <c r="C14" s="31" t="s">
        <v>42</v>
      </c>
      <c r="D14" s="31" t="s">
        <v>118</v>
      </c>
      <c r="G14" s="31" t="s">
        <v>58</v>
      </c>
      <c r="H14" s="31" t="s">
        <v>98</v>
      </c>
      <c r="S14" s="31" t="s">
        <v>0</v>
      </c>
      <c r="T14" s="31" t="s">
        <v>102</v>
      </c>
      <c r="U14" s="31" t="s">
        <v>57</v>
      </c>
      <c r="V14" s="31" t="s">
        <v>54</v>
      </c>
      <c r="W14" s="32" t="s">
        <v>109</v>
      </c>
    </row>
    <row r="15" spans="2:25" ht="31.5">
      <c r="B15" s="50" t="str">
        <f>אופציות!B7</f>
        <v>8. אופציות</v>
      </c>
      <c r="C15" s="31" t="s">
        <v>42</v>
      </c>
      <c r="D15" s="31" t="s">
        <v>118</v>
      </c>
      <c r="G15" s="31" t="s">
        <v>58</v>
      </c>
      <c r="H15" s="31" t="s">
        <v>98</v>
      </c>
      <c r="S15" s="31" t="s">
        <v>0</v>
      </c>
      <c r="T15" s="31" t="s">
        <v>102</v>
      </c>
      <c r="U15" s="31" t="s">
        <v>57</v>
      </c>
      <c r="V15" s="31" t="s">
        <v>54</v>
      </c>
      <c r="W15" s="32" t="s">
        <v>109</v>
      </c>
    </row>
    <row r="16" spans="2:25" ht="31.5">
      <c r="B16" s="50" t="str">
        <f>'חוזים עתידיים'!B7:I7</f>
        <v>9. חוזים עתידיים</v>
      </c>
      <c r="C16" s="31" t="s">
        <v>42</v>
      </c>
      <c r="D16" s="31" t="s">
        <v>118</v>
      </c>
      <c r="G16" s="31" t="s">
        <v>58</v>
      </c>
      <c r="H16" s="31" t="s">
        <v>98</v>
      </c>
      <c r="S16" s="31" t="s">
        <v>0</v>
      </c>
      <c r="T16" s="32" t="s">
        <v>102</v>
      </c>
    </row>
    <row r="17" spans="2:25" ht="31.5">
      <c r="B17" s="50" t="str">
        <f>'מוצרים מובנים'!B7:Q7</f>
        <v>10. מוצרים מובנים</v>
      </c>
      <c r="C17" s="31" t="s">
        <v>42</v>
      </c>
      <c r="F17" s="14" t="s">
        <v>46</v>
      </c>
      <c r="I17" s="31" t="s">
        <v>15</v>
      </c>
      <c r="J17" s="31" t="s">
        <v>59</v>
      </c>
      <c r="K17" s="31" t="s">
        <v>99</v>
      </c>
      <c r="L17" s="31" t="s">
        <v>18</v>
      </c>
      <c r="M17" s="31" t="s">
        <v>98</v>
      </c>
      <c r="Q17" s="31" t="s">
        <v>17</v>
      </c>
      <c r="R17" s="31" t="s">
        <v>19</v>
      </c>
      <c r="S17" s="31" t="s">
        <v>0</v>
      </c>
      <c r="T17" s="31" t="s">
        <v>102</v>
      </c>
      <c r="U17" s="31" t="s">
        <v>57</v>
      </c>
      <c r="V17" s="31" t="s">
        <v>54</v>
      </c>
      <c r="W17" s="32" t="s">
        <v>109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42</v>
      </c>
      <c r="I19" s="31" t="s">
        <v>15</v>
      </c>
      <c r="J19" s="31" t="s">
        <v>59</v>
      </c>
      <c r="K19" s="31" t="s">
        <v>99</v>
      </c>
      <c r="L19" s="31" t="s">
        <v>18</v>
      </c>
      <c r="M19" s="31" t="s">
        <v>98</v>
      </c>
      <c r="Q19" s="31" t="s">
        <v>17</v>
      </c>
      <c r="R19" s="31" t="s">
        <v>19</v>
      </c>
      <c r="S19" s="31" t="s">
        <v>0</v>
      </c>
      <c r="T19" s="31" t="s">
        <v>102</v>
      </c>
      <c r="U19" s="31" t="s">
        <v>107</v>
      </c>
      <c r="V19" s="31" t="s">
        <v>54</v>
      </c>
      <c r="W19" s="32" t="s">
        <v>109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42</v>
      </c>
      <c r="D20" s="43" t="s">
        <v>116</v>
      </c>
      <c r="E20" s="43" t="s">
        <v>115</v>
      </c>
      <c r="G20" s="31" t="s">
        <v>58</v>
      </c>
      <c r="I20" s="31" t="s">
        <v>15</v>
      </c>
      <c r="J20" s="31" t="s">
        <v>59</v>
      </c>
      <c r="K20" s="31" t="s">
        <v>99</v>
      </c>
      <c r="L20" s="31" t="s">
        <v>18</v>
      </c>
      <c r="M20" s="31" t="s">
        <v>98</v>
      </c>
      <c r="Q20" s="31" t="s">
        <v>17</v>
      </c>
      <c r="R20" s="31" t="s">
        <v>19</v>
      </c>
      <c r="S20" s="31" t="s">
        <v>0</v>
      </c>
      <c r="T20" s="31" t="s">
        <v>102</v>
      </c>
      <c r="U20" s="31" t="s">
        <v>107</v>
      </c>
      <c r="V20" s="31" t="s">
        <v>54</v>
      </c>
      <c r="W20" s="32" t="s">
        <v>109</v>
      </c>
    </row>
    <row r="21" spans="2:25" ht="31.5">
      <c r="B21" s="50" t="str">
        <f>'לא סחיר - אג"ח קונצרני'!B7:S7</f>
        <v>3. אג"ח קונצרני</v>
      </c>
      <c r="C21" s="31" t="s">
        <v>42</v>
      </c>
      <c r="D21" s="43" t="s">
        <v>116</v>
      </c>
      <c r="E21" s="43" t="s">
        <v>115</v>
      </c>
      <c r="G21" s="31" t="s">
        <v>58</v>
      </c>
      <c r="I21" s="31" t="s">
        <v>15</v>
      </c>
      <c r="J21" s="31" t="s">
        <v>59</v>
      </c>
      <c r="K21" s="31" t="s">
        <v>99</v>
      </c>
      <c r="L21" s="31" t="s">
        <v>18</v>
      </c>
      <c r="M21" s="31" t="s">
        <v>98</v>
      </c>
      <c r="Q21" s="31" t="s">
        <v>17</v>
      </c>
      <c r="R21" s="31" t="s">
        <v>19</v>
      </c>
      <c r="S21" s="31" t="s">
        <v>0</v>
      </c>
      <c r="T21" s="31" t="s">
        <v>102</v>
      </c>
      <c r="U21" s="31" t="s">
        <v>107</v>
      </c>
      <c r="V21" s="31" t="s">
        <v>54</v>
      </c>
      <c r="W21" s="32" t="s">
        <v>109</v>
      </c>
    </row>
    <row r="22" spans="2:25" ht="31.5">
      <c r="B22" s="50" t="str">
        <f>'לא סחיר - מניות'!B7:M7</f>
        <v>4. מניות</v>
      </c>
      <c r="C22" s="31" t="s">
        <v>42</v>
      </c>
      <c r="D22" s="43" t="s">
        <v>116</v>
      </c>
      <c r="E22" s="43" t="s">
        <v>115</v>
      </c>
      <c r="G22" s="31" t="s">
        <v>58</v>
      </c>
      <c r="H22" s="31" t="s">
        <v>98</v>
      </c>
      <c r="S22" s="31" t="s">
        <v>0</v>
      </c>
      <c r="T22" s="31" t="s">
        <v>102</v>
      </c>
      <c r="U22" s="31" t="s">
        <v>107</v>
      </c>
      <c r="V22" s="31" t="s">
        <v>54</v>
      </c>
      <c r="W22" s="32" t="s">
        <v>109</v>
      </c>
    </row>
    <row r="23" spans="2:25" ht="31.5">
      <c r="B23" s="50" t="str">
        <f>'לא סחיר - קרנות השקעה'!B7:K7</f>
        <v>5. קרנות השקעה</v>
      </c>
      <c r="C23" s="31" t="s">
        <v>42</v>
      </c>
      <c r="G23" s="31" t="s">
        <v>58</v>
      </c>
      <c r="H23" s="31" t="s">
        <v>98</v>
      </c>
      <c r="K23" s="31" t="s">
        <v>99</v>
      </c>
      <c r="S23" s="31" t="s">
        <v>0</v>
      </c>
      <c r="T23" s="31" t="s">
        <v>102</v>
      </c>
      <c r="U23" s="31" t="s">
        <v>107</v>
      </c>
      <c r="V23" s="31" t="s">
        <v>54</v>
      </c>
      <c r="W23" s="32" t="s">
        <v>109</v>
      </c>
    </row>
    <row r="24" spans="2:25" ht="31.5">
      <c r="B24" s="50" t="str">
        <f>'לא סחיר - כתבי אופציה'!B7:L7</f>
        <v>6. כתבי אופציה</v>
      </c>
      <c r="C24" s="31" t="s">
        <v>42</v>
      </c>
      <c r="G24" s="31" t="s">
        <v>58</v>
      </c>
      <c r="H24" s="31" t="s">
        <v>98</v>
      </c>
      <c r="K24" s="31" t="s">
        <v>99</v>
      </c>
      <c r="S24" s="31" t="s">
        <v>0</v>
      </c>
      <c r="T24" s="31" t="s">
        <v>102</v>
      </c>
      <c r="U24" s="31" t="s">
        <v>107</v>
      </c>
      <c r="V24" s="31" t="s">
        <v>54</v>
      </c>
      <c r="W24" s="32" t="s">
        <v>109</v>
      </c>
    </row>
    <row r="25" spans="2:25" ht="31.5">
      <c r="B25" s="50" t="str">
        <f>'לא סחיר - אופציות'!B7:L7</f>
        <v>7. אופציות</v>
      </c>
      <c r="C25" s="31" t="s">
        <v>42</v>
      </c>
      <c r="G25" s="31" t="s">
        <v>58</v>
      </c>
      <c r="H25" s="31" t="s">
        <v>98</v>
      </c>
      <c r="K25" s="31" t="s">
        <v>99</v>
      </c>
      <c r="S25" s="31" t="s">
        <v>0</v>
      </c>
      <c r="T25" s="31" t="s">
        <v>102</v>
      </c>
      <c r="U25" s="31" t="s">
        <v>107</v>
      </c>
      <c r="V25" s="31" t="s">
        <v>54</v>
      </c>
      <c r="W25" s="32" t="s">
        <v>109</v>
      </c>
    </row>
    <row r="26" spans="2:25" ht="31.5">
      <c r="B26" s="50" t="str">
        <f>'לא סחיר - חוזים עתידיים'!B7:K7</f>
        <v>8. חוזים עתידיים</v>
      </c>
      <c r="C26" s="31" t="s">
        <v>42</v>
      </c>
      <c r="G26" s="31" t="s">
        <v>58</v>
      </c>
      <c r="H26" s="31" t="s">
        <v>98</v>
      </c>
      <c r="K26" s="31" t="s">
        <v>99</v>
      </c>
      <c r="S26" s="31" t="s">
        <v>0</v>
      </c>
      <c r="T26" s="31" t="s">
        <v>102</v>
      </c>
      <c r="U26" s="31" t="s">
        <v>107</v>
      </c>
      <c r="V26" s="32" t="s">
        <v>109</v>
      </c>
    </row>
    <row r="27" spans="2:25" ht="31.5">
      <c r="B27" s="50" t="str">
        <f>'לא סחיר - מוצרים מובנים'!B7:Q7</f>
        <v>9. מוצרים מובנים</v>
      </c>
      <c r="C27" s="31" t="s">
        <v>42</v>
      </c>
      <c r="F27" s="31" t="s">
        <v>46</v>
      </c>
      <c r="I27" s="31" t="s">
        <v>15</v>
      </c>
      <c r="J27" s="31" t="s">
        <v>59</v>
      </c>
      <c r="K27" s="31" t="s">
        <v>99</v>
      </c>
      <c r="L27" s="31" t="s">
        <v>18</v>
      </c>
      <c r="M27" s="31" t="s">
        <v>98</v>
      </c>
      <c r="Q27" s="31" t="s">
        <v>17</v>
      </c>
      <c r="R27" s="31" t="s">
        <v>19</v>
      </c>
      <c r="S27" s="31" t="s">
        <v>0</v>
      </c>
      <c r="T27" s="31" t="s">
        <v>102</v>
      </c>
      <c r="U27" s="31" t="s">
        <v>107</v>
      </c>
      <c r="V27" s="31" t="s">
        <v>54</v>
      </c>
      <c r="W27" s="32" t="s">
        <v>109</v>
      </c>
    </row>
    <row r="28" spans="2:25" ht="31.5">
      <c r="B28" s="54" t="str">
        <f>הלוואות!B6</f>
        <v>1.ד. הלוואות:</v>
      </c>
      <c r="C28" s="31" t="s">
        <v>42</v>
      </c>
      <c r="I28" s="31" t="s">
        <v>15</v>
      </c>
      <c r="J28" s="31" t="s">
        <v>59</v>
      </c>
      <c r="L28" s="31" t="s">
        <v>18</v>
      </c>
      <c r="M28" s="31" t="s">
        <v>98</v>
      </c>
      <c r="Q28" s="14" t="s">
        <v>33</v>
      </c>
      <c r="R28" s="31" t="s">
        <v>19</v>
      </c>
      <c r="S28" s="31" t="s">
        <v>0</v>
      </c>
      <c r="T28" s="31" t="s">
        <v>102</v>
      </c>
      <c r="U28" s="31" t="s">
        <v>107</v>
      </c>
      <c r="V28" s="32" t="s">
        <v>109</v>
      </c>
    </row>
    <row r="29" spans="2:25" ht="47.25">
      <c r="B29" s="54" t="str">
        <f>'פקדונות מעל 3 חודשים'!B6:O6</f>
        <v>1.ה. פקדונות מעל 3 חודשים:</v>
      </c>
      <c r="C29" s="31" t="s">
        <v>42</v>
      </c>
      <c r="E29" s="31" t="s">
        <v>115</v>
      </c>
      <c r="I29" s="31" t="s">
        <v>15</v>
      </c>
      <c r="J29" s="31" t="s">
        <v>59</v>
      </c>
      <c r="L29" s="31" t="s">
        <v>18</v>
      </c>
      <c r="M29" s="31" t="s">
        <v>98</v>
      </c>
      <c r="O29" s="51" t="s">
        <v>48</v>
      </c>
      <c r="P29" s="52"/>
      <c r="R29" s="31" t="s">
        <v>19</v>
      </c>
      <c r="S29" s="31" t="s">
        <v>0</v>
      </c>
      <c r="T29" s="31" t="s">
        <v>102</v>
      </c>
      <c r="U29" s="31" t="s">
        <v>107</v>
      </c>
      <c r="V29" s="32" t="s">
        <v>109</v>
      </c>
    </row>
    <row r="30" spans="2:25" ht="63">
      <c r="B30" s="54" t="str">
        <f>'זכויות מקרקעין'!B6</f>
        <v>1. ו. זכויות במקרקעין:</v>
      </c>
      <c r="C30" s="14" t="s">
        <v>50</v>
      </c>
      <c r="N30" s="51" t="s">
        <v>82</v>
      </c>
      <c r="P30" s="52" t="s">
        <v>51</v>
      </c>
      <c r="U30" s="31" t="s">
        <v>107</v>
      </c>
      <c r="V30" s="15" t="s">
        <v>53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52</v>
      </c>
      <c r="R31" s="14" t="s">
        <v>49</v>
      </c>
      <c r="U31" s="31" t="s">
        <v>107</v>
      </c>
      <c r="V31" s="15" t="s">
        <v>53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104</v>
      </c>
      <c r="Y32" s="15" t="s">
        <v>103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178</v>
      </c>
      <c r="C1" s="80" t="s" vm="1">
        <v>248</v>
      </c>
    </row>
    <row r="2" spans="2:54">
      <c r="B2" s="58" t="s">
        <v>177</v>
      </c>
      <c r="C2" s="80" t="s">
        <v>249</v>
      </c>
    </row>
    <row r="3" spans="2:54">
      <c r="B3" s="58" t="s">
        <v>179</v>
      </c>
      <c r="C3" s="80" t="s">
        <v>250</v>
      </c>
    </row>
    <row r="4" spans="2:54">
      <c r="B4" s="58" t="s">
        <v>180</v>
      </c>
      <c r="C4" s="80">
        <v>9454</v>
      </c>
    </row>
    <row r="6" spans="2:54" ht="26.25" customHeight="1">
      <c r="B6" s="161" t="s">
        <v>209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54" ht="26.25" customHeight="1">
      <c r="B7" s="161" t="s">
        <v>95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</row>
    <row r="8" spans="2:54" s="3" customFormat="1" ht="78.75">
      <c r="B8" s="23" t="s">
        <v>114</v>
      </c>
      <c r="C8" s="31" t="s">
        <v>42</v>
      </c>
      <c r="D8" s="31" t="s">
        <v>58</v>
      </c>
      <c r="E8" s="31" t="s">
        <v>98</v>
      </c>
      <c r="F8" s="31" t="s">
        <v>99</v>
      </c>
      <c r="G8" s="31" t="s">
        <v>232</v>
      </c>
      <c r="H8" s="31" t="s">
        <v>231</v>
      </c>
      <c r="I8" s="31" t="s">
        <v>107</v>
      </c>
      <c r="J8" s="31" t="s">
        <v>54</v>
      </c>
      <c r="K8" s="31" t="s">
        <v>181</v>
      </c>
      <c r="L8" s="32" t="s">
        <v>183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239</v>
      </c>
      <c r="H9" s="17"/>
      <c r="I9" s="17" t="s">
        <v>235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1" t="s">
        <v>247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1" t="s">
        <v>110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1" t="s">
        <v>230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1" t="s">
        <v>238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Y564"/>
  <sheetViews>
    <sheetView rightToLeft="1" zoomScale="90" zoomScaleNormal="90" workbookViewId="0">
      <selection activeCell="C21" sqref="C21"/>
    </sheetView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46.140625" style="2" bestFit="1" customWidth="1"/>
    <col min="4" max="4" width="12.710937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1:51">
      <c r="B1" s="58" t="s">
        <v>178</v>
      </c>
      <c r="C1" s="80" t="s" vm="1">
        <v>248</v>
      </c>
    </row>
    <row r="2" spans="1:51">
      <c r="B2" s="58" t="s">
        <v>177</v>
      </c>
      <c r="C2" s="80" t="s">
        <v>249</v>
      </c>
    </row>
    <row r="3" spans="1:51">
      <c r="B3" s="58" t="s">
        <v>179</v>
      </c>
      <c r="C3" s="80" t="s">
        <v>250</v>
      </c>
    </row>
    <row r="4" spans="1:51">
      <c r="B4" s="58" t="s">
        <v>180</v>
      </c>
      <c r="C4" s="80">
        <v>9454</v>
      </c>
    </row>
    <row r="6" spans="1:51" ht="26.25" customHeight="1">
      <c r="B6" s="161" t="s">
        <v>209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1:51" ht="26.25" customHeight="1">
      <c r="B7" s="161" t="s">
        <v>96</v>
      </c>
      <c r="C7" s="162"/>
      <c r="D7" s="162"/>
      <c r="E7" s="162"/>
      <c r="F7" s="162"/>
      <c r="G7" s="162"/>
      <c r="H7" s="162"/>
      <c r="I7" s="162"/>
      <c r="J7" s="162"/>
      <c r="K7" s="163"/>
    </row>
    <row r="8" spans="1:51" s="3" customFormat="1" ht="63">
      <c r="B8" s="23" t="s">
        <v>114</v>
      </c>
      <c r="C8" s="31" t="s">
        <v>42</v>
      </c>
      <c r="D8" s="31" t="s">
        <v>58</v>
      </c>
      <c r="E8" s="31" t="s">
        <v>98</v>
      </c>
      <c r="F8" s="31" t="s">
        <v>99</v>
      </c>
      <c r="G8" s="31" t="s">
        <v>232</v>
      </c>
      <c r="H8" s="31" t="s">
        <v>231</v>
      </c>
      <c r="I8" s="31" t="s">
        <v>107</v>
      </c>
      <c r="J8" s="31" t="s">
        <v>181</v>
      </c>
      <c r="K8" s="32" t="s">
        <v>183</v>
      </c>
      <c r="L8" s="1"/>
      <c r="AW8" s="1"/>
    </row>
    <row r="9" spans="1:51" s="3" customFormat="1" ht="22.5" customHeight="1">
      <c r="B9" s="16"/>
      <c r="C9" s="17"/>
      <c r="D9" s="17"/>
      <c r="E9" s="17"/>
      <c r="F9" s="17" t="s">
        <v>22</v>
      </c>
      <c r="G9" s="17" t="s">
        <v>239</v>
      </c>
      <c r="H9" s="17"/>
      <c r="I9" s="17" t="s">
        <v>235</v>
      </c>
      <c r="J9" s="33" t="s">
        <v>20</v>
      </c>
      <c r="K9" s="18" t="s">
        <v>20</v>
      </c>
      <c r="AW9" s="1"/>
    </row>
    <row r="10" spans="1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1:51" s="4" customFormat="1" ht="18" customHeight="1">
      <c r="A11" s="138"/>
      <c r="B11" s="119" t="s">
        <v>45</v>
      </c>
      <c r="C11" s="120"/>
      <c r="D11" s="120"/>
      <c r="E11" s="120"/>
      <c r="F11" s="120"/>
      <c r="G11" s="121"/>
      <c r="H11" s="125"/>
      <c r="I11" s="121">
        <v>-118.82090999999997</v>
      </c>
      <c r="J11" s="122">
        <v>1</v>
      </c>
      <c r="K11" s="122">
        <f>I11/'סכום נכסי הקרן'!$C$42</f>
        <v>-4.5890761128643334E-3</v>
      </c>
      <c r="AW11" s="102"/>
    </row>
    <row r="12" spans="1:51" s="102" customFormat="1" ht="19.5" customHeight="1">
      <c r="A12" s="139"/>
      <c r="B12" s="123" t="s">
        <v>32</v>
      </c>
      <c r="C12" s="120"/>
      <c r="D12" s="120"/>
      <c r="E12" s="120"/>
      <c r="F12" s="120"/>
      <c r="G12" s="121"/>
      <c r="H12" s="125"/>
      <c r="I12" s="121">
        <v>-118.82090999999996</v>
      </c>
      <c r="J12" s="122">
        <v>0.99999999999999989</v>
      </c>
      <c r="K12" s="122">
        <f>I12/'סכום נכסי הקרן'!$C$42</f>
        <v>-4.5890761128643334E-3</v>
      </c>
    </row>
    <row r="13" spans="1:51">
      <c r="A13" s="140"/>
      <c r="B13" s="104" t="s">
        <v>632</v>
      </c>
      <c r="C13" s="84"/>
      <c r="D13" s="84"/>
      <c r="E13" s="84"/>
      <c r="F13" s="84"/>
      <c r="G13" s="93"/>
      <c r="H13" s="95"/>
      <c r="I13" s="93">
        <v>-142.69046999999998</v>
      </c>
      <c r="J13" s="94">
        <v>1.2008868641049797</v>
      </c>
      <c r="K13" s="94">
        <f>I13/'סכום נכסי הקרן'!$C$42</f>
        <v>-5.5109612223167188E-3</v>
      </c>
    </row>
    <row r="14" spans="1:51">
      <c r="A14" s="140"/>
      <c r="B14" s="89" t="s">
        <v>633</v>
      </c>
      <c r="C14" s="86" t="s">
        <v>634</v>
      </c>
      <c r="D14" s="99" t="s">
        <v>635</v>
      </c>
      <c r="E14" s="99" t="s">
        <v>162</v>
      </c>
      <c r="F14" s="112">
        <v>43110</v>
      </c>
      <c r="G14" s="96">
        <v>67073.999999999985</v>
      </c>
      <c r="H14" s="98">
        <v>-7.085</v>
      </c>
      <c r="I14" s="96">
        <v>-4.7522099999999989</v>
      </c>
      <c r="J14" s="97">
        <v>3.9994728200617218E-2</v>
      </c>
      <c r="K14" s="97">
        <f>I14/'סכום נכסי הקרן'!$C$42</f>
        <v>-1.83538851825954E-4</v>
      </c>
    </row>
    <row r="15" spans="1:51">
      <c r="A15" s="140"/>
      <c r="B15" s="89" t="s">
        <v>636</v>
      </c>
      <c r="C15" s="86" t="s">
        <v>637</v>
      </c>
      <c r="D15" s="99" t="s">
        <v>635</v>
      </c>
      <c r="E15" s="99" t="s">
        <v>162</v>
      </c>
      <c r="F15" s="112">
        <v>43132</v>
      </c>
      <c r="G15" s="96">
        <v>335549.99999999994</v>
      </c>
      <c r="H15" s="98">
        <v>-7.0275999999999996</v>
      </c>
      <c r="I15" s="96">
        <v>-23.581220000000002</v>
      </c>
      <c r="J15" s="97">
        <v>0.19846018684758437</v>
      </c>
      <c r="K15" s="97">
        <f>I15/'סכום נכסי הקרן'!$C$42</f>
        <v>-9.1074890281684186E-4</v>
      </c>
    </row>
    <row r="16" spans="1:51" s="7" customFormat="1">
      <c r="A16" s="146"/>
      <c r="B16" s="89" t="s">
        <v>638</v>
      </c>
      <c r="C16" s="86" t="s">
        <v>639</v>
      </c>
      <c r="D16" s="99" t="s">
        <v>635</v>
      </c>
      <c r="E16" s="99" t="s">
        <v>162</v>
      </c>
      <c r="F16" s="112">
        <v>43139</v>
      </c>
      <c r="G16" s="96">
        <v>170579.99999999997</v>
      </c>
      <c r="H16" s="98">
        <v>-5.2691999999999997</v>
      </c>
      <c r="I16" s="96">
        <v>-8.9881899999999995</v>
      </c>
      <c r="J16" s="97">
        <v>7.5644850725347934E-2</v>
      </c>
      <c r="K16" s="97">
        <f>I16/'סכום נכסי הקרן'!$C$42</f>
        <v>-3.4713997752488249E-4</v>
      </c>
      <c r="AW16" s="1"/>
      <c r="AY16" s="1"/>
    </row>
    <row r="17" spans="1:51" s="7" customFormat="1">
      <c r="A17" s="146"/>
      <c r="B17" s="89" t="s">
        <v>640</v>
      </c>
      <c r="C17" s="86" t="s">
        <v>641</v>
      </c>
      <c r="D17" s="99" t="s">
        <v>635</v>
      </c>
      <c r="E17" s="99" t="s">
        <v>162</v>
      </c>
      <c r="F17" s="112">
        <v>43255</v>
      </c>
      <c r="G17" s="96">
        <v>3396430.7</v>
      </c>
      <c r="H17" s="98">
        <v>-2.8757000000000001</v>
      </c>
      <c r="I17" s="96">
        <v>-97.669719999999984</v>
      </c>
      <c r="J17" s="97">
        <v>0.8219910115147242</v>
      </c>
      <c r="K17" s="97">
        <f>I17/'סכום נכסי הקרן'!$C$42</f>
        <v>-3.7721793159314122E-3</v>
      </c>
      <c r="AW17" s="1"/>
      <c r="AY17" s="1"/>
    </row>
    <row r="18" spans="1:51" s="7" customFormat="1">
      <c r="A18" s="146"/>
      <c r="B18" s="89" t="s">
        <v>642</v>
      </c>
      <c r="C18" s="86" t="s">
        <v>643</v>
      </c>
      <c r="D18" s="99" t="s">
        <v>635</v>
      </c>
      <c r="E18" s="99" t="s">
        <v>162</v>
      </c>
      <c r="F18" s="112">
        <v>43258</v>
      </c>
      <c r="G18" s="96">
        <v>174784.99999999997</v>
      </c>
      <c r="H18" s="98">
        <v>-2.7387999999999999</v>
      </c>
      <c r="I18" s="96">
        <v>-4.7870499999999989</v>
      </c>
      <c r="J18" s="97">
        <v>4.0287942585189765E-2</v>
      </c>
      <c r="K18" s="97">
        <f>I18/'סכום נכסי הקרן'!$C$42</f>
        <v>-1.8488443495414409E-4</v>
      </c>
      <c r="AW18" s="1"/>
      <c r="AY18" s="1"/>
    </row>
    <row r="19" spans="1:51">
      <c r="A19" s="140"/>
      <c r="B19" s="89" t="s">
        <v>644</v>
      </c>
      <c r="C19" s="86" t="s">
        <v>645</v>
      </c>
      <c r="D19" s="99" t="s">
        <v>635</v>
      </c>
      <c r="E19" s="99" t="s">
        <v>162</v>
      </c>
      <c r="F19" s="112">
        <v>43269</v>
      </c>
      <c r="G19" s="96">
        <v>388519.99999999994</v>
      </c>
      <c r="H19" s="98">
        <v>-0.81440000000000001</v>
      </c>
      <c r="I19" s="96">
        <v>-3.1639399999999998</v>
      </c>
      <c r="J19" s="97">
        <v>2.6627804819875565E-2</v>
      </c>
      <c r="K19" s="97">
        <f>I19/'סכום נכסי הקרן'!$C$42</f>
        <v>-1.2219702303690471E-4</v>
      </c>
    </row>
    <row r="20" spans="1:51">
      <c r="A20" s="140"/>
      <c r="B20" s="89" t="s">
        <v>646</v>
      </c>
      <c r="C20" s="86" t="s">
        <v>647</v>
      </c>
      <c r="D20" s="99" t="s">
        <v>635</v>
      </c>
      <c r="E20" s="99" t="s">
        <v>162</v>
      </c>
      <c r="F20" s="112">
        <v>43278</v>
      </c>
      <c r="G20" s="96">
        <v>179294.99999999997</v>
      </c>
      <c r="H20" s="98">
        <v>-0.15679999999999999</v>
      </c>
      <c r="I20" s="96">
        <v>-0.28120000000000001</v>
      </c>
      <c r="J20" s="97">
        <v>2.3665868238174582E-3</v>
      </c>
      <c r="K20" s="97">
        <f>I20/'סכום נכסי הקרן'!$C$42</f>
        <v>-1.0860447062200171E-5</v>
      </c>
    </row>
    <row r="21" spans="1:51">
      <c r="A21" s="140"/>
      <c r="B21" s="89" t="s">
        <v>648</v>
      </c>
      <c r="C21" s="86" t="s">
        <v>649</v>
      </c>
      <c r="D21" s="99" t="s">
        <v>635</v>
      </c>
      <c r="E21" s="99" t="s">
        <v>162</v>
      </c>
      <c r="F21" s="112">
        <v>43277</v>
      </c>
      <c r="G21" s="96">
        <v>109499.99999999999</v>
      </c>
      <c r="H21" s="98">
        <v>0.48680000000000001</v>
      </c>
      <c r="I21" s="96">
        <v>0.53305999999999987</v>
      </c>
      <c r="J21" s="97">
        <v>-4.4862474121768635E-3</v>
      </c>
      <c r="K21" s="97">
        <f>I21/'סכום נכסי הקרן'!$C$42</f>
        <v>2.0587730835620278E-5</v>
      </c>
    </row>
    <row r="22" spans="1:51">
      <c r="A22" s="140"/>
      <c r="B22" s="85"/>
      <c r="C22" s="86"/>
      <c r="D22" s="86"/>
      <c r="E22" s="86"/>
      <c r="F22" s="86"/>
      <c r="G22" s="96"/>
      <c r="H22" s="98"/>
      <c r="I22" s="86"/>
      <c r="J22" s="97"/>
      <c r="K22" s="86"/>
    </row>
    <row r="23" spans="1:51">
      <c r="A23" s="140"/>
      <c r="B23" s="104" t="s">
        <v>227</v>
      </c>
      <c r="C23" s="84"/>
      <c r="D23" s="84"/>
      <c r="E23" s="84"/>
      <c r="F23" s="84"/>
      <c r="G23" s="93"/>
      <c r="H23" s="95"/>
      <c r="I23" s="93">
        <v>24.397599999999994</v>
      </c>
      <c r="J23" s="94">
        <v>-0.2053308630610555</v>
      </c>
      <c r="K23" s="94">
        <f>I23/'סכום נכסי הקרן'!$C$42</f>
        <v>9.4227895890730735E-4</v>
      </c>
    </row>
    <row r="24" spans="1:51">
      <c r="A24" s="140"/>
      <c r="B24" s="89" t="s">
        <v>650</v>
      </c>
      <c r="C24" s="86" t="s">
        <v>651</v>
      </c>
      <c r="D24" s="99" t="s">
        <v>635</v>
      </c>
      <c r="E24" s="99" t="s">
        <v>164</v>
      </c>
      <c r="F24" s="112">
        <v>43207</v>
      </c>
      <c r="G24" s="96">
        <v>8510.2000000000007</v>
      </c>
      <c r="H24" s="98">
        <v>-6.6391</v>
      </c>
      <c r="I24" s="96">
        <v>-0.56499999999999984</v>
      </c>
      <c r="J24" s="97">
        <v>4.7550553181254038E-3</v>
      </c>
      <c r="K24" s="97">
        <f>I24/'סכום נכסי הקרן'!$C$42</f>
        <v>-2.1821310775757806E-5</v>
      </c>
    </row>
    <row r="25" spans="1:51">
      <c r="A25" s="140"/>
      <c r="B25" s="89" t="s">
        <v>652</v>
      </c>
      <c r="C25" s="86" t="s">
        <v>653</v>
      </c>
      <c r="D25" s="99" t="s">
        <v>635</v>
      </c>
      <c r="E25" s="99" t="s">
        <v>164</v>
      </c>
      <c r="F25" s="112">
        <v>43237</v>
      </c>
      <c r="G25" s="96">
        <v>19923.849999999995</v>
      </c>
      <c r="H25" s="98">
        <v>1.583</v>
      </c>
      <c r="I25" s="96">
        <v>0.3153999999999999</v>
      </c>
      <c r="J25" s="97">
        <v>-2.6544149510384996E-3</v>
      </c>
      <c r="K25" s="97">
        <f>I25/'סכום נכסי הקרן'!$C$42</f>
        <v>1.218131224544073E-5</v>
      </c>
    </row>
    <row r="26" spans="1:51">
      <c r="A26" s="140"/>
      <c r="B26" s="89" t="s">
        <v>654</v>
      </c>
      <c r="C26" s="86" t="s">
        <v>655</v>
      </c>
      <c r="D26" s="99" t="s">
        <v>635</v>
      </c>
      <c r="E26" s="99" t="s">
        <v>164</v>
      </c>
      <c r="F26" s="112">
        <v>43242</v>
      </c>
      <c r="G26" s="96">
        <v>37695.55999999999</v>
      </c>
      <c r="H26" s="98">
        <v>1.6182000000000001</v>
      </c>
      <c r="I26" s="96">
        <v>0.60997999999999986</v>
      </c>
      <c r="J26" s="97">
        <v>-5.1336082176108569E-3</v>
      </c>
      <c r="K26" s="97">
        <f>I26/'סכום נכסי הקרן'!$C$42</f>
        <v>2.3558518844242032E-5</v>
      </c>
    </row>
    <row r="27" spans="1:51">
      <c r="A27" s="140"/>
      <c r="B27" s="89" t="s">
        <v>656</v>
      </c>
      <c r="C27" s="86" t="s">
        <v>657</v>
      </c>
      <c r="D27" s="99" t="s">
        <v>635</v>
      </c>
      <c r="E27" s="99" t="s">
        <v>164</v>
      </c>
      <c r="F27" s="112">
        <v>43199</v>
      </c>
      <c r="G27" s="96">
        <v>84577.50999999998</v>
      </c>
      <c r="H27" s="98">
        <v>5.6547999999999998</v>
      </c>
      <c r="I27" s="96">
        <v>4.7827000000000002</v>
      </c>
      <c r="J27" s="97">
        <v>-4.0251332867253763E-2</v>
      </c>
      <c r="K27" s="97">
        <f>I27/'סכום נכסי הקרן'!$C$42</f>
        <v>1.8471643017206531E-4</v>
      </c>
    </row>
    <row r="28" spans="1:51">
      <c r="A28" s="140"/>
      <c r="B28" s="89" t="s">
        <v>658</v>
      </c>
      <c r="C28" s="86" t="s">
        <v>659</v>
      </c>
      <c r="D28" s="99" t="s">
        <v>635</v>
      </c>
      <c r="E28" s="99" t="s">
        <v>164</v>
      </c>
      <c r="F28" s="112">
        <v>43172</v>
      </c>
      <c r="G28" s="96">
        <v>307691.16999999993</v>
      </c>
      <c r="H28" s="98">
        <v>6.2576999999999998</v>
      </c>
      <c r="I28" s="96">
        <v>19.254519999999996</v>
      </c>
      <c r="J28" s="97">
        <v>-0.1620465623432778</v>
      </c>
      <c r="K28" s="97">
        <f>I28/'סכום נכסי הקרן'!$C$42</f>
        <v>7.4364400842131726E-4</v>
      </c>
    </row>
    <row r="29" spans="1:51">
      <c r="A29" s="140"/>
      <c r="B29" s="85"/>
      <c r="C29" s="86"/>
      <c r="D29" s="86"/>
      <c r="E29" s="86"/>
      <c r="F29" s="86"/>
      <c r="G29" s="96"/>
      <c r="H29" s="98"/>
      <c r="I29" s="86"/>
      <c r="J29" s="97"/>
      <c r="K29" s="86"/>
    </row>
    <row r="30" spans="1:51">
      <c r="A30" s="140"/>
      <c r="B30" s="104" t="s">
        <v>226</v>
      </c>
      <c r="C30" s="84"/>
      <c r="D30" s="84"/>
      <c r="E30" s="84"/>
      <c r="F30" s="84"/>
      <c r="G30" s="93"/>
      <c r="H30" s="95"/>
      <c r="I30" s="93">
        <v>-0.52803999999999984</v>
      </c>
      <c r="J30" s="94">
        <v>4.4439989560759972E-3</v>
      </c>
      <c r="K30" s="94">
        <f>I30/'סכום נכסי הקרן'!$C$42</f>
        <v>-2.0393849454922394E-5</v>
      </c>
    </row>
    <row r="31" spans="1:51">
      <c r="A31" s="140"/>
      <c r="B31" s="89" t="s">
        <v>687</v>
      </c>
      <c r="C31" s="86" t="s">
        <v>660</v>
      </c>
      <c r="D31" s="99" t="s">
        <v>635</v>
      </c>
      <c r="E31" s="99" t="s">
        <v>163</v>
      </c>
      <c r="F31" s="112">
        <v>43108</v>
      </c>
      <c r="G31" s="96">
        <v>18.239999999999995</v>
      </c>
      <c r="H31" s="98">
        <v>984.0761</v>
      </c>
      <c r="I31" s="96">
        <v>-0.52803999999999984</v>
      </c>
      <c r="J31" s="97">
        <v>4.4439989560759972E-3</v>
      </c>
      <c r="K31" s="97">
        <f>I31/'סכום נכסי הקרן'!$C$42</f>
        <v>-2.0393849454922394E-5</v>
      </c>
    </row>
    <row r="32" spans="1:51">
      <c r="A32" s="140"/>
      <c r="B32" s="85"/>
      <c r="C32" s="86"/>
      <c r="D32" s="86"/>
      <c r="E32" s="86"/>
      <c r="F32" s="86"/>
      <c r="G32" s="96"/>
      <c r="H32" s="98"/>
      <c r="I32" s="86"/>
      <c r="J32" s="97"/>
      <c r="K32" s="86"/>
    </row>
    <row r="33" spans="1:11">
      <c r="A33" s="140"/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1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1:11">
      <c r="B35" s="101" t="s">
        <v>247</v>
      </c>
      <c r="C35" s="103"/>
      <c r="D35" s="103"/>
      <c r="E35" s="103"/>
      <c r="F35" s="103"/>
      <c r="G35" s="103"/>
      <c r="H35" s="103"/>
      <c r="I35" s="103"/>
      <c r="J35" s="103"/>
      <c r="K35" s="103"/>
    </row>
    <row r="36" spans="1:11">
      <c r="B36" s="101" t="s">
        <v>110</v>
      </c>
      <c r="C36" s="103"/>
      <c r="D36" s="103"/>
      <c r="E36" s="103"/>
      <c r="F36" s="103"/>
      <c r="G36" s="103"/>
      <c r="H36" s="103"/>
      <c r="I36" s="103"/>
      <c r="J36" s="103"/>
      <c r="K36" s="103"/>
    </row>
    <row r="37" spans="1:11">
      <c r="B37" s="101" t="s">
        <v>230</v>
      </c>
      <c r="C37" s="103"/>
      <c r="D37" s="103"/>
      <c r="E37" s="103"/>
      <c r="F37" s="103"/>
      <c r="G37" s="103"/>
      <c r="H37" s="103"/>
      <c r="I37" s="103"/>
      <c r="J37" s="103"/>
      <c r="K37" s="103"/>
    </row>
    <row r="38" spans="1:11">
      <c r="B38" s="101" t="s">
        <v>238</v>
      </c>
      <c r="C38" s="103"/>
      <c r="D38" s="103"/>
      <c r="E38" s="103"/>
      <c r="F38" s="103"/>
      <c r="G38" s="103"/>
      <c r="H38" s="103"/>
      <c r="I38" s="103"/>
      <c r="J38" s="103"/>
      <c r="K38" s="103"/>
    </row>
    <row r="39" spans="1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1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1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1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1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1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1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1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1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1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</row>
    <row r="118" spans="2:11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</row>
    <row r="119" spans="2:11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</row>
    <row r="120" spans="2:11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</row>
    <row r="121" spans="2:11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</row>
    <row r="122" spans="2:11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</row>
    <row r="123" spans="2:11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</row>
    <row r="124" spans="2:11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</row>
    <row r="125" spans="2:11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</row>
    <row r="126" spans="2:11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</row>
    <row r="127" spans="2:11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</row>
    <row r="128" spans="2:11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</row>
    <row r="129" spans="2:11"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</row>
    <row r="130" spans="2:11"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</row>
    <row r="131" spans="2:11"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</row>
    <row r="132" spans="2:11">
      <c r="C132" s="1"/>
      <c r="D132" s="1"/>
    </row>
    <row r="133" spans="2:11">
      <c r="C133" s="1"/>
      <c r="D133" s="1"/>
    </row>
    <row r="134" spans="2:11">
      <c r="C134" s="1"/>
      <c r="D134" s="1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H41:XFD44 A1:B1048576 D45:XFD1048576 D41:AF44 D1:XFD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178</v>
      </c>
      <c r="C1" s="80" t="s" vm="1">
        <v>248</v>
      </c>
    </row>
    <row r="2" spans="2:78">
      <c r="B2" s="58" t="s">
        <v>177</v>
      </c>
      <c r="C2" s="80" t="s">
        <v>249</v>
      </c>
    </row>
    <row r="3" spans="2:78">
      <c r="B3" s="58" t="s">
        <v>179</v>
      </c>
      <c r="C3" s="80" t="s">
        <v>250</v>
      </c>
    </row>
    <row r="4" spans="2:78">
      <c r="B4" s="58" t="s">
        <v>180</v>
      </c>
      <c r="C4" s="80">
        <v>9454</v>
      </c>
    </row>
    <row r="6" spans="2:78" ht="26.25" customHeight="1">
      <c r="B6" s="161" t="s">
        <v>209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3"/>
    </row>
    <row r="7" spans="2:78" ht="26.25" customHeight="1">
      <c r="B7" s="161" t="s">
        <v>97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3"/>
    </row>
    <row r="8" spans="2:78" s="3" customFormat="1" ht="47.25">
      <c r="B8" s="23" t="s">
        <v>114</v>
      </c>
      <c r="C8" s="31" t="s">
        <v>42</v>
      </c>
      <c r="D8" s="31" t="s">
        <v>46</v>
      </c>
      <c r="E8" s="31" t="s">
        <v>15</v>
      </c>
      <c r="F8" s="31" t="s">
        <v>59</v>
      </c>
      <c r="G8" s="31" t="s">
        <v>99</v>
      </c>
      <c r="H8" s="31" t="s">
        <v>18</v>
      </c>
      <c r="I8" s="31" t="s">
        <v>98</v>
      </c>
      <c r="J8" s="31" t="s">
        <v>17</v>
      </c>
      <c r="K8" s="31" t="s">
        <v>19</v>
      </c>
      <c r="L8" s="31" t="s">
        <v>232</v>
      </c>
      <c r="M8" s="31" t="s">
        <v>231</v>
      </c>
      <c r="N8" s="31" t="s">
        <v>107</v>
      </c>
      <c r="O8" s="31" t="s">
        <v>54</v>
      </c>
      <c r="P8" s="31" t="s">
        <v>181</v>
      </c>
      <c r="Q8" s="32" t="s">
        <v>183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239</v>
      </c>
      <c r="M9" s="17"/>
      <c r="N9" s="17" t="s">
        <v>235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111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1" t="s">
        <v>247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1" t="s">
        <v>110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1" t="s">
        <v>230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1" t="s">
        <v>238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12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B134"/>
  <sheetViews>
    <sheetView rightToLeft="1" zoomScale="90" zoomScaleNormal="90" workbookViewId="0">
      <selection activeCell="C23" sqref="C23"/>
    </sheetView>
  </sheetViews>
  <sheetFormatPr defaultColWidth="9.140625" defaultRowHeight="18"/>
  <cols>
    <col min="1" max="1" width="9.42578125" style="1" customWidth="1"/>
    <col min="2" max="2" width="45.5703125" style="2" bestFit="1" customWidth="1"/>
    <col min="3" max="3" width="46.140625" style="2" bestFit="1" customWidth="1"/>
    <col min="4" max="4" width="10.140625" style="2" bestFit="1" customWidth="1"/>
    <col min="5" max="5" width="12.42578125" style="2" bestFit="1" customWidth="1"/>
    <col min="6" max="6" width="4.5703125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0.140625" style="1" bestFit="1" customWidth="1"/>
    <col min="14" max="14" width="7.28515625" style="1" bestFit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54">
      <c r="B1" s="58" t="s">
        <v>178</v>
      </c>
      <c r="C1" s="80" t="s" vm="1">
        <v>248</v>
      </c>
    </row>
    <row r="2" spans="1:54">
      <c r="B2" s="58" t="s">
        <v>177</v>
      </c>
      <c r="C2" s="80" t="s">
        <v>249</v>
      </c>
    </row>
    <row r="3" spans="1:54">
      <c r="B3" s="58" t="s">
        <v>179</v>
      </c>
      <c r="C3" s="80" t="s">
        <v>250</v>
      </c>
    </row>
    <row r="4" spans="1:54">
      <c r="B4" s="58" t="s">
        <v>180</v>
      </c>
      <c r="C4" s="80">
        <v>9454</v>
      </c>
    </row>
    <row r="6" spans="1:54" ht="26.25" customHeight="1">
      <c r="B6" s="161" t="s">
        <v>210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3"/>
    </row>
    <row r="7" spans="1:54" s="3" customFormat="1" ht="63">
      <c r="B7" s="23" t="s">
        <v>114</v>
      </c>
      <c r="C7" s="31" t="s">
        <v>222</v>
      </c>
      <c r="D7" s="31" t="s">
        <v>42</v>
      </c>
      <c r="E7" s="31" t="s">
        <v>115</v>
      </c>
      <c r="F7" s="31" t="s">
        <v>15</v>
      </c>
      <c r="G7" s="31" t="s">
        <v>99</v>
      </c>
      <c r="H7" s="31" t="s">
        <v>59</v>
      </c>
      <c r="I7" s="31" t="s">
        <v>18</v>
      </c>
      <c r="J7" s="31" t="s">
        <v>98</v>
      </c>
      <c r="K7" s="14" t="s">
        <v>33</v>
      </c>
      <c r="L7" s="73" t="s">
        <v>19</v>
      </c>
      <c r="M7" s="31" t="s">
        <v>232</v>
      </c>
      <c r="N7" s="31" t="s">
        <v>231</v>
      </c>
      <c r="O7" s="31" t="s">
        <v>107</v>
      </c>
      <c r="P7" s="31" t="s">
        <v>181</v>
      </c>
      <c r="Q7" s="32" t="s">
        <v>183</v>
      </c>
      <c r="BA7" s="3" t="s">
        <v>161</v>
      </c>
      <c r="BB7" s="3" t="s">
        <v>163</v>
      </c>
    </row>
    <row r="8" spans="1:54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239</v>
      </c>
      <c r="N8" s="17"/>
      <c r="O8" s="17" t="s">
        <v>235</v>
      </c>
      <c r="P8" s="33" t="s">
        <v>20</v>
      </c>
      <c r="Q8" s="18" t="s">
        <v>20</v>
      </c>
      <c r="BA8" s="3" t="s">
        <v>159</v>
      </c>
      <c r="BB8" s="3" t="s">
        <v>162</v>
      </c>
    </row>
    <row r="9" spans="1:54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111</v>
      </c>
      <c r="BA9" s="4" t="s">
        <v>160</v>
      </c>
      <c r="BB9" s="4" t="s">
        <v>164</v>
      </c>
    </row>
    <row r="10" spans="1:54" s="4" customFormat="1" ht="18" customHeight="1">
      <c r="A10" s="138"/>
      <c r="B10" s="119" t="s">
        <v>38</v>
      </c>
      <c r="C10" s="120"/>
      <c r="D10" s="120"/>
      <c r="E10" s="120"/>
      <c r="F10" s="120"/>
      <c r="G10" s="120"/>
      <c r="H10" s="120"/>
      <c r="I10" s="121">
        <v>6.1729340627833791</v>
      </c>
      <c r="J10" s="120"/>
      <c r="K10" s="120"/>
      <c r="L10" s="129">
        <v>3.8254487184616215E-2</v>
      </c>
      <c r="M10" s="121"/>
      <c r="N10" s="125"/>
      <c r="O10" s="121">
        <v>434.93039999999991</v>
      </c>
      <c r="P10" s="122">
        <v>1</v>
      </c>
      <c r="Q10" s="122">
        <f>O10/'סכום נכסי הקרן'!$C$42</f>
        <v>1.6797790131371067E-2</v>
      </c>
      <c r="R10" s="138"/>
      <c r="S10" s="138"/>
      <c r="T10" s="138"/>
      <c r="BA10" s="102" t="s">
        <v>27</v>
      </c>
      <c r="BB10" s="4" t="s">
        <v>165</v>
      </c>
    </row>
    <row r="11" spans="1:54" s="102" customFormat="1" ht="21.75" customHeight="1">
      <c r="A11" s="139"/>
      <c r="B11" s="123" t="s">
        <v>36</v>
      </c>
      <c r="C11" s="120"/>
      <c r="D11" s="120"/>
      <c r="E11" s="120"/>
      <c r="F11" s="120"/>
      <c r="G11" s="120"/>
      <c r="H11" s="120"/>
      <c r="I11" s="121">
        <v>6.0563860661575672</v>
      </c>
      <c r="J11" s="120"/>
      <c r="K11" s="120"/>
      <c r="L11" s="129">
        <v>3.5420023342764048E-2</v>
      </c>
      <c r="M11" s="121"/>
      <c r="N11" s="125"/>
      <c r="O11" s="121">
        <v>350.95243999999997</v>
      </c>
      <c r="P11" s="122">
        <v>0.80691632500280519</v>
      </c>
      <c r="Q11" s="122">
        <f>O11/'סכום נכסי הקרן'!$C$42</f>
        <v>1.355441108097433E-2</v>
      </c>
      <c r="R11" s="139"/>
      <c r="S11" s="139"/>
      <c r="T11" s="139"/>
      <c r="BB11" s="102" t="s">
        <v>171</v>
      </c>
    </row>
    <row r="12" spans="1:54">
      <c r="A12" s="140"/>
      <c r="B12" s="104" t="s">
        <v>34</v>
      </c>
      <c r="C12" s="84"/>
      <c r="D12" s="84"/>
      <c r="E12" s="84"/>
      <c r="F12" s="84"/>
      <c r="G12" s="84"/>
      <c r="H12" s="84"/>
      <c r="I12" s="93">
        <v>9.1204898864430906</v>
      </c>
      <c r="J12" s="84"/>
      <c r="K12" s="84"/>
      <c r="L12" s="106">
        <v>3.1326870190042592E-2</v>
      </c>
      <c r="M12" s="93"/>
      <c r="N12" s="95"/>
      <c r="O12" s="93">
        <v>188.54246999999998</v>
      </c>
      <c r="P12" s="94">
        <v>0.43350032556933255</v>
      </c>
      <c r="Q12" s="94">
        <f>O12/'סכום נכסי הקרן'!$C$42</f>
        <v>7.2818474907946793E-3</v>
      </c>
      <c r="R12" s="140"/>
      <c r="S12" s="140"/>
      <c r="T12" s="140"/>
      <c r="BB12" s="1" t="s">
        <v>166</v>
      </c>
    </row>
    <row r="13" spans="1:54">
      <c r="A13" s="140"/>
      <c r="B13" s="89" t="s">
        <v>688</v>
      </c>
      <c r="C13" s="99" t="s">
        <v>676</v>
      </c>
      <c r="D13" s="86">
        <v>6028</v>
      </c>
      <c r="E13" s="99"/>
      <c r="F13" s="86" t="s">
        <v>675</v>
      </c>
      <c r="G13" s="112">
        <v>43100</v>
      </c>
      <c r="H13" s="86"/>
      <c r="I13" s="96">
        <v>9.59</v>
      </c>
      <c r="J13" s="99" t="s">
        <v>163</v>
      </c>
      <c r="K13" s="100">
        <v>4.2700000000000002E-2</v>
      </c>
      <c r="L13" s="100">
        <v>4.2700000000000002E-2</v>
      </c>
      <c r="M13" s="96">
        <v>13256.169999999998</v>
      </c>
      <c r="N13" s="98">
        <v>102.26</v>
      </c>
      <c r="O13" s="96">
        <v>13.555759999999998</v>
      </c>
      <c r="P13" s="97">
        <v>3.1167653491225265E-2</v>
      </c>
      <c r="Q13" s="97">
        <f>O13/'סכום נכסי הקרן'!$C$42</f>
        <v>5.235477022328968E-4</v>
      </c>
      <c r="R13" s="140"/>
      <c r="S13" s="140"/>
      <c r="T13" s="140"/>
      <c r="BB13" s="1" t="s">
        <v>167</v>
      </c>
    </row>
    <row r="14" spans="1:54">
      <c r="A14" s="140"/>
      <c r="B14" s="89" t="s">
        <v>688</v>
      </c>
      <c r="C14" s="99" t="s">
        <v>676</v>
      </c>
      <c r="D14" s="86">
        <v>6027</v>
      </c>
      <c r="E14" s="99"/>
      <c r="F14" s="86" t="s">
        <v>675</v>
      </c>
      <c r="G14" s="112">
        <v>43100</v>
      </c>
      <c r="H14" s="86"/>
      <c r="I14" s="96">
        <v>9.99</v>
      </c>
      <c r="J14" s="99" t="s">
        <v>163</v>
      </c>
      <c r="K14" s="100">
        <v>3.1900000000000005E-2</v>
      </c>
      <c r="L14" s="100">
        <v>3.1900000000000005E-2</v>
      </c>
      <c r="M14" s="96">
        <v>49666.489999999991</v>
      </c>
      <c r="N14" s="98">
        <v>100.38</v>
      </c>
      <c r="O14" s="96">
        <v>49.855219999999996</v>
      </c>
      <c r="P14" s="97">
        <v>0.11462804163608707</v>
      </c>
      <c r="Q14" s="97">
        <f>O14/'סכום נכסי הקרן'!$C$42</f>
        <v>1.9254977865730554E-3</v>
      </c>
      <c r="R14" s="140"/>
      <c r="S14" s="140"/>
      <c r="T14" s="140"/>
      <c r="BB14" s="1" t="s">
        <v>168</v>
      </c>
    </row>
    <row r="15" spans="1:54">
      <c r="A15" s="140"/>
      <c r="B15" s="89" t="s">
        <v>688</v>
      </c>
      <c r="C15" s="99" t="s">
        <v>676</v>
      </c>
      <c r="D15" s="86">
        <v>6026</v>
      </c>
      <c r="E15" s="99"/>
      <c r="F15" s="86" t="s">
        <v>675</v>
      </c>
      <c r="G15" s="112">
        <v>43100</v>
      </c>
      <c r="H15" s="86"/>
      <c r="I15" s="96">
        <v>8.02</v>
      </c>
      <c r="J15" s="99" t="s">
        <v>163</v>
      </c>
      <c r="K15" s="100">
        <v>3.3500000000000002E-2</v>
      </c>
      <c r="L15" s="100">
        <v>3.3500000000000002E-2</v>
      </c>
      <c r="M15" s="96">
        <v>69037.59</v>
      </c>
      <c r="N15" s="98">
        <v>103.51</v>
      </c>
      <c r="O15" s="96">
        <v>71.460809999999995</v>
      </c>
      <c r="P15" s="97">
        <v>0.16430401277997586</v>
      </c>
      <c r="Q15" s="97">
        <f>O15/'סכום נכסי הקרן'!$C$42</f>
        <v>2.7599443244201442E-3</v>
      </c>
      <c r="R15" s="140"/>
      <c r="S15" s="140"/>
      <c r="T15" s="140"/>
      <c r="BB15" s="1" t="s">
        <v>170</v>
      </c>
    </row>
    <row r="16" spans="1:54">
      <c r="A16" s="140"/>
      <c r="B16" s="89" t="s">
        <v>688</v>
      </c>
      <c r="C16" s="99" t="s">
        <v>676</v>
      </c>
      <c r="D16" s="86">
        <v>6025</v>
      </c>
      <c r="E16" s="99"/>
      <c r="F16" s="86" t="s">
        <v>675</v>
      </c>
      <c r="G16" s="112">
        <v>43100</v>
      </c>
      <c r="H16" s="86"/>
      <c r="I16" s="96">
        <v>10.050000000000001</v>
      </c>
      <c r="J16" s="99" t="s">
        <v>163</v>
      </c>
      <c r="K16" s="100">
        <v>2.92E-2</v>
      </c>
      <c r="L16" s="100">
        <v>2.92E-2</v>
      </c>
      <c r="M16" s="96">
        <v>28136.489999999994</v>
      </c>
      <c r="N16" s="98">
        <v>106.1</v>
      </c>
      <c r="O16" s="96">
        <v>29.852809999999995</v>
      </c>
      <c r="P16" s="97">
        <v>6.8638131526331567E-2</v>
      </c>
      <c r="Q16" s="97">
        <f>O16/'סכום נכסי הקרן'!$C$42</f>
        <v>1.1529689283887618E-3</v>
      </c>
      <c r="R16" s="140"/>
      <c r="S16" s="140"/>
      <c r="T16" s="140"/>
      <c r="BB16" s="1" t="s">
        <v>169</v>
      </c>
    </row>
    <row r="17" spans="1:54">
      <c r="A17" s="140"/>
      <c r="B17" s="89" t="s">
        <v>688</v>
      </c>
      <c r="C17" s="99" t="s">
        <v>676</v>
      </c>
      <c r="D17" s="86">
        <v>6024</v>
      </c>
      <c r="E17" s="99"/>
      <c r="F17" s="86" t="s">
        <v>675</v>
      </c>
      <c r="G17" s="112">
        <v>43100</v>
      </c>
      <c r="H17" s="86"/>
      <c r="I17" s="96">
        <v>9.1700000000000017</v>
      </c>
      <c r="J17" s="99" t="s">
        <v>163</v>
      </c>
      <c r="K17" s="100">
        <v>1.9799999999999998E-2</v>
      </c>
      <c r="L17" s="100">
        <v>1.9799999999999998E-2</v>
      </c>
      <c r="M17" s="96">
        <v>22255.519999999997</v>
      </c>
      <c r="N17" s="98">
        <v>107.02</v>
      </c>
      <c r="O17" s="96">
        <v>23.817869999999996</v>
      </c>
      <c r="P17" s="97">
        <v>5.4762486135712753E-2</v>
      </c>
      <c r="Q17" s="97">
        <f>O17/'סכום נכסי הקרן'!$C$42</f>
        <v>9.1988874917982061E-4</v>
      </c>
      <c r="R17" s="140"/>
      <c r="S17" s="140"/>
      <c r="T17" s="140"/>
      <c r="BB17" s="1" t="s">
        <v>172</v>
      </c>
    </row>
    <row r="18" spans="1:54">
      <c r="A18" s="140"/>
      <c r="B18" s="85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96"/>
      <c r="N18" s="98"/>
      <c r="O18" s="86"/>
      <c r="P18" s="97"/>
      <c r="Q18" s="86"/>
      <c r="R18" s="140"/>
      <c r="S18" s="140"/>
      <c r="T18" s="140"/>
      <c r="BB18" s="1" t="s">
        <v>173</v>
      </c>
    </row>
    <row r="19" spans="1:54">
      <c r="A19" s="140"/>
      <c r="B19" s="104" t="s">
        <v>35</v>
      </c>
      <c r="C19" s="84"/>
      <c r="D19" s="84"/>
      <c r="E19" s="84"/>
      <c r="F19" s="84"/>
      <c r="G19" s="84"/>
      <c r="H19" s="84"/>
      <c r="I19" s="93">
        <v>2.4992540587255823</v>
      </c>
      <c r="J19" s="84"/>
      <c r="K19" s="84"/>
      <c r="L19" s="106">
        <v>4.0171783382510338E-2</v>
      </c>
      <c r="M19" s="93"/>
      <c r="N19" s="95"/>
      <c r="O19" s="93">
        <v>162.40996999999993</v>
      </c>
      <c r="P19" s="94">
        <v>0.37341599943347248</v>
      </c>
      <c r="Q19" s="94">
        <f>O19/'סכום נכסי הקרן'!$C$42</f>
        <v>6.2725635901796483E-3</v>
      </c>
      <c r="R19" s="140"/>
      <c r="S19" s="140"/>
      <c r="T19" s="140"/>
      <c r="BB19" s="1" t="s">
        <v>174</v>
      </c>
    </row>
    <row r="20" spans="1:54">
      <c r="A20" s="140"/>
      <c r="B20" s="89" t="s">
        <v>689</v>
      </c>
      <c r="C20" s="99" t="s">
        <v>676</v>
      </c>
      <c r="D20" s="86">
        <v>507852</v>
      </c>
      <c r="E20" s="99"/>
      <c r="F20" s="86" t="s">
        <v>677</v>
      </c>
      <c r="G20" s="112">
        <v>43185</v>
      </c>
      <c r="H20" s="86" t="s">
        <v>674</v>
      </c>
      <c r="I20" s="96">
        <v>1.6900000000000002</v>
      </c>
      <c r="J20" s="99" t="s">
        <v>162</v>
      </c>
      <c r="K20" s="100">
        <v>3.4355999999999998E-2</v>
      </c>
      <c r="L20" s="100">
        <v>3.7400000000000003E-2</v>
      </c>
      <c r="M20" s="96">
        <v>35565.999999999993</v>
      </c>
      <c r="N20" s="98">
        <v>99.63</v>
      </c>
      <c r="O20" s="96">
        <v>129.33555999999999</v>
      </c>
      <c r="P20" s="97">
        <v>0.29737070574970159</v>
      </c>
      <c r="Q20" s="97">
        <f>O20/'סכום נכסי הקרן'!$C$42</f>
        <v>4.9951707064011877E-3</v>
      </c>
      <c r="R20" s="140"/>
      <c r="S20" s="140"/>
      <c r="T20" s="140"/>
      <c r="BB20" s="1" t="s">
        <v>175</v>
      </c>
    </row>
    <row r="21" spans="1:54">
      <c r="A21" s="140"/>
      <c r="B21" s="89" t="s">
        <v>690</v>
      </c>
      <c r="C21" s="99" t="s">
        <v>678</v>
      </c>
      <c r="D21" s="86">
        <v>519608</v>
      </c>
      <c r="E21" s="99"/>
      <c r="F21" s="86" t="s">
        <v>435</v>
      </c>
      <c r="G21" s="112">
        <v>43281</v>
      </c>
      <c r="H21" s="86" t="s">
        <v>308</v>
      </c>
      <c r="I21" s="96">
        <v>2.46</v>
      </c>
      <c r="J21" s="99" t="s">
        <v>162</v>
      </c>
      <c r="K21" s="100">
        <v>6.0355999999999993E-2</v>
      </c>
      <c r="L21" s="100">
        <v>6.0200000000000004E-2</v>
      </c>
      <c r="M21" s="96">
        <v>5161.4099999999989</v>
      </c>
      <c r="N21" s="98">
        <v>101.16</v>
      </c>
      <c r="O21" s="96">
        <v>19.057659999999995</v>
      </c>
      <c r="P21" s="97">
        <v>4.381772347943487E-2</v>
      </c>
      <c r="Q21" s="97">
        <f>O21/'סכום נכסי הקרן'!$C$42</f>
        <v>7.3604092304199742E-4</v>
      </c>
      <c r="R21" s="140"/>
      <c r="S21" s="140"/>
      <c r="T21" s="140"/>
      <c r="BB21" s="1" t="s">
        <v>176</v>
      </c>
    </row>
    <row r="22" spans="1:54">
      <c r="A22" s="140"/>
      <c r="B22" s="89" t="s">
        <v>690</v>
      </c>
      <c r="C22" s="99" t="s">
        <v>678</v>
      </c>
      <c r="D22" s="86">
        <v>91050019</v>
      </c>
      <c r="E22" s="99"/>
      <c r="F22" s="86" t="s">
        <v>435</v>
      </c>
      <c r="G22" s="112">
        <v>43279</v>
      </c>
      <c r="H22" s="86" t="s">
        <v>308</v>
      </c>
      <c r="I22" s="96">
        <v>2.46</v>
      </c>
      <c r="J22" s="99" t="s">
        <v>162</v>
      </c>
      <c r="K22" s="100">
        <v>5.8058999999999999E-2</v>
      </c>
      <c r="L22" s="100">
        <v>6.430000000000001E-2</v>
      </c>
      <c r="M22" s="96">
        <v>469.08999999999992</v>
      </c>
      <c r="N22" s="98">
        <v>100</v>
      </c>
      <c r="O22" s="96">
        <v>1.7121799999999996</v>
      </c>
      <c r="P22" s="97">
        <v>3.936675845146718E-3</v>
      </c>
      <c r="Q22" s="97">
        <f>O22/'סכום נכסי הקרן'!$C$42</f>
        <v>6.6127454662012397E-5</v>
      </c>
      <c r="R22" s="140"/>
      <c r="S22" s="140"/>
      <c r="T22" s="140"/>
      <c r="BB22" s="1" t="s">
        <v>27</v>
      </c>
    </row>
    <row r="23" spans="1:54">
      <c r="A23" s="140"/>
      <c r="B23" s="89" t="s">
        <v>691</v>
      </c>
      <c r="C23" s="99" t="s">
        <v>678</v>
      </c>
      <c r="D23" s="86">
        <v>90320002</v>
      </c>
      <c r="E23" s="99"/>
      <c r="F23" s="86" t="s">
        <v>435</v>
      </c>
      <c r="G23" s="112">
        <v>43227</v>
      </c>
      <c r="H23" s="86" t="s">
        <v>159</v>
      </c>
      <c r="I23" s="96">
        <v>0.19</v>
      </c>
      <c r="J23" s="99" t="s">
        <v>163</v>
      </c>
      <c r="K23" s="100">
        <v>2.6000000000000002E-2</v>
      </c>
      <c r="L23" s="100">
        <v>2.7399999999999997E-2</v>
      </c>
      <c r="M23" s="96">
        <v>13.759999999999998</v>
      </c>
      <c r="N23" s="98">
        <v>100.39</v>
      </c>
      <c r="O23" s="96">
        <v>1.3809999999999998E-2</v>
      </c>
      <c r="P23" s="97">
        <v>3.1752206789867988E-5</v>
      </c>
      <c r="Q23" s="97">
        <f>O23/'סכום נכסי הקרן'!$C$42</f>
        <v>5.3336690586409797E-7</v>
      </c>
      <c r="R23" s="140"/>
      <c r="S23" s="140"/>
      <c r="T23" s="140"/>
    </row>
    <row r="24" spans="1:54">
      <c r="A24" s="140"/>
      <c r="B24" s="89" t="s">
        <v>691</v>
      </c>
      <c r="C24" s="99" t="s">
        <v>678</v>
      </c>
      <c r="D24" s="86">
        <v>90320003</v>
      </c>
      <c r="E24" s="99"/>
      <c r="F24" s="86" t="s">
        <v>435</v>
      </c>
      <c r="G24" s="112">
        <v>43279</v>
      </c>
      <c r="H24" s="86" t="s">
        <v>159</v>
      </c>
      <c r="I24" s="96">
        <v>0.16</v>
      </c>
      <c r="J24" s="99" t="s">
        <v>163</v>
      </c>
      <c r="K24" s="100">
        <v>2.6000000000000002E-2</v>
      </c>
      <c r="L24" s="100">
        <v>2.7199999999999998E-2</v>
      </c>
      <c r="M24" s="96">
        <v>59.739999999999988</v>
      </c>
      <c r="N24" s="98">
        <v>100</v>
      </c>
      <c r="O24" s="96">
        <v>5.9739999999999988E-2</v>
      </c>
      <c r="P24" s="97">
        <v>1.373553101829626E-4</v>
      </c>
      <c r="Q24" s="97">
        <f>O24/'סכום נכסי הקרן'!$C$42</f>
        <v>2.3072656738827814E-6</v>
      </c>
      <c r="R24" s="140"/>
      <c r="S24" s="140"/>
      <c r="T24" s="140"/>
    </row>
    <row r="25" spans="1:54">
      <c r="A25" s="140"/>
      <c r="B25" s="89" t="s">
        <v>691</v>
      </c>
      <c r="C25" s="99" t="s">
        <v>678</v>
      </c>
      <c r="D25" s="86">
        <v>90320001</v>
      </c>
      <c r="E25" s="99"/>
      <c r="F25" s="86" t="s">
        <v>435</v>
      </c>
      <c r="G25" s="112">
        <v>43138</v>
      </c>
      <c r="H25" s="86" t="s">
        <v>159</v>
      </c>
      <c r="I25" s="96">
        <v>0.1</v>
      </c>
      <c r="J25" s="99" t="s">
        <v>163</v>
      </c>
      <c r="K25" s="100">
        <v>2.6000000000000002E-2</v>
      </c>
      <c r="L25" s="100">
        <v>5.8999999999999999E-3</v>
      </c>
      <c r="M25" s="96">
        <v>56.769999999999989</v>
      </c>
      <c r="N25" s="98">
        <v>100.71</v>
      </c>
      <c r="O25" s="96">
        <v>5.7179999999999995E-2</v>
      </c>
      <c r="P25" s="97">
        <v>1.3146931095182128E-4</v>
      </c>
      <c r="Q25" s="97">
        <f>O25/'סכום נכסי הקרן'!$C$42</f>
        <v>2.2083938940846575E-6</v>
      </c>
      <c r="R25" s="140"/>
      <c r="S25" s="140"/>
      <c r="T25" s="140"/>
    </row>
    <row r="26" spans="1:54">
      <c r="A26" s="140"/>
      <c r="B26" s="89" t="s">
        <v>691</v>
      </c>
      <c r="C26" s="99" t="s">
        <v>678</v>
      </c>
      <c r="D26" s="86">
        <v>90310002</v>
      </c>
      <c r="E26" s="99"/>
      <c r="F26" s="86" t="s">
        <v>435</v>
      </c>
      <c r="G26" s="112">
        <v>43227</v>
      </c>
      <c r="H26" s="86" t="s">
        <v>159</v>
      </c>
      <c r="I26" s="96">
        <v>10.19</v>
      </c>
      <c r="J26" s="99" t="s">
        <v>163</v>
      </c>
      <c r="K26" s="100">
        <v>2.9805999999999999E-2</v>
      </c>
      <c r="L26" s="100">
        <v>2.9500000000000002E-2</v>
      </c>
      <c r="M26" s="96">
        <v>299.22000000000003</v>
      </c>
      <c r="N26" s="98">
        <v>100.51</v>
      </c>
      <c r="O26" s="96">
        <v>0.30073999999999995</v>
      </c>
      <c r="P26" s="97">
        <v>6.914669565521288E-4</v>
      </c>
      <c r="Q26" s="97">
        <f>O26/'סכום נכסי הקרן'!$C$42</f>
        <v>1.1615116818940538E-5</v>
      </c>
      <c r="R26" s="140"/>
      <c r="S26" s="140"/>
      <c r="T26" s="140"/>
    </row>
    <row r="27" spans="1:54">
      <c r="A27" s="140"/>
      <c r="B27" s="89" t="s">
        <v>691</v>
      </c>
      <c r="C27" s="99" t="s">
        <v>678</v>
      </c>
      <c r="D27" s="86">
        <v>90310003</v>
      </c>
      <c r="E27" s="99"/>
      <c r="F27" s="86" t="s">
        <v>435</v>
      </c>
      <c r="G27" s="112">
        <v>43279</v>
      </c>
      <c r="H27" s="86" t="s">
        <v>159</v>
      </c>
      <c r="I27" s="96">
        <v>10.210000000000001</v>
      </c>
      <c r="J27" s="99" t="s">
        <v>163</v>
      </c>
      <c r="K27" s="100">
        <v>2.9796999999999997E-2</v>
      </c>
      <c r="L27" s="100">
        <v>2.87E-2</v>
      </c>
      <c r="M27" s="96">
        <v>351.42999999999995</v>
      </c>
      <c r="N27" s="98">
        <v>100.02</v>
      </c>
      <c r="O27" s="96">
        <v>0.35149999999999992</v>
      </c>
      <c r="P27" s="97">
        <v>8.0817528505710342E-4</v>
      </c>
      <c r="Q27" s="97">
        <f>O27/'סכום נכסי הקרן'!$C$42</f>
        <v>1.3575558827750211E-5</v>
      </c>
      <c r="R27" s="140"/>
      <c r="S27" s="140"/>
      <c r="T27" s="140"/>
    </row>
    <row r="28" spans="1:54">
      <c r="A28" s="140"/>
      <c r="B28" s="89" t="s">
        <v>691</v>
      </c>
      <c r="C28" s="99" t="s">
        <v>678</v>
      </c>
      <c r="D28" s="86">
        <v>90310001</v>
      </c>
      <c r="E28" s="99"/>
      <c r="F28" s="86" t="s">
        <v>435</v>
      </c>
      <c r="G28" s="112">
        <v>43138</v>
      </c>
      <c r="H28" s="86" t="s">
        <v>159</v>
      </c>
      <c r="I28" s="96">
        <v>10.17</v>
      </c>
      <c r="J28" s="99" t="s">
        <v>163</v>
      </c>
      <c r="K28" s="100">
        <v>2.8239999999999998E-2</v>
      </c>
      <c r="L28" s="100">
        <v>3.1699999999999999E-2</v>
      </c>
      <c r="M28" s="96">
        <v>1874.4799999999998</v>
      </c>
      <c r="N28" s="98">
        <v>97</v>
      </c>
      <c r="O28" s="96">
        <v>1.8182499999999997</v>
      </c>
      <c r="P28" s="97">
        <v>4.1805539461026407E-3</v>
      </c>
      <c r="Q28" s="97">
        <f>O28/'סכום נכסי הקרן'!$C$42</f>
        <v>7.0224067819507318E-5</v>
      </c>
      <c r="R28" s="140"/>
      <c r="S28" s="140"/>
      <c r="T28" s="140"/>
    </row>
    <row r="29" spans="1:54">
      <c r="A29" s="140"/>
      <c r="B29" s="89" t="s">
        <v>692</v>
      </c>
      <c r="C29" s="99" t="s">
        <v>678</v>
      </c>
      <c r="D29" s="86">
        <v>11898601</v>
      </c>
      <c r="E29" s="99"/>
      <c r="F29" s="86" t="s">
        <v>675</v>
      </c>
      <c r="G29" s="112">
        <v>43281</v>
      </c>
      <c r="H29" s="86"/>
      <c r="I29" s="96">
        <v>11.430000000000001</v>
      </c>
      <c r="J29" s="99" t="s">
        <v>163</v>
      </c>
      <c r="K29" s="100">
        <v>3.56E-2</v>
      </c>
      <c r="L29" s="100">
        <v>3.6600000000000001E-2</v>
      </c>
      <c r="M29" s="96">
        <v>1677.1699999999996</v>
      </c>
      <c r="N29" s="98">
        <v>99.4</v>
      </c>
      <c r="O29" s="96">
        <v>1.6670999999999996</v>
      </c>
      <c r="P29" s="97">
        <v>3.8330270774358378E-3</v>
      </c>
      <c r="Q29" s="97">
        <f>O29/'סכום נכסי הקרן'!$C$42</f>
        <v>6.4386384414629811E-5</v>
      </c>
      <c r="R29" s="140"/>
      <c r="S29" s="140"/>
      <c r="T29" s="140"/>
    </row>
    <row r="30" spans="1:54">
      <c r="A30" s="140"/>
      <c r="B30" s="89" t="s">
        <v>692</v>
      </c>
      <c r="C30" s="99" t="s">
        <v>678</v>
      </c>
      <c r="D30" s="86">
        <v>11898600</v>
      </c>
      <c r="E30" s="99"/>
      <c r="F30" s="86" t="s">
        <v>675</v>
      </c>
      <c r="G30" s="112">
        <v>43222</v>
      </c>
      <c r="H30" s="86"/>
      <c r="I30" s="96">
        <v>11.45</v>
      </c>
      <c r="J30" s="99" t="s">
        <v>163</v>
      </c>
      <c r="K30" s="100">
        <v>3.5200000000000002E-2</v>
      </c>
      <c r="L30" s="100">
        <v>3.6299999999999999E-2</v>
      </c>
      <c r="M30" s="96">
        <v>8022.6099999999988</v>
      </c>
      <c r="N30" s="98">
        <v>100.17</v>
      </c>
      <c r="O30" s="96">
        <v>8.036249999999999</v>
      </c>
      <c r="P30" s="97">
        <v>1.8477094266117062E-2</v>
      </c>
      <c r="Q30" s="97">
        <f>O30/'סכום נכסי הקרן'!$C$42</f>
        <v>3.1037435171979417E-4</v>
      </c>
      <c r="R30" s="140"/>
      <c r="S30" s="140"/>
      <c r="T30" s="140"/>
    </row>
    <row r="31" spans="1:54">
      <c r="A31" s="140"/>
      <c r="B31" s="85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96"/>
      <c r="N31" s="98"/>
      <c r="O31" s="86"/>
      <c r="P31" s="97"/>
      <c r="Q31" s="86"/>
      <c r="R31" s="140"/>
      <c r="S31" s="140"/>
      <c r="T31" s="140"/>
    </row>
    <row r="32" spans="1:54" s="102" customFormat="1">
      <c r="A32" s="139"/>
      <c r="B32" s="123" t="s">
        <v>37</v>
      </c>
      <c r="C32" s="120"/>
      <c r="D32" s="120"/>
      <c r="E32" s="120"/>
      <c r="F32" s="120"/>
      <c r="G32" s="120"/>
      <c r="H32" s="120"/>
      <c r="I32" s="121">
        <v>6.6599999999999984</v>
      </c>
      <c r="J32" s="120"/>
      <c r="K32" s="120"/>
      <c r="L32" s="129">
        <v>5.0099999999999992E-2</v>
      </c>
      <c r="M32" s="121"/>
      <c r="N32" s="125"/>
      <c r="O32" s="121">
        <v>83.97796000000001</v>
      </c>
      <c r="P32" s="122">
        <v>0.19308367499719503</v>
      </c>
      <c r="Q32" s="122">
        <f>O32/'סכום נכסי הקרן'!$C$42</f>
        <v>3.2433790503967413E-3</v>
      </c>
      <c r="R32" s="139"/>
      <c r="S32" s="139"/>
      <c r="T32" s="139"/>
    </row>
    <row r="33" spans="1:20">
      <c r="A33" s="140"/>
      <c r="B33" s="104" t="s">
        <v>35</v>
      </c>
      <c r="C33" s="84"/>
      <c r="D33" s="84"/>
      <c r="E33" s="84"/>
      <c r="F33" s="84"/>
      <c r="G33" s="84"/>
      <c r="H33" s="84"/>
      <c r="I33" s="93">
        <v>6.6599999999999984</v>
      </c>
      <c r="J33" s="84"/>
      <c r="K33" s="84"/>
      <c r="L33" s="106">
        <v>5.0099999999999992E-2</v>
      </c>
      <c r="M33" s="93"/>
      <c r="N33" s="95"/>
      <c r="O33" s="93">
        <v>83.97796000000001</v>
      </c>
      <c r="P33" s="94">
        <v>0.19308367499719503</v>
      </c>
      <c r="Q33" s="94">
        <f>O33/'סכום נכסי הקרן'!$C$42</f>
        <v>3.2433790503967413E-3</v>
      </c>
      <c r="R33" s="140"/>
      <c r="S33" s="140"/>
      <c r="T33" s="140"/>
    </row>
    <row r="34" spans="1:20">
      <c r="A34" s="140"/>
      <c r="B34" s="89" t="s">
        <v>693</v>
      </c>
      <c r="C34" s="99" t="s">
        <v>676</v>
      </c>
      <c r="D34" s="86">
        <v>508506</v>
      </c>
      <c r="E34" s="99"/>
      <c r="F34" s="86" t="s">
        <v>679</v>
      </c>
      <c r="G34" s="112">
        <v>43186</v>
      </c>
      <c r="H34" s="86" t="s">
        <v>674</v>
      </c>
      <c r="I34" s="96">
        <v>6.6599999999999984</v>
      </c>
      <c r="J34" s="99" t="s">
        <v>162</v>
      </c>
      <c r="K34" s="100">
        <v>4.8000000000000001E-2</v>
      </c>
      <c r="L34" s="100">
        <v>5.0099999999999992E-2</v>
      </c>
      <c r="M34" s="96">
        <v>22947.999999999996</v>
      </c>
      <c r="N34" s="98">
        <v>100.26</v>
      </c>
      <c r="O34" s="96">
        <v>83.97796000000001</v>
      </c>
      <c r="P34" s="97">
        <v>0.19308367499719503</v>
      </c>
      <c r="Q34" s="97">
        <f>O34/'סכום נכסי הקרן'!$C$42</f>
        <v>3.2433790503967413E-3</v>
      </c>
      <c r="R34" s="140"/>
      <c r="S34" s="140"/>
      <c r="T34" s="140"/>
    </row>
    <row r="35" spans="1:20">
      <c r="A35" s="140"/>
      <c r="B35" s="85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96"/>
      <c r="N35" s="98"/>
      <c r="O35" s="86"/>
      <c r="P35" s="97"/>
      <c r="Q35" s="86"/>
      <c r="R35" s="140"/>
      <c r="S35" s="140"/>
      <c r="T35" s="140"/>
    </row>
    <row r="36" spans="1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1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1:20">
      <c r="B38" s="101" t="s">
        <v>247</v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1:20">
      <c r="B39" s="101" t="s">
        <v>110</v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1:20">
      <c r="B40" s="101" t="s">
        <v>230</v>
      </c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1:20">
      <c r="B41" s="101" t="s">
        <v>238</v>
      </c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1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1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1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1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1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1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1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</row>
    <row r="112" spans="2:17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</row>
    <row r="113" spans="2:17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</row>
    <row r="114" spans="2:17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</row>
    <row r="115" spans="2:17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</row>
    <row r="116" spans="2:17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</row>
    <row r="117" spans="2:17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</row>
    <row r="118" spans="2:17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</row>
    <row r="119" spans="2:17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</row>
    <row r="120" spans="2:17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</row>
    <row r="121" spans="2:17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</row>
    <row r="122" spans="2:17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</row>
    <row r="123" spans="2:17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</row>
    <row r="124" spans="2:17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</row>
    <row r="125" spans="2:17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</row>
    <row r="126" spans="2:17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</row>
    <row r="127" spans="2:17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</row>
    <row r="128" spans="2:17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</row>
    <row r="129" spans="2:17"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</row>
    <row r="130" spans="2:17"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</row>
    <row r="131" spans="2:17"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</row>
    <row r="132" spans="2:17"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</row>
    <row r="133" spans="2:17"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</row>
    <row r="134" spans="2:17"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</row>
  </sheetData>
  <sheetProtection sheet="1" objects="1" scenarios="1"/>
  <mergeCells count="1">
    <mergeCell ref="B6:Q6"/>
  </mergeCells>
  <phoneticPr fontId="3" type="noConversion"/>
  <conditionalFormatting sqref="B58:B134">
    <cfRule type="cellIs" dxfId="11" priority="17" operator="equal">
      <formula>2958465</formula>
    </cfRule>
    <cfRule type="cellIs" dxfId="10" priority="18" operator="equal">
      <formula>"NR3"</formula>
    </cfRule>
    <cfRule type="cellIs" dxfId="9" priority="19" operator="equal">
      <formula>"דירוג פנימי"</formula>
    </cfRule>
  </conditionalFormatting>
  <conditionalFormatting sqref="B58:B134">
    <cfRule type="cellIs" dxfId="8" priority="16" operator="equal">
      <formula>2958465</formula>
    </cfRule>
  </conditionalFormatting>
  <conditionalFormatting sqref="B11:B12 B42:B43 B18:B33 B35:B37">
    <cfRule type="cellIs" dxfId="7" priority="15" operator="equal">
      <formula>"NR3"</formula>
    </cfRule>
  </conditionalFormatting>
  <conditionalFormatting sqref="B13:B17">
    <cfRule type="cellIs" dxfId="6" priority="14" operator="equal">
      <formula>"NR3"</formula>
    </cfRule>
  </conditionalFormatting>
  <conditionalFormatting sqref="B34">
    <cfRule type="cellIs" dxfId="5" priority="2" operator="equal">
      <formula>2958465</formula>
    </cfRule>
    <cfRule type="cellIs" dxfId="4" priority="3" operator="equal">
      <formula>"NR3"</formula>
    </cfRule>
    <cfRule type="cellIs" dxfId="3" priority="4" operator="equal">
      <formula>"דירוג פנימי"</formula>
    </cfRule>
  </conditionalFormatting>
  <conditionalFormatting sqref="B34">
    <cfRule type="cellIs" dxfId="2" priority="1" operator="equal">
      <formula>2958465</formula>
    </cfRule>
  </conditionalFormatting>
  <dataValidations count="1">
    <dataValidation allowBlank="1" showInputMessage="1" showErrorMessage="1" sqref="D1:Q9 C5:C9 B1:B9 B135:Q1048576 B38:B41 AA53:XFD56 A1:A1048576 R53:Y56 R57:XFD1048576 R1:XFD5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178</v>
      </c>
      <c r="C1" s="80" t="s" vm="1">
        <v>248</v>
      </c>
    </row>
    <row r="2" spans="2:64">
      <c r="B2" s="58" t="s">
        <v>177</v>
      </c>
      <c r="C2" s="80" t="s">
        <v>249</v>
      </c>
    </row>
    <row r="3" spans="2:64">
      <c r="B3" s="58" t="s">
        <v>179</v>
      </c>
      <c r="C3" s="80" t="s">
        <v>250</v>
      </c>
    </row>
    <row r="4" spans="2:64">
      <c r="B4" s="58" t="s">
        <v>180</v>
      </c>
      <c r="C4" s="80">
        <v>9454</v>
      </c>
    </row>
    <row r="6" spans="2:64" ht="26.25" customHeight="1">
      <c r="B6" s="161" t="s">
        <v>211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3"/>
    </row>
    <row r="7" spans="2:64" s="3" customFormat="1" ht="78.75">
      <c r="B7" s="61" t="s">
        <v>114</v>
      </c>
      <c r="C7" s="62" t="s">
        <v>42</v>
      </c>
      <c r="D7" s="62" t="s">
        <v>115</v>
      </c>
      <c r="E7" s="62" t="s">
        <v>15</v>
      </c>
      <c r="F7" s="62" t="s">
        <v>59</v>
      </c>
      <c r="G7" s="62" t="s">
        <v>18</v>
      </c>
      <c r="H7" s="62" t="s">
        <v>98</v>
      </c>
      <c r="I7" s="62" t="s">
        <v>48</v>
      </c>
      <c r="J7" s="62" t="s">
        <v>19</v>
      </c>
      <c r="K7" s="62" t="s">
        <v>232</v>
      </c>
      <c r="L7" s="62" t="s">
        <v>231</v>
      </c>
      <c r="M7" s="62" t="s">
        <v>107</v>
      </c>
      <c r="N7" s="62" t="s">
        <v>181</v>
      </c>
      <c r="O7" s="64" t="s">
        <v>183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239</v>
      </c>
      <c r="L8" s="33"/>
      <c r="M8" s="33" t="s">
        <v>235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1" t="s">
        <v>247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1" t="s">
        <v>110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1" t="s">
        <v>230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1" t="s">
        <v>238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178</v>
      </c>
      <c r="C1" s="80" t="s" vm="1">
        <v>248</v>
      </c>
    </row>
    <row r="2" spans="2:56">
      <c r="B2" s="58" t="s">
        <v>177</v>
      </c>
      <c r="C2" s="80" t="s">
        <v>249</v>
      </c>
    </row>
    <row r="3" spans="2:56">
      <c r="B3" s="58" t="s">
        <v>179</v>
      </c>
      <c r="C3" s="80" t="s">
        <v>250</v>
      </c>
    </row>
    <row r="4" spans="2:56">
      <c r="B4" s="58" t="s">
        <v>180</v>
      </c>
      <c r="C4" s="80">
        <v>9454</v>
      </c>
    </row>
    <row r="6" spans="2:56" ht="26.25" customHeight="1">
      <c r="B6" s="161" t="s">
        <v>212</v>
      </c>
      <c r="C6" s="162"/>
      <c r="D6" s="162"/>
      <c r="E6" s="162"/>
      <c r="F6" s="162"/>
      <c r="G6" s="162"/>
      <c r="H6" s="162"/>
      <c r="I6" s="162"/>
      <c r="J6" s="163"/>
    </row>
    <row r="7" spans="2:56" s="3" customFormat="1" ht="78.75">
      <c r="B7" s="61" t="s">
        <v>114</v>
      </c>
      <c r="C7" s="63" t="s">
        <v>50</v>
      </c>
      <c r="D7" s="63" t="s">
        <v>82</v>
      </c>
      <c r="E7" s="63" t="s">
        <v>51</v>
      </c>
      <c r="F7" s="63" t="s">
        <v>98</v>
      </c>
      <c r="G7" s="63" t="s">
        <v>223</v>
      </c>
      <c r="H7" s="63" t="s">
        <v>181</v>
      </c>
      <c r="I7" s="65" t="s">
        <v>182</v>
      </c>
      <c r="J7" s="79" t="s">
        <v>242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236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6"/>
      <c r="C11" s="103"/>
      <c r="D11" s="103"/>
      <c r="E11" s="103"/>
      <c r="F11" s="103"/>
      <c r="G11" s="103"/>
      <c r="H11" s="103"/>
      <c r="I11" s="103"/>
      <c r="J11" s="103"/>
    </row>
    <row r="12" spans="2:56">
      <c r="B12" s="116"/>
      <c r="C12" s="103"/>
      <c r="D12" s="103"/>
      <c r="E12" s="103"/>
      <c r="F12" s="103"/>
      <c r="G12" s="103"/>
      <c r="H12" s="103"/>
      <c r="I12" s="103"/>
      <c r="J12" s="103"/>
    </row>
    <row r="13" spans="2:56">
      <c r="B13" s="103"/>
      <c r="C13" s="103"/>
      <c r="D13" s="103"/>
      <c r="E13" s="103"/>
      <c r="F13" s="103"/>
      <c r="G13" s="103"/>
      <c r="H13" s="103"/>
      <c r="I13" s="103"/>
      <c r="J13" s="103"/>
    </row>
    <row r="14" spans="2:56">
      <c r="B14" s="103"/>
      <c r="C14" s="103"/>
      <c r="D14" s="103"/>
      <c r="E14" s="103"/>
      <c r="F14" s="103"/>
      <c r="G14" s="103"/>
      <c r="H14" s="103"/>
      <c r="I14" s="103"/>
      <c r="J14" s="103"/>
    </row>
    <row r="15" spans="2:56">
      <c r="B15" s="103"/>
      <c r="C15" s="103"/>
      <c r="D15" s="103"/>
      <c r="E15" s="103"/>
      <c r="F15" s="103"/>
      <c r="G15" s="103"/>
      <c r="H15" s="103"/>
      <c r="I15" s="103"/>
      <c r="J15" s="103"/>
    </row>
    <row r="16" spans="2:56">
      <c r="B16" s="103"/>
      <c r="C16" s="103"/>
      <c r="D16" s="103"/>
      <c r="E16" s="103"/>
      <c r="F16" s="103"/>
      <c r="G16" s="103"/>
      <c r="H16" s="103"/>
      <c r="I16" s="103"/>
      <c r="J16" s="103"/>
    </row>
    <row r="17" spans="2:10">
      <c r="B17" s="103"/>
      <c r="C17" s="103"/>
      <c r="D17" s="103"/>
      <c r="E17" s="103"/>
      <c r="F17" s="103"/>
      <c r="G17" s="103"/>
      <c r="H17" s="103"/>
      <c r="I17" s="103"/>
      <c r="J17" s="103"/>
    </row>
    <row r="18" spans="2:10">
      <c r="B18" s="103"/>
      <c r="C18" s="103"/>
      <c r="D18" s="103"/>
      <c r="E18" s="103"/>
      <c r="F18" s="103"/>
      <c r="G18" s="103"/>
      <c r="H18" s="103"/>
      <c r="I18" s="103"/>
      <c r="J18" s="103"/>
    </row>
    <row r="19" spans="2:10">
      <c r="B19" s="103"/>
      <c r="C19" s="103"/>
      <c r="D19" s="103"/>
      <c r="E19" s="103"/>
      <c r="F19" s="103"/>
      <c r="G19" s="103"/>
      <c r="H19" s="103"/>
      <c r="I19" s="103"/>
      <c r="J19" s="103"/>
    </row>
    <row r="20" spans="2:10">
      <c r="B20" s="103"/>
      <c r="C20" s="103"/>
      <c r="D20" s="103"/>
      <c r="E20" s="103"/>
      <c r="F20" s="103"/>
      <c r="G20" s="103"/>
      <c r="H20" s="103"/>
      <c r="I20" s="103"/>
      <c r="J20" s="103"/>
    </row>
    <row r="21" spans="2:10">
      <c r="B21" s="103"/>
      <c r="C21" s="103"/>
      <c r="D21" s="103"/>
      <c r="E21" s="103"/>
      <c r="F21" s="103"/>
      <c r="G21" s="103"/>
      <c r="H21" s="103"/>
      <c r="I21" s="103"/>
      <c r="J21" s="103"/>
    </row>
    <row r="22" spans="2:10">
      <c r="B22" s="103"/>
      <c r="C22" s="103"/>
      <c r="D22" s="103"/>
      <c r="E22" s="103"/>
      <c r="F22" s="103"/>
      <c r="G22" s="103"/>
      <c r="H22" s="103"/>
      <c r="I22" s="103"/>
      <c r="J22" s="103"/>
    </row>
    <row r="23" spans="2:10">
      <c r="B23" s="103"/>
      <c r="C23" s="103"/>
      <c r="D23" s="103"/>
      <c r="E23" s="103"/>
      <c r="F23" s="103"/>
      <c r="G23" s="103"/>
      <c r="H23" s="103"/>
      <c r="I23" s="103"/>
      <c r="J23" s="103"/>
    </row>
    <row r="24" spans="2:10">
      <c r="B24" s="103"/>
      <c r="C24" s="103"/>
      <c r="D24" s="103"/>
      <c r="E24" s="103"/>
      <c r="F24" s="103"/>
      <c r="G24" s="103"/>
      <c r="H24" s="103"/>
      <c r="I24" s="103"/>
      <c r="J24" s="103"/>
    </row>
    <row r="25" spans="2:10">
      <c r="B25" s="103"/>
      <c r="C25" s="103"/>
      <c r="D25" s="103"/>
      <c r="E25" s="103"/>
      <c r="F25" s="103"/>
      <c r="G25" s="103"/>
      <c r="H25" s="103"/>
      <c r="I25" s="103"/>
      <c r="J25" s="103"/>
    </row>
    <row r="26" spans="2:10">
      <c r="B26" s="103"/>
      <c r="C26" s="103"/>
      <c r="D26" s="103"/>
      <c r="E26" s="103"/>
      <c r="F26" s="103"/>
      <c r="G26" s="103"/>
      <c r="H26" s="103"/>
      <c r="I26" s="103"/>
      <c r="J26" s="103"/>
    </row>
    <row r="27" spans="2:10">
      <c r="B27" s="103"/>
      <c r="C27" s="103"/>
      <c r="D27" s="103"/>
      <c r="E27" s="103"/>
      <c r="F27" s="103"/>
      <c r="G27" s="103"/>
      <c r="H27" s="103"/>
      <c r="I27" s="103"/>
      <c r="J27" s="103"/>
    </row>
    <row r="28" spans="2:10">
      <c r="B28" s="103"/>
      <c r="C28" s="103"/>
      <c r="D28" s="103"/>
      <c r="E28" s="103"/>
      <c r="F28" s="103"/>
      <c r="G28" s="103"/>
      <c r="H28" s="103"/>
      <c r="I28" s="103"/>
      <c r="J28" s="103"/>
    </row>
    <row r="29" spans="2:10">
      <c r="B29" s="103"/>
      <c r="C29" s="103"/>
      <c r="D29" s="103"/>
      <c r="E29" s="103"/>
      <c r="F29" s="103"/>
      <c r="G29" s="103"/>
      <c r="H29" s="103"/>
      <c r="I29" s="103"/>
      <c r="J29" s="103"/>
    </row>
    <row r="30" spans="2:10">
      <c r="B30" s="103"/>
      <c r="C30" s="103"/>
      <c r="D30" s="103"/>
      <c r="E30" s="103"/>
      <c r="F30" s="103"/>
      <c r="G30" s="103"/>
      <c r="H30" s="103"/>
      <c r="I30" s="103"/>
      <c r="J30" s="103"/>
    </row>
    <row r="31" spans="2:10">
      <c r="B31" s="103"/>
      <c r="C31" s="103"/>
      <c r="D31" s="103"/>
      <c r="E31" s="103"/>
      <c r="F31" s="103"/>
      <c r="G31" s="103"/>
      <c r="H31" s="103"/>
      <c r="I31" s="103"/>
      <c r="J31" s="103"/>
    </row>
    <row r="32" spans="2:10">
      <c r="B32" s="103"/>
      <c r="C32" s="103"/>
      <c r="D32" s="103"/>
      <c r="E32" s="103"/>
      <c r="F32" s="103"/>
      <c r="G32" s="103"/>
      <c r="H32" s="103"/>
      <c r="I32" s="103"/>
      <c r="J32" s="103"/>
    </row>
    <row r="33" spans="2:10">
      <c r="B33" s="103"/>
      <c r="C33" s="103"/>
      <c r="D33" s="103"/>
      <c r="E33" s="103"/>
      <c r="F33" s="103"/>
      <c r="G33" s="103"/>
      <c r="H33" s="103"/>
      <c r="I33" s="103"/>
      <c r="J33" s="103"/>
    </row>
    <row r="34" spans="2:10">
      <c r="B34" s="103"/>
      <c r="C34" s="103"/>
      <c r="D34" s="103"/>
      <c r="E34" s="103"/>
      <c r="F34" s="103"/>
      <c r="G34" s="103"/>
      <c r="H34" s="103"/>
      <c r="I34" s="103"/>
      <c r="J34" s="103"/>
    </row>
    <row r="35" spans="2:10">
      <c r="B35" s="103"/>
      <c r="C35" s="103"/>
      <c r="D35" s="103"/>
      <c r="E35" s="103"/>
      <c r="F35" s="103"/>
      <c r="G35" s="103"/>
      <c r="H35" s="103"/>
      <c r="I35" s="103"/>
      <c r="J35" s="103"/>
    </row>
    <row r="36" spans="2:10">
      <c r="B36" s="103"/>
      <c r="C36" s="103"/>
      <c r="D36" s="103"/>
      <c r="E36" s="103"/>
      <c r="F36" s="103"/>
      <c r="G36" s="103"/>
      <c r="H36" s="103"/>
      <c r="I36" s="103"/>
      <c r="J36" s="103"/>
    </row>
    <row r="37" spans="2:10">
      <c r="B37" s="103"/>
      <c r="C37" s="103"/>
      <c r="D37" s="103"/>
      <c r="E37" s="103"/>
      <c r="F37" s="103"/>
      <c r="G37" s="103"/>
      <c r="H37" s="103"/>
      <c r="I37" s="103"/>
      <c r="J37" s="103"/>
    </row>
    <row r="38" spans="2:10">
      <c r="B38" s="103"/>
      <c r="C38" s="103"/>
      <c r="D38" s="103"/>
      <c r="E38" s="103"/>
      <c r="F38" s="103"/>
      <c r="G38" s="103"/>
      <c r="H38" s="103"/>
      <c r="I38" s="103"/>
      <c r="J38" s="103"/>
    </row>
    <row r="39" spans="2:10">
      <c r="B39" s="103"/>
      <c r="C39" s="103"/>
      <c r="D39" s="103"/>
      <c r="E39" s="103"/>
      <c r="F39" s="103"/>
      <c r="G39" s="103"/>
      <c r="H39" s="103"/>
      <c r="I39" s="103"/>
      <c r="J39" s="103"/>
    </row>
    <row r="40" spans="2:10">
      <c r="B40" s="103"/>
      <c r="C40" s="103"/>
      <c r="D40" s="103"/>
      <c r="E40" s="103"/>
      <c r="F40" s="103"/>
      <c r="G40" s="103"/>
      <c r="H40" s="103"/>
      <c r="I40" s="103"/>
      <c r="J40" s="103"/>
    </row>
    <row r="41" spans="2:10">
      <c r="B41" s="103"/>
      <c r="C41" s="103"/>
      <c r="D41" s="103"/>
      <c r="E41" s="103"/>
      <c r="F41" s="103"/>
      <c r="G41" s="103"/>
      <c r="H41" s="103"/>
      <c r="I41" s="103"/>
      <c r="J41" s="103"/>
    </row>
    <row r="42" spans="2:10">
      <c r="B42" s="103"/>
      <c r="C42" s="103"/>
      <c r="D42" s="103"/>
      <c r="E42" s="103"/>
      <c r="F42" s="103"/>
      <c r="G42" s="103"/>
      <c r="H42" s="103"/>
      <c r="I42" s="103"/>
      <c r="J42" s="103"/>
    </row>
    <row r="43" spans="2:10">
      <c r="B43" s="103"/>
      <c r="C43" s="103"/>
      <c r="D43" s="103"/>
      <c r="E43" s="103"/>
      <c r="F43" s="103"/>
      <c r="G43" s="103"/>
      <c r="H43" s="103"/>
      <c r="I43" s="103"/>
      <c r="J43" s="103"/>
    </row>
    <row r="44" spans="2:10">
      <c r="B44" s="103"/>
      <c r="C44" s="103"/>
      <c r="D44" s="103"/>
      <c r="E44" s="103"/>
      <c r="F44" s="103"/>
      <c r="G44" s="103"/>
      <c r="H44" s="103"/>
      <c r="I44" s="103"/>
      <c r="J44" s="103"/>
    </row>
    <row r="45" spans="2:10">
      <c r="B45" s="103"/>
      <c r="C45" s="103"/>
      <c r="D45" s="103"/>
      <c r="E45" s="103"/>
      <c r="F45" s="103"/>
      <c r="G45" s="103"/>
      <c r="H45" s="103"/>
      <c r="I45" s="103"/>
      <c r="J45" s="103"/>
    </row>
    <row r="46" spans="2:10">
      <c r="B46" s="103"/>
      <c r="C46" s="103"/>
      <c r="D46" s="103"/>
      <c r="E46" s="103"/>
      <c r="F46" s="103"/>
      <c r="G46" s="103"/>
      <c r="H46" s="103"/>
      <c r="I46" s="103"/>
      <c r="J46" s="103"/>
    </row>
    <row r="47" spans="2:10">
      <c r="B47" s="103"/>
      <c r="C47" s="103"/>
      <c r="D47" s="103"/>
      <c r="E47" s="103"/>
      <c r="F47" s="103"/>
      <c r="G47" s="103"/>
      <c r="H47" s="103"/>
      <c r="I47" s="103"/>
      <c r="J47" s="103"/>
    </row>
    <row r="48" spans="2:10">
      <c r="B48" s="103"/>
      <c r="C48" s="103"/>
      <c r="D48" s="103"/>
      <c r="E48" s="103"/>
      <c r="F48" s="103"/>
      <c r="G48" s="103"/>
      <c r="H48" s="103"/>
      <c r="I48" s="103"/>
      <c r="J48" s="103"/>
    </row>
    <row r="49" spans="2:10">
      <c r="B49" s="103"/>
      <c r="C49" s="103"/>
      <c r="D49" s="103"/>
      <c r="E49" s="103"/>
      <c r="F49" s="103"/>
      <c r="G49" s="103"/>
      <c r="H49" s="103"/>
      <c r="I49" s="103"/>
      <c r="J49" s="103"/>
    </row>
    <row r="50" spans="2:10">
      <c r="B50" s="103"/>
      <c r="C50" s="103"/>
      <c r="D50" s="103"/>
      <c r="E50" s="103"/>
      <c r="F50" s="103"/>
      <c r="G50" s="103"/>
      <c r="H50" s="103"/>
      <c r="I50" s="103"/>
      <c r="J50" s="103"/>
    </row>
    <row r="51" spans="2:10">
      <c r="B51" s="103"/>
      <c r="C51" s="103"/>
      <c r="D51" s="103"/>
      <c r="E51" s="103"/>
      <c r="F51" s="103"/>
      <c r="G51" s="103"/>
      <c r="H51" s="103"/>
      <c r="I51" s="103"/>
      <c r="J51" s="103"/>
    </row>
    <row r="52" spans="2:10">
      <c r="B52" s="103"/>
      <c r="C52" s="103"/>
      <c r="D52" s="103"/>
      <c r="E52" s="103"/>
      <c r="F52" s="103"/>
      <c r="G52" s="103"/>
      <c r="H52" s="103"/>
      <c r="I52" s="103"/>
      <c r="J52" s="103"/>
    </row>
    <row r="53" spans="2:10">
      <c r="B53" s="103"/>
      <c r="C53" s="103"/>
      <c r="D53" s="103"/>
      <c r="E53" s="103"/>
      <c r="F53" s="103"/>
      <c r="G53" s="103"/>
      <c r="H53" s="103"/>
      <c r="I53" s="103"/>
      <c r="J53" s="103"/>
    </row>
    <row r="54" spans="2:10">
      <c r="B54" s="103"/>
      <c r="C54" s="103"/>
      <c r="D54" s="103"/>
      <c r="E54" s="103"/>
      <c r="F54" s="103"/>
      <c r="G54" s="103"/>
      <c r="H54" s="103"/>
      <c r="I54" s="103"/>
      <c r="J54" s="103"/>
    </row>
    <row r="55" spans="2:10">
      <c r="B55" s="103"/>
      <c r="C55" s="103"/>
      <c r="D55" s="103"/>
      <c r="E55" s="103"/>
      <c r="F55" s="103"/>
      <c r="G55" s="103"/>
      <c r="H55" s="103"/>
      <c r="I55" s="103"/>
      <c r="J55" s="103"/>
    </row>
    <row r="56" spans="2:10">
      <c r="B56" s="103"/>
      <c r="C56" s="103"/>
      <c r="D56" s="103"/>
      <c r="E56" s="103"/>
      <c r="F56" s="103"/>
      <c r="G56" s="103"/>
      <c r="H56" s="103"/>
      <c r="I56" s="103"/>
      <c r="J56" s="103"/>
    </row>
    <row r="57" spans="2:10">
      <c r="B57" s="103"/>
      <c r="C57" s="103"/>
      <c r="D57" s="103"/>
      <c r="E57" s="103"/>
      <c r="F57" s="103"/>
      <c r="G57" s="103"/>
      <c r="H57" s="103"/>
      <c r="I57" s="103"/>
      <c r="J57" s="103"/>
    </row>
    <row r="58" spans="2:10">
      <c r="B58" s="103"/>
      <c r="C58" s="103"/>
      <c r="D58" s="103"/>
      <c r="E58" s="103"/>
      <c r="F58" s="103"/>
      <c r="G58" s="103"/>
      <c r="H58" s="103"/>
      <c r="I58" s="103"/>
      <c r="J58" s="103"/>
    </row>
    <row r="59" spans="2:10">
      <c r="B59" s="103"/>
      <c r="C59" s="103"/>
      <c r="D59" s="103"/>
      <c r="E59" s="103"/>
      <c r="F59" s="103"/>
      <c r="G59" s="103"/>
      <c r="H59" s="103"/>
      <c r="I59" s="103"/>
      <c r="J59" s="103"/>
    </row>
    <row r="60" spans="2:10">
      <c r="B60" s="103"/>
      <c r="C60" s="103"/>
      <c r="D60" s="103"/>
      <c r="E60" s="103"/>
      <c r="F60" s="103"/>
      <c r="G60" s="103"/>
      <c r="H60" s="103"/>
      <c r="I60" s="103"/>
      <c r="J60" s="103"/>
    </row>
    <row r="61" spans="2:10">
      <c r="B61" s="103"/>
      <c r="C61" s="103"/>
      <c r="D61" s="103"/>
      <c r="E61" s="103"/>
      <c r="F61" s="103"/>
      <c r="G61" s="103"/>
      <c r="H61" s="103"/>
      <c r="I61" s="103"/>
      <c r="J61" s="103"/>
    </row>
    <row r="62" spans="2:10">
      <c r="B62" s="103"/>
      <c r="C62" s="103"/>
      <c r="D62" s="103"/>
      <c r="E62" s="103"/>
      <c r="F62" s="103"/>
      <c r="G62" s="103"/>
      <c r="H62" s="103"/>
      <c r="I62" s="103"/>
      <c r="J62" s="103"/>
    </row>
    <row r="63" spans="2:10">
      <c r="B63" s="103"/>
      <c r="C63" s="103"/>
      <c r="D63" s="103"/>
      <c r="E63" s="103"/>
      <c r="F63" s="103"/>
      <c r="G63" s="103"/>
      <c r="H63" s="103"/>
      <c r="I63" s="103"/>
      <c r="J63" s="103"/>
    </row>
    <row r="64" spans="2:10">
      <c r="B64" s="103"/>
      <c r="C64" s="103"/>
      <c r="D64" s="103"/>
      <c r="E64" s="103"/>
      <c r="F64" s="103"/>
      <c r="G64" s="103"/>
      <c r="H64" s="103"/>
      <c r="I64" s="103"/>
      <c r="J64" s="103"/>
    </row>
    <row r="65" spans="2:10">
      <c r="B65" s="103"/>
      <c r="C65" s="103"/>
      <c r="D65" s="103"/>
      <c r="E65" s="103"/>
      <c r="F65" s="103"/>
      <c r="G65" s="103"/>
      <c r="H65" s="103"/>
      <c r="I65" s="103"/>
      <c r="J65" s="103"/>
    </row>
    <row r="66" spans="2:10">
      <c r="B66" s="103"/>
      <c r="C66" s="103"/>
      <c r="D66" s="103"/>
      <c r="E66" s="103"/>
      <c r="F66" s="103"/>
      <c r="G66" s="103"/>
      <c r="H66" s="103"/>
      <c r="I66" s="103"/>
      <c r="J66" s="103"/>
    </row>
    <row r="67" spans="2:10">
      <c r="B67" s="103"/>
      <c r="C67" s="103"/>
      <c r="D67" s="103"/>
      <c r="E67" s="103"/>
      <c r="F67" s="103"/>
      <c r="G67" s="103"/>
      <c r="H67" s="103"/>
      <c r="I67" s="103"/>
      <c r="J67" s="103"/>
    </row>
    <row r="68" spans="2:10">
      <c r="B68" s="103"/>
      <c r="C68" s="103"/>
      <c r="D68" s="103"/>
      <c r="E68" s="103"/>
      <c r="F68" s="103"/>
      <c r="G68" s="103"/>
      <c r="H68" s="103"/>
      <c r="I68" s="103"/>
      <c r="J68" s="103"/>
    </row>
    <row r="69" spans="2:10">
      <c r="B69" s="103"/>
      <c r="C69" s="103"/>
      <c r="D69" s="103"/>
      <c r="E69" s="103"/>
      <c r="F69" s="103"/>
      <c r="G69" s="103"/>
      <c r="H69" s="103"/>
      <c r="I69" s="103"/>
      <c r="J69" s="103"/>
    </row>
    <row r="70" spans="2:10">
      <c r="B70" s="103"/>
      <c r="C70" s="103"/>
      <c r="D70" s="103"/>
      <c r="E70" s="103"/>
      <c r="F70" s="103"/>
      <c r="G70" s="103"/>
      <c r="H70" s="103"/>
      <c r="I70" s="103"/>
      <c r="J70" s="103"/>
    </row>
    <row r="71" spans="2:10">
      <c r="B71" s="103"/>
      <c r="C71" s="103"/>
      <c r="D71" s="103"/>
      <c r="E71" s="103"/>
      <c r="F71" s="103"/>
      <c r="G71" s="103"/>
      <c r="H71" s="103"/>
      <c r="I71" s="103"/>
      <c r="J71" s="103"/>
    </row>
    <row r="72" spans="2:10">
      <c r="B72" s="103"/>
      <c r="C72" s="103"/>
      <c r="D72" s="103"/>
      <c r="E72" s="103"/>
      <c r="F72" s="103"/>
      <c r="G72" s="103"/>
      <c r="H72" s="103"/>
      <c r="I72" s="103"/>
      <c r="J72" s="103"/>
    </row>
    <row r="73" spans="2:10">
      <c r="B73" s="103"/>
      <c r="C73" s="103"/>
      <c r="D73" s="103"/>
      <c r="E73" s="103"/>
      <c r="F73" s="103"/>
      <c r="G73" s="103"/>
      <c r="H73" s="103"/>
      <c r="I73" s="103"/>
      <c r="J73" s="103"/>
    </row>
    <row r="74" spans="2:10">
      <c r="B74" s="103"/>
      <c r="C74" s="103"/>
      <c r="D74" s="103"/>
      <c r="E74" s="103"/>
      <c r="F74" s="103"/>
      <c r="G74" s="103"/>
      <c r="H74" s="103"/>
      <c r="I74" s="103"/>
      <c r="J74" s="103"/>
    </row>
    <row r="75" spans="2:10">
      <c r="B75" s="103"/>
      <c r="C75" s="103"/>
      <c r="D75" s="103"/>
      <c r="E75" s="103"/>
      <c r="F75" s="103"/>
      <c r="G75" s="103"/>
      <c r="H75" s="103"/>
      <c r="I75" s="103"/>
      <c r="J75" s="103"/>
    </row>
    <row r="76" spans="2:10">
      <c r="B76" s="103"/>
      <c r="C76" s="103"/>
      <c r="D76" s="103"/>
      <c r="E76" s="103"/>
      <c r="F76" s="103"/>
      <c r="G76" s="103"/>
      <c r="H76" s="103"/>
      <c r="I76" s="103"/>
      <c r="J76" s="103"/>
    </row>
    <row r="77" spans="2:10">
      <c r="B77" s="103"/>
      <c r="C77" s="103"/>
      <c r="D77" s="103"/>
      <c r="E77" s="103"/>
      <c r="F77" s="103"/>
      <c r="G77" s="103"/>
      <c r="H77" s="103"/>
      <c r="I77" s="103"/>
      <c r="J77" s="103"/>
    </row>
    <row r="78" spans="2:10">
      <c r="B78" s="103"/>
      <c r="C78" s="103"/>
      <c r="D78" s="103"/>
      <c r="E78" s="103"/>
      <c r="F78" s="103"/>
      <c r="G78" s="103"/>
      <c r="H78" s="103"/>
      <c r="I78" s="103"/>
      <c r="J78" s="103"/>
    </row>
    <row r="79" spans="2:10">
      <c r="B79" s="103"/>
      <c r="C79" s="103"/>
      <c r="D79" s="103"/>
      <c r="E79" s="103"/>
      <c r="F79" s="103"/>
      <c r="G79" s="103"/>
      <c r="H79" s="103"/>
      <c r="I79" s="103"/>
      <c r="J79" s="103"/>
    </row>
    <row r="80" spans="2:10">
      <c r="B80" s="103"/>
      <c r="C80" s="103"/>
      <c r="D80" s="103"/>
      <c r="E80" s="103"/>
      <c r="F80" s="103"/>
      <c r="G80" s="103"/>
      <c r="H80" s="103"/>
      <c r="I80" s="103"/>
      <c r="J80" s="103"/>
    </row>
    <row r="81" spans="2:10">
      <c r="B81" s="103"/>
      <c r="C81" s="103"/>
      <c r="D81" s="103"/>
      <c r="E81" s="103"/>
      <c r="F81" s="103"/>
      <c r="G81" s="103"/>
      <c r="H81" s="103"/>
      <c r="I81" s="103"/>
      <c r="J81" s="103"/>
    </row>
    <row r="82" spans="2:10">
      <c r="B82" s="103"/>
      <c r="C82" s="103"/>
      <c r="D82" s="103"/>
      <c r="E82" s="103"/>
      <c r="F82" s="103"/>
      <c r="G82" s="103"/>
      <c r="H82" s="103"/>
      <c r="I82" s="103"/>
      <c r="J82" s="103"/>
    </row>
    <row r="83" spans="2:10">
      <c r="B83" s="103"/>
      <c r="C83" s="103"/>
      <c r="D83" s="103"/>
      <c r="E83" s="103"/>
      <c r="F83" s="103"/>
      <c r="G83" s="103"/>
      <c r="H83" s="103"/>
      <c r="I83" s="103"/>
      <c r="J83" s="103"/>
    </row>
    <row r="84" spans="2:10">
      <c r="B84" s="103"/>
      <c r="C84" s="103"/>
      <c r="D84" s="103"/>
      <c r="E84" s="103"/>
      <c r="F84" s="103"/>
      <c r="G84" s="103"/>
      <c r="H84" s="103"/>
      <c r="I84" s="103"/>
      <c r="J84" s="103"/>
    </row>
    <row r="85" spans="2:10">
      <c r="B85" s="103"/>
      <c r="C85" s="103"/>
      <c r="D85" s="103"/>
      <c r="E85" s="103"/>
      <c r="F85" s="103"/>
      <c r="G85" s="103"/>
      <c r="H85" s="103"/>
      <c r="I85" s="103"/>
      <c r="J85" s="103"/>
    </row>
    <row r="86" spans="2:10">
      <c r="B86" s="103"/>
      <c r="C86" s="103"/>
      <c r="D86" s="103"/>
      <c r="E86" s="103"/>
      <c r="F86" s="103"/>
      <c r="G86" s="103"/>
      <c r="H86" s="103"/>
      <c r="I86" s="103"/>
      <c r="J86" s="103"/>
    </row>
    <row r="87" spans="2:10">
      <c r="B87" s="103"/>
      <c r="C87" s="103"/>
      <c r="D87" s="103"/>
      <c r="E87" s="103"/>
      <c r="F87" s="103"/>
      <c r="G87" s="103"/>
      <c r="H87" s="103"/>
      <c r="I87" s="103"/>
      <c r="J87" s="103"/>
    </row>
    <row r="88" spans="2:10">
      <c r="B88" s="103"/>
      <c r="C88" s="103"/>
      <c r="D88" s="103"/>
      <c r="E88" s="103"/>
      <c r="F88" s="103"/>
      <c r="G88" s="103"/>
      <c r="H88" s="103"/>
      <c r="I88" s="103"/>
      <c r="J88" s="103"/>
    </row>
    <row r="89" spans="2:10">
      <c r="B89" s="103"/>
      <c r="C89" s="103"/>
      <c r="D89" s="103"/>
      <c r="E89" s="103"/>
      <c r="F89" s="103"/>
      <c r="G89" s="103"/>
      <c r="H89" s="103"/>
      <c r="I89" s="103"/>
      <c r="J89" s="103"/>
    </row>
    <row r="90" spans="2:10">
      <c r="B90" s="103"/>
      <c r="C90" s="103"/>
      <c r="D90" s="103"/>
      <c r="E90" s="103"/>
      <c r="F90" s="103"/>
      <c r="G90" s="103"/>
      <c r="H90" s="103"/>
      <c r="I90" s="103"/>
      <c r="J90" s="103"/>
    </row>
    <row r="91" spans="2:10">
      <c r="B91" s="103"/>
      <c r="C91" s="103"/>
      <c r="D91" s="103"/>
      <c r="E91" s="103"/>
      <c r="F91" s="103"/>
      <c r="G91" s="103"/>
      <c r="H91" s="103"/>
      <c r="I91" s="103"/>
      <c r="J91" s="103"/>
    </row>
    <row r="92" spans="2:10">
      <c r="B92" s="103"/>
      <c r="C92" s="103"/>
      <c r="D92" s="103"/>
      <c r="E92" s="103"/>
      <c r="F92" s="103"/>
      <c r="G92" s="103"/>
      <c r="H92" s="103"/>
      <c r="I92" s="103"/>
      <c r="J92" s="103"/>
    </row>
    <row r="93" spans="2:10">
      <c r="B93" s="103"/>
      <c r="C93" s="103"/>
      <c r="D93" s="103"/>
      <c r="E93" s="103"/>
      <c r="F93" s="103"/>
      <c r="G93" s="103"/>
      <c r="H93" s="103"/>
      <c r="I93" s="103"/>
      <c r="J93" s="103"/>
    </row>
    <row r="94" spans="2:10">
      <c r="B94" s="103"/>
      <c r="C94" s="103"/>
      <c r="D94" s="103"/>
      <c r="E94" s="103"/>
      <c r="F94" s="103"/>
      <c r="G94" s="103"/>
      <c r="H94" s="103"/>
      <c r="I94" s="103"/>
      <c r="J94" s="103"/>
    </row>
    <row r="95" spans="2:10">
      <c r="B95" s="103"/>
      <c r="C95" s="103"/>
      <c r="D95" s="103"/>
      <c r="E95" s="103"/>
      <c r="F95" s="103"/>
      <c r="G95" s="103"/>
      <c r="H95" s="103"/>
      <c r="I95" s="103"/>
      <c r="J95" s="103"/>
    </row>
    <row r="96" spans="2:10">
      <c r="B96" s="103"/>
      <c r="C96" s="103"/>
      <c r="D96" s="103"/>
      <c r="E96" s="103"/>
      <c r="F96" s="103"/>
      <c r="G96" s="103"/>
      <c r="H96" s="103"/>
      <c r="I96" s="103"/>
      <c r="J96" s="103"/>
    </row>
    <row r="97" spans="2:10">
      <c r="B97" s="103"/>
      <c r="C97" s="103"/>
      <c r="D97" s="103"/>
      <c r="E97" s="103"/>
      <c r="F97" s="103"/>
      <c r="G97" s="103"/>
      <c r="H97" s="103"/>
      <c r="I97" s="103"/>
      <c r="J97" s="103"/>
    </row>
    <row r="98" spans="2:10">
      <c r="B98" s="103"/>
      <c r="C98" s="103"/>
      <c r="D98" s="103"/>
      <c r="E98" s="103"/>
      <c r="F98" s="103"/>
      <c r="G98" s="103"/>
      <c r="H98" s="103"/>
      <c r="I98" s="103"/>
      <c r="J98" s="103"/>
    </row>
    <row r="99" spans="2:10">
      <c r="B99" s="103"/>
      <c r="C99" s="103"/>
      <c r="D99" s="103"/>
      <c r="E99" s="103"/>
      <c r="F99" s="103"/>
      <c r="G99" s="103"/>
      <c r="H99" s="103"/>
      <c r="I99" s="103"/>
      <c r="J99" s="103"/>
    </row>
    <row r="100" spans="2:10">
      <c r="B100" s="103"/>
      <c r="C100" s="103"/>
      <c r="D100" s="103"/>
      <c r="E100" s="103"/>
      <c r="F100" s="103"/>
      <c r="G100" s="103"/>
      <c r="H100" s="103"/>
      <c r="I100" s="103"/>
      <c r="J100" s="103"/>
    </row>
    <row r="101" spans="2:10">
      <c r="B101" s="103"/>
      <c r="C101" s="103"/>
      <c r="D101" s="103"/>
      <c r="E101" s="103"/>
      <c r="F101" s="103"/>
      <c r="G101" s="103"/>
      <c r="H101" s="103"/>
      <c r="I101" s="103"/>
      <c r="J101" s="103"/>
    </row>
    <row r="102" spans="2:10">
      <c r="B102" s="103"/>
      <c r="C102" s="103"/>
      <c r="D102" s="103"/>
      <c r="E102" s="103"/>
      <c r="F102" s="103"/>
      <c r="G102" s="103"/>
      <c r="H102" s="103"/>
      <c r="I102" s="103"/>
      <c r="J102" s="103"/>
    </row>
    <row r="103" spans="2:10">
      <c r="B103" s="103"/>
      <c r="C103" s="103"/>
      <c r="D103" s="103"/>
      <c r="E103" s="103"/>
      <c r="F103" s="103"/>
      <c r="G103" s="103"/>
      <c r="H103" s="103"/>
      <c r="I103" s="103"/>
      <c r="J103" s="103"/>
    </row>
    <row r="104" spans="2:10">
      <c r="B104" s="103"/>
      <c r="C104" s="103"/>
      <c r="D104" s="103"/>
      <c r="E104" s="103"/>
      <c r="F104" s="103"/>
      <c r="G104" s="103"/>
      <c r="H104" s="103"/>
      <c r="I104" s="103"/>
      <c r="J104" s="103"/>
    </row>
    <row r="105" spans="2:10">
      <c r="B105" s="103"/>
      <c r="C105" s="103"/>
      <c r="D105" s="103"/>
      <c r="E105" s="103"/>
      <c r="F105" s="103"/>
      <c r="G105" s="103"/>
      <c r="H105" s="103"/>
      <c r="I105" s="103"/>
      <c r="J105" s="103"/>
    </row>
    <row r="106" spans="2:10">
      <c r="B106" s="103"/>
      <c r="C106" s="103"/>
      <c r="D106" s="103"/>
      <c r="E106" s="103"/>
      <c r="F106" s="103"/>
      <c r="G106" s="103"/>
      <c r="H106" s="103"/>
      <c r="I106" s="103"/>
      <c r="J106" s="103"/>
    </row>
    <row r="107" spans="2:10">
      <c r="B107" s="103"/>
      <c r="C107" s="103"/>
      <c r="D107" s="103"/>
      <c r="E107" s="103"/>
      <c r="F107" s="103"/>
      <c r="G107" s="103"/>
      <c r="H107" s="103"/>
      <c r="I107" s="103"/>
      <c r="J107" s="103"/>
    </row>
    <row r="108" spans="2:10">
      <c r="B108" s="103"/>
      <c r="C108" s="103"/>
      <c r="D108" s="103"/>
      <c r="E108" s="103"/>
      <c r="F108" s="103"/>
      <c r="G108" s="103"/>
      <c r="H108" s="103"/>
      <c r="I108" s="103"/>
      <c r="J108" s="103"/>
    </row>
    <row r="109" spans="2:10">
      <c r="B109" s="103"/>
      <c r="C109" s="103"/>
      <c r="D109" s="103"/>
      <c r="E109" s="103"/>
      <c r="F109" s="103"/>
      <c r="G109" s="103"/>
      <c r="H109" s="103"/>
      <c r="I109" s="103"/>
      <c r="J109" s="103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178</v>
      </c>
      <c r="C1" s="80" t="s" vm="1">
        <v>248</v>
      </c>
    </row>
    <row r="2" spans="2:60">
      <c r="B2" s="58" t="s">
        <v>177</v>
      </c>
      <c r="C2" s="80" t="s">
        <v>249</v>
      </c>
    </row>
    <row r="3" spans="2:60">
      <c r="B3" s="58" t="s">
        <v>179</v>
      </c>
      <c r="C3" s="80" t="s">
        <v>250</v>
      </c>
    </row>
    <row r="4" spans="2:60">
      <c r="B4" s="58" t="s">
        <v>180</v>
      </c>
      <c r="C4" s="80">
        <v>9454</v>
      </c>
    </row>
    <row r="6" spans="2:60" ht="26.25" customHeight="1">
      <c r="B6" s="161" t="s">
        <v>213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60" s="3" customFormat="1" ht="66">
      <c r="B7" s="61" t="s">
        <v>114</v>
      </c>
      <c r="C7" s="61" t="s">
        <v>115</v>
      </c>
      <c r="D7" s="61" t="s">
        <v>15</v>
      </c>
      <c r="E7" s="61" t="s">
        <v>16</v>
      </c>
      <c r="F7" s="61" t="s">
        <v>52</v>
      </c>
      <c r="G7" s="61" t="s">
        <v>98</v>
      </c>
      <c r="H7" s="61" t="s">
        <v>49</v>
      </c>
      <c r="I7" s="61" t="s">
        <v>107</v>
      </c>
      <c r="J7" s="61" t="s">
        <v>181</v>
      </c>
      <c r="K7" s="61" t="s">
        <v>182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235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6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16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178</v>
      </c>
      <c r="C1" s="80" t="s" vm="1">
        <v>248</v>
      </c>
    </row>
    <row r="2" spans="2:60">
      <c r="B2" s="58" t="s">
        <v>177</v>
      </c>
      <c r="C2" s="80" t="s">
        <v>249</v>
      </c>
    </row>
    <row r="3" spans="2:60">
      <c r="B3" s="58" t="s">
        <v>179</v>
      </c>
      <c r="C3" s="80" t="s">
        <v>250</v>
      </c>
    </row>
    <row r="4" spans="2:60">
      <c r="B4" s="58" t="s">
        <v>180</v>
      </c>
      <c r="C4" s="80">
        <v>9454</v>
      </c>
    </row>
    <row r="6" spans="2:60" ht="26.25" customHeight="1">
      <c r="B6" s="161" t="s">
        <v>214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60" s="3" customFormat="1" ht="78.75">
      <c r="B7" s="61" t="s">
        <v>114</v>
      </c>
      <c r="C7" s="63" t="s">
        <v>42</v>
      </c>
      <c r="D7" s="63" t="s">
        <v>15</v>
      </c>
      <c r="E7" s="63" t="s">
        <v>16</v>
      </c>
      <c r="F7" s="63" t="s">
        <v>52</v>
      </c>
      <c r="G7" s="63" t="s">
        <v>98</v>
      </c>
      <c r="H7" s="63" t="s">
        <v>49</v>
      </c>
      <c r="I7" s="63" t="s">
        <v>107</v>
      </c>
      <c r="J7" s="63" t="s">
        <v>181</v>
      </c>
      <c r="K7" s="65" t="s">
        <v>182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235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6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16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K109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" customWidth="1"/>
    <col min="2" max="2" width="30.42578125" style="2" customWidth="1"/>
    <col min="3" max="3" width="46.140625" style="1" bestFit="1" customWidth="1"/>
    <col min="4" max="4" width="11.85546875" style="1" customWidth="1"/>
    <col min="5" max="5" width="6" style="3" customWidth="1"/>
    <col min="6" max="6" width="5.7109375" style="3" customWidth="1"/>
    <col min="7" max="7" width="6.85546875" style="3" customWidth="1"/>
    <col min="8" max="8" width="6.42578125" style="1" customWidth="1"/>
    <col min="9" max="9" width="6.7109375" style="1" customWidth="1"/>
    <col min="10" max="10" width="7.28515625" style="1" customWidth="1"/>
    <col min="11" max="22" width="5.7109375" style="1" customWidth="1"/>
    <col min="23" max="16384" width="9.140625" style="1"/>
  </cols>
  <sheetData>
    <row r="1" spans="2:37">
      <c r="B1" s="58" t="s">
        <v>178</v>
      </c>
      <c r="C1" s="80" t="s" vm="1">
        <v>248</v>
      </c>
    </row>
    <row r="2" spans="2:37">
      <c r="B2" s="58" t="s">
        <v>177</v>
      </c>
      <c r="C2" s="80" t="s">
        <v>249</v>
      </c>
    </row>
    <row r="3" spans="2:37">
      <c r="B3" s="58" t="s">
        <v>179</v>
      </c>
      <c r="C3" s="80" t="s">
        <v>250</v>
      </c>
    </row>
    <row r="4" spans="2:37">
      <c r="B4" s="58" t="s">
        <v>180</v>
      </c>
      <c r="C4" s="80">
        <v>9454</v>
      </c>
    </row>
    <row r="6" spans="2:37" ht="26.25" customHeight="1">
      <c r="B6" s="161" t="s">
        <v>215</v>
      </c>
      <c r="C6" s="162"/>
      <c r="D6" s="163"/>
    </row>
    <row r="7" spans="2:37" s="3" customFormat="1" ht="31.5">
      <c r="B7" s="61" t="s">
        <v>114</v>
      </c>
      <c r="C7" s="66" t="s">
        <v>104</v>
      </c>
      <c r="D7" s="67" t="s">
        <v>103</v>
      </c>
    </row>
    <row r="8" spans="2:37" s="3" customFormat="1">
      <c r="B8" s="16"/>
      <c r="C8" s="33" t="s">
        <v>235</v>
      </c>
      <c r="D8" s="18" t="s">
        <v>22</v>
      </c>
    </row>
    <row r="9" spans="2:37" s="4" customFormat="1" ht="18" customHeight="1">
      <c r="B9" s="19"/>
      <c r="C9" s="20" t="s">
        <v>1</v>
      </c>
      <c r="D9" s="21" t="s">
        <v>2</v>
      </c>
      <c r="E9" s="3"/>
      <c r="F9" s="3"/>
      <c r="G9" s="3"/>
    </row>
    <row r="10" spans="2:37" s="4" customFormat="1" ht="18" customHeight="1">
      <c r="B10" s="130" t="s">
        <v>685</v>
      </c>
      <c r="C10" s="134">
        <f>C11</f>
        <v>97.775108539438804</v>
      </c>
      <c r="D10" s="103"/>
      <c r="E10" s="3"/>
      <c r="F10" s="3"/>
      <c r="G10" s="3"/>
    </row>
    <row r="11" spans="2:37">
      <c r="B11" s="130" t="s">
        <v>686</v>
      </c>
      <c r="C11" s="134">
        <f>SUM(C12:C15)</f>
        <v>97.775108539438804</v>
      </c>
      <c r="D11" s="103"/>
    </row>
    <row r="12" spans="2:37">
      <c r="B12" s="131" t="s">
        <v>682</v>
      </c>
      <c r="C12" s="132">
        <v>21.329428072248412</v>
      </c>
      <c r="D12" s="133">
        <v>44246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2:37">
      <c r="B13" s="131" t="s">
        <v>683</v>
      </c>
      <c r="C13" s="132">
        <v>18.481000000000002</v>
      </c>
      <c r="D13" s="133">
        <v>43800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2:37">
      <c r="B14" s="131" t="s">
        <v>684</v>
      </c>
      <c r="C14" s="132">
        <v>14.74742561192739</v>
      </c>
      <c r="D14" s="133">
        <v>44739</v>
      </c>
    </row>
    <row r="15" spans="2:37">
      <c r="B15" s="131" t="s">
        <v>681</v>
      </c>
      <c r="C15" s="132">
        <v>43.217254855262993</v>
      </c>
      <c r="D15" s="133">
        <v>44255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2:37">
      <c r="B16" s="103"/>
      <c r="C16" s="103"/>
      <c r="D16" s="10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2:4">
      <c r="B17" s="103"/>
      <c r="C17" s="103"/>
      <c r="D17" s="103"/>
    </row>
    <row r="18" spans="2:4">
      <c r="B18" s="103"/>
      <c r="C18" s="103"/>
      <c r="D18" s="103"/>
    </row>
    <row r="19" spans="2:4">
      <c r="B19" s="103"/>
      <c r="C19" s="103"/>
      <c r="D19" s="103"/>
    </row>
    <row r="20" spans="2:4">
      <c r="B20" s="103"/>
      <c r="C20" s="103"/>
      <c r="D20" s="103"/>
    </row>
    <row r="21" spans="2:4">
      <c r="B21" s="103"/>
      <c r="C21" s="103"/>
      <c r="D21" s="103"/>
    </row>
    <row r="22" spans="2:4">
      <c r="B22" s="103"/>
      <c r="C22" s="103"/>
      <c r="D22" s="103"/>
    </row>
    <row r="23" spans="2:4">
      <c r="B23" s="103"/>
      <c r="C23" s="103"/>
      <c r="D23" s="103"/>
    </row>
    <row r="24" spans="2:4">
      <c r="B24" s="103"/>
      <c r="C24" s="103"/>
      <c r="D24" s="103"/>
    </row>
    <row r="25" spans="2:4">
      <c r="B25" s="103"/>
      <c r="C25" s="103"/>
      <c r="D25" s="103"/>
    </row>
    <row r="26" spans="2:4">
      <c r="B26" s="103"/>
      <c r="C26" s="103"/>
      <c r="D26" s="103"/>
    </row>
    <row r="27" spans="2:4">
      <c r="B27" s="103"/>
      <c r="C27" s="103"/>
      <c r="D27" s="103"/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sheetProtection sheet="1" objects="1" scenarios="1"/>
  <mergeCells count="1">
    <mergeCell ref="B6:D6"/>
  </mergeCells>
  <phoneticPr fontId="3" type="noConversion"/>
  <conditionalFormatting sqref="B10:B11">
    <cfRule type="cellIs" dxfId="1" priority="3" operator="equal">
      <formula>"NR3"</formula>
    </cfRule>
  </conditionalFormatting>
  <conditionalFormatting sqref="B12:B15">
    <cfRule type="cellIs" dxfId="0" priority="2" operator="equal">
      <formula>"NR3"</formula>
    </cfRule>
  </conditionalFormatting>
  <dataValidations count="1">
    <dataValidation allowBlank="1" showInputMessage="1" showErrorMessage="1" sqref="C5:C1048576 X28:XFD29 A1:B1048576 D30:XFD1048576 D28:V29 D1:XFD2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178</v>
      </c>
      <c r="C1" s="80" t="s" vm="1">
        <v>248</v>
      </c>
    </row>
    <row r="2" spans="2:18">
      <c r="B2" s="58" t="s">
        <v>177</v>
      </c>
      <c r="C2" s="80" t="s">
        <v>249</v>
      </c>
    </row>
    <row r="3" spans="2:18">
      <c r="B3" s="58" t="s">
        <v>179</v>
      </c>
      <c r="C3" s="80" t="s">
        <v>250</v>
      </c>
    </row>
    <row r="4" spans="2:18">
      <c r="B4" s="58" t="s">
        <v>180</v>
      </c>
      <c r="C4" s="80">
        <v>9454</v>
      </c>
    </row>
    <row r="6" spans="2:18" ht="26.25" customHeight="1">
      <c r="B6" s="161" t="s">
        <v>218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18" s="3" customFormat="1" ht="78.75">
      <c r="B7" s="23" t="s">
        <v>114</v>
      </c>
      <c r="C7" s="31" t="s">
        <v>42</v>
      </c>
      <c r="D7" s="31" t="s">
        <v>58</v>
      </c>
      <c r="E7" s="31" t="s">
        <v>15</v>
      </c>
      <c r="F7" s="31" t="s">
        <v>59</v>
      </c>
      <c r="G7" s="31" t="s">
        <v>99</v>
      </c>
      <c r="H7" s="31" t="s">
        <v>18</v>
      </c>
      <c r="I7" s="31" t="s">
        <v>98</v>
      </c>
      <c r="J7" s="31" t="s">
        <v>17</v>
      </c>
      <c r="K7" s="31" t="s">
        <v>216</v>
      </c>
      <c r="L7" s="31" t="s">
        <v>237</v>
      </c>
      <c r="M7" s="31" t="s">
        <v>217</v>
      </c>
      <c r="N7" s="31" t="s">
        <v>54</v>
      </c>
      <c r="O7" s="31" t="s">
        <v>181</v>
      </c>
      <c r="P7" s="32" t="s">
        <v>183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239</v>
      </c>
      <c r="M8" s="33" t="s">
        <v>235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247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238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5"/>
  <sheetViews>
    <sheetView rightToLeft="1" zoomScale="90" zoomScaleNormal="90" workbookViewId="0">
      <selection activeCell="J21" sqref="J21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6.140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5">
      <c r="B1" s="58" t="s">
        <v>178</v>
      </c>
      <c r="C1" s="80" t="s" vm="1">
        <v>248</v>
      </c>
    </row>
    <row r="2" spans="2:15">
      <c r="B2" s="58" t="s">
        <v>177</v>
      </c>
      <c r="C2" s="80" t="s">
        <v>249</v>
      </c>
    </row>
    <row r="3" spans="2:15">
      <c r="B3" s="58" t="s">
        <v>179</v>
      </c>
      <c r="C3" s="80" t="s">
        <v>250</v>
      </c>
    </row>
    <row r="4" spans="2:15">
      <c r="B4" s="58" t="s">
        <v>180</v>
      </c>
      <c r="C4" s="80">
        <v>9454</v>
      </c>
    </row>
    <row r="6" spans="2:15" ht="26.25" customHeight="1">
      <c r="B6" s="150" t="s">
        <v>207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</row>
    <row r="7" spans="2:15" s="3" customFormat="1" ht="63">
      <c r="B7" s="13" t="s">
        <v>113</v>
      </c>
      <c r="C7" s="14" t="s">
        <v>42</v>
      </c>
      <c r="D7" s="14" t="s">
        <v>115</v>
      </c>
      <c r="E7" s="14" t="s">
        <v>15</v>
      </c>
      <c r="F7" s="14" t="s">
        <v>59</v>
      </c>
      <c r="G7" s="14" t="s">
        <v>98</v>
      </c>
      <c r="H7" s="14" t="s">
        <v>17</v>
      </c>
      <c r="I7" s="14" t="s">
        <v>19</v>
      </c>
      <c r="J7" s="14" t="s">
        <v>57</v>
      </c>
      <c r="K7" s="14" t="s">
        <v>181</v>
      </c>
      <c r="L7" s="14" t="s">
        <v>182</v>
      </c>
      <c r="M7" s="1"/>
    </row>
    <row r="8" spans="2:15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235</v>
      </c>
      <c r="K8" s="17" t="s">
        <v>20</v>
      </c>
      <c r="L8" s="17" t="s">
        <v>20</v>
      </c>
    </row>
    <row r="9" spans="2:1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5" s="4" customFormat="1" ht="18" customHeight="1">
      <c r="B10" s="119" t="s">
        <v>41</v>
      </c>
      <c r="C10" s="120"/>
      <c r="D10" s="120"/>
      <c r="E10" s="120"/>
      <c r="F10" s="120"/>
      <c r="G10" s="120"/>
      <c r="H10" s="120"/>
      <c r="I10" s="120"/>
      <c r="J10" s="121">
        <f>J11</f>
        <v>1574.63787</v>
      </c>
      <c r="K10" s="122">
        <v>1</v>
      </c>
      <c r="L10" s="122">
        <f>J10/'סכום נכסי הקרן'!$C$42</f>
        <v>6.0815331540791731E-2</v>
      </c>
      <c r="M10" s="138"/>
      <c r="N10" s="138"/>
      <c r="O10" s="138"/>
    </row>
    <row r="11" spans="2:15" s="102" customFormat="1">
      <c r="B11" s="123" t="s">
        <v>229</v>
      </c>
      <c r="C11" s="120"/>
      <c r="D11" s="120"/>
      <c r="E11" s="120"/>
      <c r="F11" s="120"/>
      <c r="G11" s="120"/>
      <c r="H11" s="120"/>
      <c r="I11" s="120"/>
      <c r="J11" s="121">
        <f>J12+J15</f>
        <v>1574.63787</v>
      </c>
      <c r="K11" s="122">
        <v>1</v>
      </c>
      <c r="L11" s="122">
        <f>J11/'סכום נכסי הקרן'!$C$42</f>
        <v>6.0815331540791731E-2</v>
      </c>
      <c r="M11" s="139"/>
      <c r="N11" s="139"/>
      <c r="O11" s="139"/>
    </row>
    <row r="12" spans="2:15">
      <c r="B12" s="104" t="s">
        <v>39</v>
      </c>
      <c r="C12" s="84"/>
      <c r="D12" s="84"/>
      <c r="E12" s="84"/>
      <c r="F12" s="84"/>
      <c r="G12" s="84"/>
      <c r="H12" s="84"/>
      <c r="I12" s="84"/>
      <c r="J12" s="93">
        <f>J13</f>
        <v>1355.22</v>
      </c>
      <c r="K12" s="94">
        <v>0.8606694263168132</v>
      </c>
      <c r="L12" s="94">
        <f>J12/'סכום נכסי הקרן'!$C$42</f>
        <v>5.2341020866411507E-2</v>
      </c>
      <c r="M12" s="140"/>
      <c r="N12" s="140"/>
      <c r="O12" s="140"/>
    </row>
    <row r="13" spans="2:15">
      <c r="B13" s="89" t="s">
        <v>666</v>
      </c>
      <c r="C13" s="86" t="s">
        <v>667</v>
      </c>
      <c r="D13" s="99">
        <v>10</v>
      </c>
      <c r="E13" s="86" t="s">
        <v>307</v>
      </c>
      <c r="F13" s="86" t="s">
        <v>308</v>
      </c>
      <c r="G13" s="99" t="s">
        <v>163</v>
      </c>
      <c r="H13" s="100">
        <v>0</v>
      </c>
      <c r="I13" s="100">
        <v>0</v>
      </c>
      <c r="J13" s="96">
        <v>1355.22</v>
      </c>
      <c r="K13" s="97">
        <v>0.8606694263168132</v>
      </c>
      <c r="L13" s="97">
        <f>J13/'סכום נכסי הקרן'!$C$42</f>
        <v>5.2341020866411507E-2</v>
      </c>
      <c r="M13" s="140"/>
      <c r="N13" s="140"/>
      <c r="O13" s="140"/>
    </row>
    <row r="14" spans="2:15">
      <c r="B14" s="85"/>
      <c r="C14" s="86"/>
      <c r="D14" s="86"/>
      <c r="E14" s="86"/>
      <c r="F14" s="86"/>
      <c r="G14" s="86"/>
      <c r="H14" s="86"/>
      <c r="I14" s="86"/>
      <c r="J14" s="86"/>
      <c r="K14" s="97"/>
      <c r="L14" s="86"/>
      <c r="M14" s="140"/>
      <c r="N14" s="140"/>
      <c r="O14" s="140"/>
    </row>
    <row r="15" spans="2:15">
      <c r="B15" s="104" t="s">
        <v>40</v>
      </c>
      <c r="C15" s="84"/>
      <c r="D15" s="84"/>
      <c r="E15" s="84"/>
      <c r="F15" s="84"/>
      <c r="G15" s="84"/>
      <c r="H15" s="84"/>
      <c r="I15" s="84"/>
      <c r="J15" s="93">
        <f>SUM(J16:J21)</f>
        <v>219.41786999999999</v>
      </c>
      <c r="K15" s="94">
        <v>0.13933057368318702</v>
      </c>
      <c r="L15" s="94">
        <f>J15/'סכום נכסי הקרן'!$C$42</f>
        <v>8.4743106743802241E-3</v>
      </c>
      <c r="M15" s="140"/>
      <c r="N15" s="140"/>
      <c r="O15" s="140"/>
    </row>
    <row r="16" spans="2:15">
      <c r="B16" s="89" t="s">
        <v>666</v>
      </c>
      <c r="C16" s="86" t="s">
        <v>668</v>
      </c>
      <c r="D16" s="99">
        <v>10</v>
      </c>
      <c r="E16" s="86" t="s">
        <v>307</v>
      </c>
      <c r="F16" s="86" t="s">
        <v>308</v>
      </c>
      <c r="G16" s="99" t="s">
        <v>166</v>
      </c>
      <c r="H16" s="100">
        <v>0</v>
      </c>
      <c r="I16" s="100">
        <v>0</v>
      </c>
      <c r="J16" s="96">
        <v>10.084709999999998</v>
      </c>
      <c r="K16" s="97">
        <v>6.4085377471535419E-3</v>
      </c>
      <c r="L16" s="97">
        <f>J16/'סכום נכסי הקרן'!$C$42</f>
        <v>3.8948954158122569E-4</v>
      </c>
      <c r="M16" s="140"/>
      <c r="N16" s="140"/>
      <c r="O16" s="140"/>
    </row>
    <row r="17" spans="2:15">
      <c r="B17" s="89" t="s">
        <v>666</v>
      </c>
      <c r="C17" s="86" t="s">
        <v>669</v>
      </c>
      <c r="D17" s="99">
        <v>10</v>
      </c>
      <c r="E17" s="86" t="s">
        <v>307</v>
      </c>
      <c r="F17" s="86" t="s">
        <v>308</v>
      </c>
      <c r="G17" s="99" t="s">
        <v>164</v>
      </c>
      <c r="H17" s="100">
        <v>0</v>
      </c>
      <c r="I17" s="100">
        <v>0</v>
      </c>
      <c r="J17" s="96">
        <v>-3.5493199999999994</v>
      </c>
      <c r="K17" s="97">
        <v>-2.2554888734259101E-3</v>
      </c>
      <c r="L17" s="97">
        <f>J17/'סכום נכסי הקרן'!$C$42</f>
        <v>-1.3708108807542071E-4</v>
      </c>
      <c r="M17" s="140"/>
      <c r="N17" s="140"/>
      <c r="O17" s="140"/>
    </row>
    <row r="18" spans="2:15">
      <c r="B18" s="89" t="s">
        <v>666</v>
      </c>
      <c r="C18" s="86" t="s">
        <v>670</v>
      </c>
      <c r="D18" s="99">
        <v>10</v>
      </c>
      <c r="E18" s="86" t="s">
        <v>307</v>
      </c>
      <c r="F18" s="86" t="s">
        <v>308</v>
      </c>
      <c r="G18" s="99" t="s">
        <v>171</v>
      </c>
      <c r="H18" s="100">
        <v>0</v>
      </c>
      <c r="I18" s="100">
        <v>0</v>
      </c>
      <c r="J18" s="96">
        <v>11.392989999999998</v>
      </c>
      <c r="K18" s="97">
        <v>7.2399113576833473E-3</v>
      </c>
      <c r="L18" s="97">
        <f>J18/'סכום נכסי הקרן'!$C$42</f>
        <v>4.4001765567274506E-4</v>
      </c>
      <c r="M18" s="140"/>
      <c r="N18" s="140"/>
      <c r="O18" s="140"/>
    </row>
    <row r="19" spans="2:15">
      <c r="B19" s="89" t="s">
        <v>666</v>
      </c>
      <c r="C19" s="86" t="s">
        <v>671</v>
      </c>
      <c r="D19" s="99">
        <v>10</v>
      </c>
      <c r="E19" s="86" t="s">
        <v>307</v>
      </c>
      <c r="F19" s="86" t="s">
        <v>308</v>
      </c>
      <c r="G19" s="99" t="s">
        <v>165</v>
      </c>
      <c r="H19" s="100">
        <v>0</v>
      </c>
      <c r="I19" s="100">
        <v>0</v>
      </c>
      <c r="J19" s="96">
        <v>6.6389999999999991E-2</v>
      </c>
      <c r="K19" s="97">
        <v>4.2188899932028159E-5</v>
      </c>
      <c r="L19" s="97">
        <f>J19/'סכום נכסי הקרן'!$C$42</f>
        <v>2.5641005706240019E-6</v>
      </c>
      <c r="M19" s="140"/>
      <c r="N19" s="140"/>
      <c r="O19" s="140"/>
    </row>
    <row r="20" spans="2:15">
      <c r="B20" s="89" t="s">
        <v>666</v>
      </c>
      <c r="C20" s="86" t="s">
        <v>672</v>
      </c>
      <c r="D20" s="99">
        <v>10</v>
      </c>
      <c r="E20" s="86" t="s">
        <v>307</v>
      </c>
      <c r="F20" s="86" t="s">
        <v>308</v>
      </c>
      <c r="G20" s="99" t="s">
        <v>162</v>
      </c>
      <c r="H20" s="100">
        <v>0</v>
      </c>
      <c r="I20" s="100">
        <v>0</v>
      </c>
      <c r="J20" s="96">
        <v>200.62</v>
      </c>
      <c r="K20" s="97">
        <v>0.12737876780667551</v>
      </c>
      <c r="L20" s="97">
        <f>J20/'סכום נכסי הקרן'!$C$42</f>
        <v>7.7483033058982874E-3</v>
      </c>
      <c r="M20" s="140"/>
      <c r="N20" s="140"/>
      <c r="O20" s="140"/>
    </row>
    <row r="21" spans="2:15">
      <c r="B21" s="89" t="s">
        <v>666</v>
      </c>
      <c r="C21" s="86" t="s">
        <v>673</v>
      </c>
      <c r="D21" s="99">
        <v>10</v>
      </c>
      <c r="E21" s="86" t="s">
        <v>307</v>
      </c>
      <c r="F21" s="86" t="s">
        <v>308</v>
      </c>
      <c r="G21" s="99" t="s">
        <v>172</v>
      </c>
      <c r="H21" s="100">
        <v>0</v>
      </c>
      <c r="I21" s="100">
        <v>0</v>
      </c>
      <c r="J21" s="96">
        <v>0.80309999999999993</v>
      </c>
      <c r="K21" s="97">
        <v>5.1034652109371609E-4</v>
      </c>
      <c r="L21" s="97">
        <f>J21/'סכום נכסי הקרן'!$C$42</f>
        <v>3.1017158732763002E-5</v>
      </c>
      <c r="M21" s="140"/>
      <c r="N21" s="140"/>
      <c r="O21" s="140"/>
    </row>
    <row r="22" spans="2:15">
      <c r="B22" s="85"/>
      <c r="C22" s="86"/>
      <c r="D22" s="86"/>
      <c r="E22" s="86"/>
      <c r="F22" s="86"/>
      <c r="G22" s="86"/>
      <c r="H22" s="86"/>
      <c r="I22" s="86"/>
      <c r="J22" s="86"/>
      <c r="K22" s="97"/>
      <c r="L22" s="86"/>
      <c r="M22" s="140"/>
      <c r="N22" s="140"/>
      <c r="O22" s="140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40"/>
      <c r="N23" s="140"/>
      <c r="O23" s="140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40"/>
      <c r="N24" s="140"/>
      <c r="O24" s="140"/>
    </row>
    <row r="25" spans="2:15">
      <c r="B25" s="101" t="s">
        <v>247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5">
      <c r="B26" s="116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</row>
    <row r="121" spans="2:12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178</v>
      </c>
      <c r="C1" s="80" t="s" vm="1">
        <v>248</v>
      </c>
    </row>
    <row r="2" spans="2:18">
      <c r="B2" s="58" t="s">
        <v>177</v>
      </c>
      <c r="C2" s="80" t="s">
        <v>249</v>
      </c>
    </row>
    <row r="3" spans="2:18">
      <c r="B3" s="58" t="s">
        <v>179</v>
      </c>
      <c r="C3" s="80" t="s">
        <v>250</v>
      </c>
    </row>
    <row r="4" spans="2:18">
      <c r="B4" s="58" t="s">
        <v>180</v>
      </c>
      <c r="C4" s="80">
        <v>9454</v>
      </c>
    </row>
    <row r="6" spans="2:18" ht="26.25" customHeight="1">
      <c r="B6" s="161" t="s">
        <v>219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18" s="3" customFormat="1" ht="78.75">
      <c r="B7" s="23" t="s">
        <v>114</v>
      </c>
      <c r="C7" s="31" t="s">
        <v>42</v>
      </c>
      <c r="D7" s="31" t="s">
        <v>58</v>
      </c>
      <c r="E7" s="31" t="s">
        <v>15</v>
      </c>
      <c r="F7" s="31" t="s">
        <v>59</v>
      </c>
      <c r="G7" s="31" t="s">
        <v>99</v>
      </c>
      <c r="H7" s="31" t="s">
        <v>18</v>
      </c>
      <c r="I7" s="31" t="s">
        <v>98</v>
      </c>
      <c r="J7" s="31" t="s">
        <v>17</v>
      </c>
      <c r="K7" s="31" t="s">
        <v>216</v>
      </c>
      <c r="L7" s="31" t="s">
        <v>232</v>
      </c>
      <c r="M7" s="31" t="s">
        <v>217</v>
      </c>
      <c r="N7" s="31" t="s">
        <v>54</v>
      </c>
      <c r="O7" s="31" t="s">
        <v>181</v>
      </c>
      <c r="P7" s="32" t="s">
        <v>183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239</v>
      </c>
      <c r="M8" s="33" t="s">
        <v>235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247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238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178</v>
      </c>
      <c r="C1" s="80" t="s" vm="1">
        <v>248</v>
      </c>
    </row>
    <row r="2" spans="2:18">
      <c r="B2" s="58" t="s">
        <v>177</v>
      </c>
      <c r="C2" s="80" t="s">
        <v>249</v>
      </c>
    </row>
    <row r="3" spans="2:18">
      <c r="B3" s="58" t="s">
        <v>179</v>
      </c>
      <c r="C3" s="80" t="s">
        <v>250</v>
      </c>
    </row>
    <row r="4" spans="2:18">
      <c r="B4" s="58" t="s">
        <v>180</v>
      </c>
      <c r="C4" s="80">
        <v>9454</v>
      </c>
    </row>
    <row r="6" spans="2:18" ht="26.25" customHeight="1">
      <c r="B6" s="161" t="s">
        <v>221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18" s="3" customFormat="1" ht="78.75">
      <c r="B7" s="23" t="s">
        <v>114</v>
      </c>
      <c r="C7" s="31" t="s">
        <v>42</v>
      </c>
      <c r="D7" s="31" t="s">
        <v>58</v>
      </c>
      <c r="E7" s="31" t="s">
        <v>15</v>
      </c>
      <c r="F7" s="31" t="s">
        <v>59</v>
      </c>
      <c r="G7" s="31" t="s">
        <v>99</v>
      </c>
      <c r="H7" s="31" t="s">
        <v>18</v>
      </c>
      <c r="I7" s="31" t="s">
        <v>98</v>
      </c>
      <c r="J7" s="31" t="s">
        <v>17</v>
      </c>
      <c r="K7" s="31" t="s">
        <v>216</v>
      </c>
      <c r="L7" s="31" t="s">
        <v>232</v>
      </c>
      <c r="M7" s="31" t="s">
        <v>217</v>
      </c>
      <c r="N7" s="31" t="s">
        <v>54</v>
      </c>
      <c r="O7" s="31" t="s">
        <v>181</v>
      </c>
      <c r="P7" s="32" t="s">
        <v>183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239</v>
      </c>
      <c r="M8" s="33" t="s">
        <v>235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247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238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2"/>
      <c r="R36" s="2"/>
      <c r="S36" s="2"/>
      <c r="T36" s="2"/>
      <c r="U36" s="2"/>
      <c r="V36" s="2"/>
      <c r="W36" s="2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2"/>
      <c r="R37" s="2"/>
      <c r="S37" s="2"/>
      <c r="T37" s="2"/>
      <c r="U37" s="2"/>
      <c r="V37" s="2"/>
      <c r="W37" s="2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2"/>
      <c r="R38" s="2"/>
      <c r="S38" s="2"/>
      <c r="T38" s="2"/>
      <c r="U38" s="2"/>
      <c r="V38" s="2"/>
      <c r="W38" s="2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2"/>
      <c r="R39" s="2"/>
      <c r="S39" s="2"/>
      <c r="T39" s="2"/>
      <c r="U39" s="2"/>
      <c r="V39" s="2"/>
      <c r="W39" s="2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2"/>
      <c r="R40" s="2"/>
      <c r="S40" s="2"/>
      <c r="T40" s="2"/>
      <c r="U40" s="2"/>
      <c r="V40" s="2"/>
      <c r="W40" s="2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2"/>
      <c r="R41" s="2"/>
      <c r="S41" s="2"/>
      <c r="T41" s="2"/>
      <c r="U41" s="2"/>
      <c r="V41" s="2"/>
      <c r="W41" s="2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2"/>
      <c r="R42" s="2"/>
      <c r="S42" s="2"/>
      <c r="T42" s="2"/>
      <c r="U42" s="2"/>
      <c r="V42" s="2"/>
      <c r="W42" s="2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D16" sqref="D16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6.1406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178</v>
      </c>
      <c r="C1" s="80" t="s" vm="1">
        <v>248</v>
      </c>
    </row>
    <row r="2" spans="2:53">
      <c r="B2" s="58" t="s">
        <v>177</v>
      </c>
      <c r="C2" s="80" t="s">
        <v>249</v>
      </c>
    </row>
    <row r="3" spans="2:53">
      <c r="B3" s="58" t="s">
        <v>179</v>
      </c>
      <c r="C3" s="80" t="s">
        <v>250</v>
      </c>
    </row>
    <row r="4" spans="2:53">
      <c r="B4" s="58" t="s">
        <v>180</v>
      </c>
      <c r="C4" s="80">
        <v>9454</v>
      </c>
    </row>
    <row r="6" spans="2:53" ht="21.75" customHeight="1">
      <c r="B6" s="152" t="s">
        <v>208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4"/>
    </row>
    <row r="7" spans="2:53" ht="27.75" customHeight="1">
      <c r="B7" s="155" t="s">
        <v>83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7"/>
      <c r="AU7" s="3"/>
      <c r="AV7" s="3"/>
    </row>
    <row r="8" spans="2:53" s="3" customFormat="1" ht="66" customHeight="1">
      <c r="B8" s="23" t="s">
        <v>113</v>
      </c>
      <c r="C8" s="31" t="s">
        <v>42</v>
      </c>
      <c r="D8" s="31" t="s">
        <v>118</v>
      </c>
      <c r="E8" s="31" t="s">
        <v>15</v>
      </c>
      <c r="F8" s="31" t="s">
        <v>59</v>
      </c>
      <c r="G8" s="31" t="s">
        <v>99</v>
      </c>
      <c r="H8" s="31" t="s">
        <v>18</v>
      </c>
      <c r="I8" s="31" t="s">
        <v>98</v>
      </c>
      <c r="J8" s="31" t="s">
        <v>17</v>
      </c>
      <c r="K8" s="31" t="s">
        <v>19</v>
      </c>
      <c r="L8" s="31" t="s">
        <v>232</v>
      </c>
      <c r="M8" s="31" t="s">
        <v>231</v>
      </c>
      <c r="N8" s="31" t="s">
        <v>246</v>
      </c>
      <c r="O8" s="31" t="s">
        <v>57</v>
      </c>
      <c r="P8" s="31" t="s">
        <v>234</v>
      </c>
      <c r="Q8" s="31" t="s">
        <v>181</v>
      </c>
      <c r="R8" s="74" t="s">
        <v>183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239</v>
      </c>
      <c r="M9" s="33"/>
      <c r="N9" s="17" t="s">
        <v>235</v>
      </c>
      <c r="O9" s="33" t="s">
        <v>240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111</v>
      </c>
      <c r="R10" s="21" t="s">
        <v>112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8" customFormat="1" ht="18" customHeight="1">
      <c r="B11" s="81" t="s">
        <v>26</v>
      </c>
      <c r="C11" s="82"/>
      <c r="D11" s="82"/>
      <c r="E11" s="82"/>
      <c r="F11" s="82"/>
      <c r="G11" s="82"/>
      <c r="H11" s="90">
        <v>4.9205283542387361</v>
      </c>
      <c r="I11" s="82"/>
      <c r="J11" s="82"/>
      <c r="K11" s="91">
        <v>5.5462372471282821E-3</v>
      </c>
      <c r="L11" s="90"/>
      <c r="M11" s="92"/>
      <c r="N11" s="82"/>
      <c r="O11" s="90">
        <v>5393.2509500000006</v>
      </c>
      <c r="P11" s="82"/>
      <c r="Q11" s="91">
        <v>1</v>
      </c>
      <c r="R11" s="91">
        <f>O11/'סכום נכסי הקרן'!$C$42</f>
        <v>0.20829700012672756</v>
      </c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U11" s="140"/>
      <c r="AV11" s="140"/>
      <c r="AW11" s="142"/>
      <c r="BA11" s="140"/>
    </row>
    <row r="12" spans="2:53" s="140" customFormat="1" ht="22.5" customHeight="1">
      <c r="B12" s="83" t="s">
        <v>229</v>
      </c>
      <c r="C12" s="84"/>
      <c r="D12" s="84"/>
      <c r="E12" s="84"/>
      <c r="F12" s="84"/>
      <c r="G12" s="84"/>
      <c r="H12" s="93">
        <v>4.9205283542387361</v>
      </c>
      <c r="I12" s="84"/>
      <c r="J12" s="84"/>
      <c r="K12" s="94">
        <v>5.5462372471282821E-3</v>
      </c>
      <c r="L12" s="93"/>
      <c r="M12" s="95"/>
      <c r="N12" s="84"/>
      <c r="O12" s="93">
        <v>5393.2509500000006</v>
      </c>
      <c r="P12" s="84"/>
      <c r="Q12" s="94">
        <v>1</v>
      </c>
      <c r="R12" s="94">
        <f>O12/'סכום נכסי הקרן'!$C$42</f>
        <v>0.20829700012672756</v>
      </c>
      <c r="AW12" s="138"/>
    </row>
    <row r="13" spans="2:53" s="139" customFormat="1">
      <c r="B13" s="124" t="s">
        <v>25</v>
      </c>
      <c r="C13" s="120"/>
      <c r="D13" s="120"/>
      <c r="E13" s="120"/>
      <c r="F13" s="120"/>
      <c r="G13" s="120"/>
      <c r="H13" s="121">
        <v>4.9332781495393627</v>
      </c>
      <c r="I13" s="120"/>
      <c r="J13" s="120"/>
      <c r="K13" s="122">
        <v>-2.8766722687186635E-3</v>
      </c>
      <c r="L13" s="121"/>
      <c r="M13" s="125"/>
      <c r="N13" s="120"/>
      <c r="O13" s="121">
        <v>2195.8203899999999</v>
      </c>
      <c r="P13" s="120"/>
      <c r="Q13" s="122">
        <v>0.40714226175587093</v>
      </c>
      <c r="R13" s="122">
        <f>O13/'סכום נכסי הקרן'!$C$42</f>
        <v>8.4806511748558799E-2</v>
      </c>
    </row>
    <row r="14" spans="2:53" s="140" customFormat="1">
      <c r="B14" s="87" t="s">
        <v>24</v>
      </c>
      <c r="C14" s="84"/>
      <c r="D14" s="84"/>
      <c r="E14" s="84"/>
      <c r="F14" s="84"/>
      <c r="G14" s="84"/>
      <c r="H14" s="93">
        <v>4.9332781495393627</v>
      </c>
      <c r="I14" s="84"/>
      <c r="J14" s="84"/>
      <c r="K14" s="94">
        <v>-2.8766722687186635E-3</v>
      </c>
      <c r="L14" s="93"/>
      <c r="M14" s="95"/>
      <c r="N14" s="84"/>
      <c r="O14" s="93">
        <v>2195.8203899999999</v>
      </c>
      <c r="P14" s="84"/>
      <c r="Q14" s="94">
        <v>0.40714226175587093</v>
      </c>
      <c r="R14" s="94">
        <f>O14/'סכום נכסי הקרן'!$C$42</f>
        <v>8.4806511748558799E-2</v>
      </c>
    </row>
    <row r="15" spans="2:53" s="140" customFormat="1">
      <c r="B15" s="88" t="s">
        <v>251</v>
      </c>
      <c r="C15" s="86" t="s">
        <v>252</v>
      </c>
      <c r="D15" s="99" t="s">
        <v>119</v>
      </c>
      <c r="E15" s="86" t="s">
        <v>253</v>
      </c>
      <c r="F15" s="86"/>
      <c r="G15" s="86"/>
      <c r="H15" s="96">
        <v>2.8800000000000008</v>
      </c>
      <c r="I15" s="99" t="s">
        <v>163</v>
      </c>
      <c r="J15" s="100">
        <v>0.04</v>
      </c>
      <c r="K15" s="97">
        <v>-5.6000000000000008E-3</v>
      </c>
      <c r="L15" s="96">
        <v>90012.999999999985</v>
      </c>
      <c r="M15" s="98">
        <v>153.91</v>
      </c>
      <c r="N15" s="86"/>
      <c r="O15" s="96">
        <v>138.53901999999997</v>
      </c>
      <c r="P15" s="97">
        <v>5.7894338410555258E-6</v>
      </c>
      <c r="Q15" s="97">
        <v>2.5687478903610068E-2</v>
      </c>
      <c r="R15" s="97">
        <f>O15/'סכום נכסי הקרן'!$C$42</f>
        <v>5.3506247964405776E-3</v>
      </c>
    </row>
    <row r="16" spans="2:53" s="140" customFormat="1" ht="20.25">
      <c r="B16" s="88" t="s">
        <v>254</v>
      </c>
      <c r="C16" s="86" t="s">
        <v>255</v>
      </c>
      <c r="D16" s="99" t="s">
        <v>119</v>
      </c>
      <c r="E16" s="86" t="s">
        <v>253</v>
      </c>
      <c r="F16" s="86"/>
      <c r="G16" s="86"/>
      <c r="H16" s="96">
        <v>5.44</v>
      </c>
      <c r="I16" s="99" t="s">
        <v>163</v>
      </c>
      <c r="J16" s="100">
        <v>0.04</v>
      </c>
      <c r="K16" s="97">
        <v>-1E-4</v>
      </c>
      <c r="L16" s="96">
        <v>55541.999999999993</v>
      </c>
      <c r="M16" s="98">
        <v>158.29</v>
      </c>
      <c r="N16" s="86"/>
      <c r="O16" s="96">
        <v>87.917439999999985</v>
      </c>
      <c r="P16" s="97">
        <v>5.2535428923940244E-6</v>
      </c>
      <c r="Q16" s="97">
        <v>1.6301381266154501E-2</v>
      </c>
      <c r="R16" s="97">
        <f>O16/'סכום נכסי הקרן'!$C$42</f>
        <v>3.3955288156620189E-3</v>
      </c>
      <c r="AU16" s="138"/>
    </row>
    <row r="17" spans="2:48" s="140" customFormat="1" ht="20.25">
      <c r="B17" s="88" t="s">
        <v>256</v>
      </c>
      <c r="C17" s="86" t="s">
        <v>257</v>
      </c>
      <c r="D17" s="99" t="s">
        <v>119</v>
      </c>
      <c r="E17" s="86" t="s">
        <v>253</v>
      </c>
      <c r="F17" s="86"/>
      <c r="G17" s="86"/>
      <c r="H17" s="96">
        <v>8.6700000000000017</v>
      </c>
      <c r="I17" s="99" t="s">
        <v>163</v>
      </c>
      <c r="J17" s="100">
        <v>7.4999999999999997E-3</v>
      </c>
      <c r="K17" s="97">
        <v>4.6000000000000017E-3</v>
      </c>
      <c r="L17" s="96">
        <v>130319.99999999999</v>
      </c>
      <c r="M17" s="98">
        <v>103.7</v>
      </c>
      <c r="N17" s="86"/>
      <c r="O17" s="96">
        <v>135.14182999999997</v>
      </c>
      <c r="P17" s="97">
        <v>1.5246928999174591E-5</v>
      </c>
      <c r="Q17" s="97">
        <v>2.5057582384517069E-2</v>
      </c>
      <c r="R17" s="97">
        <f>O17/'סכום נכסי הקרן'!$C$42</f>
        <v>5.2194192411232389E-3</v>
      </c>
      <c r="AV17" s="138"/>
    </row>
    <row r="18" spans="2:48" s="140" customFormat="1">
      <c r="B18" s="88" t="s">
        <v>258</v>
      </c>
      <c r="C18" s="86" t="s">
        <v>259</v>
      </c>
      <c r="D18" s="99" t="s">
        <v>119</v>
      </c>
      <c r="E18" s="86" t="s">
        <v>253</v>
      </c>
      <c r="F18" s="86"/>
      <c r="G18" s="86"/>
      <c r="H18" s="96">
        <v>14.049999999999995</v>
      </c>
      <c r="I18" s="99" t="s">
        <v>163</v>
      </c>
      <c r="J18" s="100">
        <v>0.04</v>
      </c>
      <c r="K18" s="97">
        <v>1.0799999999999999E-2</v>
      </c>
      <c r="L18" s="96">
        <v>159554.99999999997</v>
      </c>
      <c r="M18" s="98">
        <v>175.58</v>
      </c>
      <c r="N18" s="86"/>
      <c r="O18" s="96">
        <v>280.14665000000002</v>
      </c>
      <c r="P18" s="97">
        <v>9.8359576424105541E-6</v>
      </c>
      <c r="Q18" s="97">
        <v>5.1943930033517167E-2</v>
      </c>
      <c r="R18" s="97">
        <f>O18/'סכום נכסי הקרן'!$C$42</f>
        <v>1.0819764800774253E-2</v>
      </c>
      <c r="AU18" s="142"/>
    </row>
    <row r="19" spans="2:48" s="140" customFormat="1">
      <c r="B19" s="88" t="s">
        <v>260</v>
      </c>
      <c r="C19" s="86" t="s">
        <v>261</v>
      </c>
      <c r="D19" s="99" t="s">
        <v>119</v>
      </c>
      <c r="E19" s="86" t="s">
        <v>253</v>
      </c>
      <c r="F19" s="86"/>
      <c r="G19" s="86"/>
      <c r="H19" s="96">
        <v>17.899999999999999</v>
      </c>
      <c r="I19" s="99" t="s">
        <v>163</v>
      </c>
      <c r="J19" s="100">
        <v>2.75E-2</v>
      </c>
      <c r="K19" s="97">
        <v>1.3299999999999999E-2</v>
      </c>
      <c r="L19" s="96">
        <v>51849.999999999993</v>
      </c>
      <c r="M19" s="98">
        <v>139.80000000000001</v>
      </c>
      <c r="N19" s="86"/>
      <c r="O19" s="96">
        <v>72.486299999999986</v>
      </c>
      <c r="P19" s="97">
        <v>2.9335108036648458E-6</v>
      </c>
      <c r="Q19" s="97">
        <v>1.3440186757858909E-2</v>
      </c>
      <c r="R19" s="97">
        <f>O19/'סכום נכסי הקרן'!$C$42</f>
        <v>2.7995505828049792E-3</v>
      </c>
      <c r="AV19" s="142"/>
    </row>
    <row r="20" spans="2:48" s="140" customFormat="1">
      <c r="B20" s="88" t="s">
        <v>262</v>
      </c>
      <c r="C20" s="86" t="s">
        <v>263</v>
      </c>
      <c r="D20" s="99" t="s">
        <v>119</v>
      </c>
      <c r="E20" s="86" t="s">
        <v>253</v>
      </c>
      <c r="F20" s="86"/>
      <c r="G20" s="86"/>
      <c r="H20" s="96">
        <v>5.0199999999999996</v>
      </c>
      <c r="I20" s="99" t="s">
        <v>163</v>
      </c>
      <c r="J20" s="100">
        <v>1.7500000000000002E-2</v>
      </c>
      <c r="K20" s="97">
        <v>-1.7000000000000001E-3</v>
      </c>
      <c r="L20" s="96">
        <v>73515.999999999985</v>
      </c>
      <c r="M20" s="98">
        <v>113.42</v>
      </c>
      <c r="N20" s="86"/>
      <c r="O20" s="96">
        <v>83.381859999999989</v>
      </c>
      <c r="P20" s="97">
        <v>5.1334117259312838E-6</v>
      </c>
      <c r="Q20" s="97">
        <v>1.5460407975267678E-2</v>
      </c>
      <c r="R20" s="97">
        <f>O20/'סכום נכסי הקרן'!$C$42</f>
        <v>3.2203566019835912E-3</v>
      </c>
    </row>
    <row r="21" spans="2:48" s="140" customFormat="1">
      <c r="B21" s="88" t="s">
        <v>264</v>
      </c>
      <c r="C21" s="86" t="s">
        <v>265</v>
      </c>
      <c r="D21" s="99" t="s">
        <v>119</v>
      </c>
      <c r="E21" s="86" t="s">
        <v>253</v>
      </c>
      <c r="F21" s="86"/>
      <c r="G21" s="86"/>
      <c r="H21" s="96">
        <v>1.31</v>
      </c>
      <c r="I21" s="99" t="s">
        <v>163</v>
      </c>
      <c r="J21" s="100">
        <v>0.03</v>
      </c>
      <c r="K21" s="97">
        <v>-8.8999999999999999E-3</v>
      </c>
      <c r="L21" s="96">
        <v>557730.99999999988</v>
      </c>
      <c r="M21" s="98">
        <v>118.19</v>
      </c>
      <c r="N21" s="86"/>
      <c r="O21" s="96">
        <v>659.1822699999999</v>
      </c>
      <c r="P21" s="97">
        <v>3.6381055271147078E-5</v>
      </c>
      <c r="Q21" s="97">
        <v>0.12222354867429261</v>
      </c>
      <c r="R21" s="97">
        <f>O21/'סכום נכסי הקרן'!$C$42</f>
        <v>2.5458798533698219E-2</v>
      </c>
    </row>
    <row r="22" spans="2:48" s="140" customFormat="1">
      <c r="B22" s="88" t="s">
        <v>266</v>
      </c>
      <c r="C22" s="86" t="s">
        <v>267</v>
      </c>
      <c r="D22" s="99" t="s">
        <v>119</v>
      </c>
      <c r="E22" s="86" t="s">
        <v>253</v>
      </c>
      <c r="F22" s="86"/>
      <c r="G22" s="86"/>
      <c r="H22" s="96">
        <v>2.3399999999999994</v>
      </c>
      <c r="I22" s="99" t="s">
        <v>163</v>
      </c>
      <c r="J22" s="100">
        <v>1E-3</v>
      </c>
      <c r="K22" s="97">
        <v>-6.9999999999999993E-3</v>
      </c>
      <c r="L22" s="96">
        <v>596139.99999999988</v>
      </c>
      <c r="M22" s="98">
        <v>102.86</v>
      </c>
      <c r="N22" s="86"/>
      <c r="O22" s="96">
        <v>613.18956000000003</v>
      </c>
      <c r="P22" s="97">
        <v>4.1081663226425949E-5</v>
      </c>
      <c r="Q22" s="97">
        <v>0.11369572187253775</v>
      </c>
      <c r="R22" s="97">
        <f>O22/'סכום נכסי הקרן'!$C$42</f>
        <v>2.3682477793292377E-2</v>
      </c>
    </row>
    <row r="23" spans="2:48" s="140" customFormat="1">
      <c r="B23" s="88" t="s">
        <v>268</v>
      </c>
      <c r="C23" s="86" t="s">
        <v>269</v>
      </c>
      <c r="D23" s="99" t="s">
        <v>119</v>
      </c>
      <c r="E23" s="86" t="s">
        <v>253</v>
      </c>
      <c r="F23" s="86"/>
      <c r="G23" s="86"/>
      <c r="H23" s="96">
        <v>7.14</v>
      </c>
      <c r="I23" s="99" t="s">
        <v>163</v>
      </c>
      <c r="J23" s="100">
        <v>7.4999999999999997E-3</v>
      </c>
      <c r="K23" s="97">
        <v>2.2000000000000001E-3</v>
      </c>
      <c r="L23" s="96">
        <v>99999.999999999985</v>
      </c>
      <c r="M23" s="98">
        <v>104.89</v>
      </c>
      <c r="N23" s="86"/>
      <c r="O23" s="96">
        <v>104.88999999999999</v>
      </c>
      <c r="P23" s="97">
        <v>7.1750237995539421E-6</v>
      </c>
      <c r="Q23" s="97">
        <v>1.9448381129010876E-2</v>
      </c>
      <c r="R23" s="97">
        <f>O23/'סכום נכסי הקרן'!$C$42</f>
        <v>4.0510394464942237E-3</v>
      </c>
    </row>
    <row r="24" spans="2:48" s="140" customFormat="1">
      <c r="B24" s="88" t="s">
        <v>270</v>
      </c>
      <c r="C24" s="86" t="s">
        <v>271</v>
      </c>
      <c r="D24" s="99" t="s">
        <v>119</v>
      </c>
      <c r="E24" s="86" t="s">
        <v>253</v>
      </c>
      <c r="F24" s="86"/>
      <c r="G24" s="86"/>
      <c r="H24" s="96">
        <v>4.0200000000000014</v>
      </c>
      <c r="I24" s="99" t="s">
        <v>163</v>
      </c>
      <c r="J24" s="100">
        <v>2.75E-2</v>
      </c>
      <c r="K24" s="97">
        <v>-3.4999999999999996E-3</v>
      </c>
      <c r="L24" s="96">
        <v>17509.999999999996</v>
      </c>
      <c r="M24" s="98">
        <v>119.62</v>
      </c>
      <c r="N24" s="86"/>
      <c r="O24" s="96">
        <v>20.945459999999997</v>
      </c>
      <c r="P24" s="97">
        <v>1.0674652680575374E-6</v>
      </c>
      <c r="Q24" s="97">
        <v>3.8836427591043199E-3</v>
      </c>
      <c r="R24" s="97">
        <f>O24/'סכום נכסי הקרן'!$C$42</f>
        <v>8.0895113628531715E-4</v>
      </c>
    </row>
    <row r="25" spans="2:48" s="140" customFormat="1">
      <c r="B25" s="89"/>
      <c r="C25" s="86"/>
      <c r="D25" s="86"/>
      <c r="E25" s="86"/>
      <c r="F25" s="86"/>
      <c r="G25" s="86"/>
      <c r="H25" s="86"/>
      <c r="I25" s="86"/>
      <c r="J25" s="86"/>
      <c r="K25" s="97"/>
      <c r="L25" s="96"/>
      <c r="M25" s="98"/>
      <c r="N25" s="86"/>
      <c r="O25" s="86"/>
      <c r="P25" s="86"/>
      <c r="Q25" s="97"/>
      <c r="R25" s="86"/>
    </row>
    <row r="26" spans="2:48" s="139" customFormat="1">
      <c r="B26" s="124" t="s">
        <v>43</v>
      </c>
      <c r="C26" s="120"/>
      <c r="D26" s="120"/>
      <c r="E26" s="120"/>
      <c r="F26" s="120"/>
      <c r="G26" s="120"/>
      <c r="H26" s="121">
        <v>4.9117724923164561</v>
      </c>
      <c r="I26" s="120"/>
      <c r="J26" s="120"/>
      <c r="K26" s="122">
        <v>1.1330630718998319E-2</v>
      </c>
      <c r="L26" s="121"/>
      <c r="M26" s="125"/>
      <c r="N26" s="120"/>
      <c r="O26" s="121">
        <v>3197.4305599999998</v>
      </c>
      <c r="P26" s="120"/>
      <c r="Q26" s="122">
        <v>0.59285773824412891</v>
      </c>
      <c r="R26" s="122">
        <f>O26/'סכום נכסי הקרן'!$C$42</f>
        <v>0.12349048837816873</v>
      </c>
    </row>
    <row r="27" spans="2:48" s="140" customFormat="1">
      <c r="B27" s="87" t="s">
        <v>23</v>
      </c>
      <c r="C27" s="84"/>
      <c r="D27" s="84"/>
      <c r="E27" s="84"/>
      <c r="F27" s="84"/>
      <c r="G27" s="84"/>
      <c r="H27" s="93">
        <v>4.9117724923164561</v>
      </c>
      <c r="I27" s="84"/>
      <c r="J27" s="84"/>
      <c r="K27" s="94">
        <v>1.1330630718998319E-2</v>
      </c>
      <c r="L27" s="93"/>
      <c r="M27" s="95"/>
      <c r="N27" s="84"/>
      <c r="O27" s="93">
        <v>3197.4305599999998</v>
      </c>
      <c r="P27" s="84"/>
      <c r="Q27" s="94">
        <v>0.59285773824412891</v>
      </c>
      <c r="R27" s="94">
        <f>O27/'סכום נכסי הקרן'!$C$42</f>
        <v>0.12349048837816873</v>
      </c>
    </row>
    <row r="28" spans="2:48" s="140" customFormat="1">
      <c r="B28" s="88" t="s">
        <v>272</v>
      </c>
      <c r="C28" s="86" t="s">
        <v>273</v>
      </c>
      <c r="D28" s="99" t="s">
        <v>119</v>
      </c>
      <c r="E28" s="86" t="s">
        <v>253</v>
      </c>
      <c r="F28" s="86"/>
      <c r="G28" s="86"/>
      <c r="H28" s="96">
        <v>0.66999999999999982</v>
      </c>
      <c r="I28" s="99" t="s">
        <v>163</v>
      </c>
      <c r="J28" s="100">
        <v>0.06</v>
      </c>
      <c r="K28" s="97">
        <v>1.6999999999999995E-3</v>
      </c>
      <c r="L28" s="96">
        <v>278352.99999999994</v>
      </c>
      <c r="M28" s="98">
        <v>105.88</v>
      </c>
      <c r="N28" s="86"/>
      <c r="O28" s="96">
        <v>294.72015000000005</v>
      </c>
      <c r="P28" s="97">
        <v>1.5187062934171516E-5</v>
      </c>
      <c r="Q28" s="97">
        <v>5.4646103571353383E-2</v>
      </c>
      <c r="R28" s="97">
        <f>O28/'סכום נכסי הקרן'!$C$42</f>
        <v>1.1382619442527362E-2</v>
      </c>
    </row>
    <row r="29" spans="2:48" s="140" customFormat="1">
      <c r="B29" s="88" t="s">
        <v>274</v>
      </c>
      <c r="C29" s="86" t="s">
        <v>275</v>
      </c>
      <c r="D29" s="99" t="s">
        <v>119</v>
      </c>
      <c r="E29" s="86" t="s">
        <v>253</v>
      </c>
      <c r="F29" s="86"/>
      <c r="G29" s="86"/>
      <c r="H29" s="96">
        <v>6.79</v>
      </c>
      <c r="I29" s="99" t="s">
        <v>163</v>
      </c>
      <c r="J29" s="100">
        <v>6.25E-2</v>
      </c>
      <c r="K29" s="97">
        <v>1.8400000000000003E-2</v>
      </c>
      <c r="L29" s="96">
        <v>114288.99999999999</v>
      </c>
      <c r="M29" s="98">
        <v>137.97</v>
      </c>
      <c r="N29" s="86"/>
      <c r="O29" s="96">
        <v>157.68452999999997</v>
      </c>
      <c r="P29" s="97">
        <v>6.6603320404751717E-6</v>
      </c>
      <c r="Q29" s="97">
        <v>2.923738047086423E-2</v>
      </c>
      <c r="R29" s="97">
        <f>O29/'סכום נכסי הקרן'!$C$42</f>
        <v>6.0900586436447883E-3</v>
      </c>
    </row>
    <row r="30" spans="2:48" s="140" customFormat="1">
      <c r="B30" s="88" t="s">
        <v>276</v>
      </c>
      <c r="C30" s="86" t="s">
        <v>277</v>
      </c>
      <c r="D30" s="99" t="s">
        <v>119</v>
      </c>
      <c r="E30" s="86" t="s">
        <v>253</v>
      </c>
      <c r="F30" s="86"/>
      <c r="G30" s="86"/>
      <c r="H30" s="96">
        <v>5.2799999999999985</v>
      </c>
      <c r="I30" s="99" t="s">
        <v>163</v>
      </c>
      <c r="J30" s="100">
        <v>3.7499999999999999E-2</v>
      </c>
      <c r="K30" s="97">
        <v>1.3999999999999997E-2</v>
      </c>
      <c r="L30" s="96">
        <v>57626.999999999993</v>
      </c>
      <c r="M30" s="98">
        <v>113.84</v>
      </c>
      <c r="N30" s="86"/>
      <c r="O30" s="96">
        <v>65.60257</v>
      </c>
      <c r="P30" s="97">
        <v>3.6844063369461743E-6</v>
      </c>
      <c r="Q30" s="97">
        <v>1.2163826717538517E-2</v>
      </c>
      <c r="R30" s="97">
        <f>O30/'סכום נכסי הקרן'!$C$42</f>
        <v>2.5336886153246125E-3</v>
      </c>
    </row>
    <row r="31" spans="2:48" s="140" customFormat="1">
      <c r="B31" s="88" t="s">
        <v>278</v>
      </c>
      <c r="C31" s="86" t="s">
        <v>279</v>
      </c>
      <c r="D31" s="99" t="s">
        <v>119</v>
      </c>
      <c r="E31" s="86" t="s">
        <v>253</v>
      </c>
      <c r="F31" s="86"/>
      <c r="G31" s="86"/>
      <c r="H31" s="96">
        <v>18.46</v>
      </c>
      <c r="I31" s="99" t="s">
        <v>163</v>
      </c>
      <c r="J31" s="100">
        <v>3.7499999999999999E-2</v>
      </c>
      <c r="K31" s="97">
        <v>3.2000000000000001E-2</v>
      </c>
      <c r="L31" s="96">
        <v>11589.999999999998</v>
      </c>
      <c r="M31" s="98">
        <v>111.1</v>
      </c>
      <c r="N31" s="86"/>
      <c r="O31" s="96">
        <v>12.876489999999999</v>
      </c>
      <c r="P31" s="97">
        <v>1.9029664439205308E-6</v>
      </c>
      <c r="Q31" s="97">
        <v>2.3875191641138075E-3</v>
      </c>
      <c r="R31" s="97">
        <f>O31/'סכום נכסי הקרן'!$C$42</f>
        <v>4.9731307962997816E-4</v>
      </c>
    </row>
    <row r="32" spans="2:48" s="140" customFormat="1">
      <c r="B32" s="88" t="s">
        <v>280</v>
      </c>
      <c r="C32" s="86" t="s">
        <v>281</v>
      </c>
      <c r="D32" s="99" t="s">
        <v>119</v>
      </c>
      <c r="E32" s="86" t="s">
        <v>253</v>
      </c>
      <c r="F32" s="86"/>
      <c r="G32" s="86"/>
      <c r="H32" s="96">
        <v>0.91999999999999971</v>
      </c>
      <c r="I32" s="99" t="s">
        <v>163</v>
      </c>
      <c r="J32" s="100">
        <v>2.2499999999999999E-2</v>
      </c>
      <c r="K32" s="97">
        <v>1.8999999999999998E-3</v>
      </c>
      <c r="L32" s="96">
        <v>281981.99999999994</v>
      </c>
      <c r="M32" s="98">
        <v>102.07</v>
      </c>
      <c r="N32" s="86"/>
      <c r="O32" s="96">
        <v>287.81903000000005</v>
      </c>
      <c r="P32" s="97">
        <v>1.4668448494073201E-5</v>
      </c>
      <c r="Q32" s="97">
        <v>5.3366519130729498E-2</v>
      </c>
      <c r="R32" s="97">
        <f>O32/'סכום נכסי הקרן'!$C$42</f>
        <v>1.111608584213657E-2</v>
      </c>
    </row>
    <row r="33" spans="2:18" s="140" customFormat="1">
      <c r="B33" s="88" t="s">
        <v>282</v>
      </c>
      <c r="C33" s="86" t="s">
        <v>283</v>
      </c>
      <c r="D33" s="99" t="s">
        <v>119</v>
      </c>
      <c r="E33" s="86" t="s">
        <v>253</v>
      </c>
      <c r="F33" s="86"/>
      <c r="G33" s="86"/>
      <c r="H33" s="96">
        <v>0.33999999999999991</v>
      </c>
      <c r="I33" s="99" t="s">
        <v>163</v>
      </c>
      <c r="J33" s="100">
        <v>5.0000000000000001E-3</v>
      </c>
      <c r="K33" s="97">
        <v>8.9999999999999998E-4</v>
      </c>
      <c r="L33" s="96">
        <v>278936.99999999994</v>
      </c>
      <c r="M33" s="98">
        <v>100.47</v>
      </c>
      <c r="N33" s="86"/>
      <c r="O33" s="96">
        <v>280.24799000000002</v>
      </c>
      <c r="P33" s="97">
        <v>2.8185757359365308E-5</v>
      </c>
      <c r="Q33" s="97">
        <v>5.196272018456697E-2</v>
      </c>
      <c r="R33" s="97">
        <f>O33/'סכום נכסי הקרן'!$C$42</f>
        <v>1.0823678732869855E-2</v>
      </c>
    </row>
    <row r="34" spans="2:18" s="140" customFormat="1">
      <c r="B34" s="88" t="s">
        <v>284</v>
      </c>
      <c r="C34" s="86" t="s">
        <v>285</v>
      </c>
      <c r="D34" s="99" t="s">
        <v>119</v>
      </c>
      <c r="E34" s="86" t="s">
        <v>253</v>
      </c>
      <c r="F34" s="86"/>
      <c r="G34" s="86"/>
      <c r="H34" s="96">
        <v>4.3</v>
      </c>
      <c r="I34" s="99" t="s">
        <v>163</v>
      </c>
      <c r="J34" s="100">
        <v>1.2500000000000001E-2</v>
      </c>
      <c r="K34" s="97">
        <v>1.1200000000000002E-2</v>
      </c>
      <c r="L34" s="96">
        <v>269072.99999999994</v>
      </c>
      <c r="M34" s="98">
        <v>101.3</v>
      </c>
      <c r="N34" s="86"/>
      <c r="O34" s="96">
        <v>272.57093999999995</v>
      </c>
      <c r="P34" s="97">
        <v>2.5704705359744354E-5</v>
      </c>
      <c r="Q34" s="97">
        <v>5.0539265190320863E-2</v>
      </c>
      <c r="R34" s="97">
        <f>O34/'סכום נכסי הקרן'!$C$42</f>
        <v>1.0527177327752983E-2</v>
      </c>
    </row>
    <row r="35" spans="2:18" s="140" customFormat="1">
      <c r="B35" s="88" t="s">
        <v>286</v>
      </c>
      <c r="C35" s="86" t="s">
        <v>287</v>
      </c>
      <c r="D35" s="99" t="s">
        <v>119</v>
      </c>
      <c r="E35" s="86" t="s">
        <v>253</v>
      </c>
      <c r="F35" s="86"/>
      <c r="G35" s="86"/>
      <c r="H35" s="96">
        <v>2.58</v>
      </c>
      <c r="I35" s="99" t="s">
        <v>163</v>
      </c>
      <c r="J35" s="100">
        <v>5.0000000000000001E-3</v>
      </c>
      <c r="K35" s="97">
        <v>6.3E-3</v>
      </c>
      <c r="L35" s="96">
        <v>38599.999999999993</v>
      </c>
      <c r="M35" s="98">
        <v>99.86</v>
      </c>
      <c r="N35" s="86"/>
      <c r="O35" s="96">
        <v>38.545959999999994</v>
      </c>
      <c r="P35" s="97">
        <v>6.2818537587699793E-6</v>
      </c>
      <c r="Q35" s="97">
        <v>7.1470733250415487E-3</v>
      </c>
      <c r="R35" s="97">
        <f>O35/'סכום נכסי הקרן'!$C$42</f>
        <v>1.4887139332919106E-3</v>
      </c>
    </row>
    <row r="36" spans="2:18" s="140" customFormat="1">
      <c r="B36" s="88" t="s">
        <v>288</v>
      </c>
      <c r="C36" s="86" t="s">
        <v>289</v>
      </c>
      <c r="D36" s="99" t="s">
        <v>119</v>
      </c>
      <c r="E36" s="86" t="s">
        <v>253</v>
      </c>
      <c r="F36" s="86"/>
      <c r="G36" s="86"/>
      <c r="H36" s="96">
        <v>3.3200000000000003</v>
      </c>
      <c r="I36" s="99" t="s">
        <v>163</v>
      </c>
      <c r="J36" s="100">
        <v>5.5E-2</v>
      </c>
      <c r="K36" s="97">
        <v>8.8000000000000005E-3</v>
      </c>
      <c r="L36" s="96">
        <v>376376.99999999994</v>
      </c>
      <c r="M36" s="98">
        <v>118.53</v>
      </c>
      <c r="N36" s="86"/>
      <c r="O36" s="96">
        <v>446.11966999999993</v>
      </c>
      <c r="P36" s="97">
        <v>2.095954938564049E-5</v>
      </c>
      <c r="Q36" s="97">
        <v>8.2718136822466953E-2</v>
      </c>
      <c r="R36" s="97">
        <f>O36/'סכום נכסי הקרן'!$C$42</f>
        <v>1.7229939756192067E-2</v>
      </c>
    </row>
    <row r="37" spans="2:18" s="140" customFormat="1">
      <c r="B37" s="88" t="s">
        <v>290</v>
      </c>
      <c r="C37" s="86" t="s">
        <v>291</v>
      </c>
      <c r="D37" s="99" t="s">
        <v>119</v>
      </c>
      <c r="E37" s="86" t="s">
        <v>253</v>
      </c>
      <c r="F37" s="86"/>
      <c r="G37" s="86"/>
      <c r="H37" s="96">
        <v>15.19</v>
      </c>
      <c r="I37" s="99" t="s">
        <v>163</v>
      </c>
      <c r="J37" s="100">
        <v>5.5E-2</v>
      </c>
      <c r="K37" s="97">
        <v>2.9499999999999998E-2</v>
      </c>
      <c r="L37" s="96">
        <v>264532.99999999994</v>
      </c>
      <c r="M37" s="98">
        <v>145.16999999999999</v>
      </c>
      <c r="N37" s="86"/>
      <c r="O37" s="96">
        <v>384.02255999999994</v>
      </c>
      <c r="P37" s="97">
        <v>1.4468300762660532E-5</v>
      </c>
      <c r="Q37" s="97">
        <v>7.1204281714352627E-2</v>
      </c>
      <c r="R37" s="97">
        <f>O37/'סכום נכסי הקרן'!$C$42</f>
        <v>1.4831638277278052E-2</v>
      </c>
    </row>
    <row r="38" spans="2:18" s="140" customFormat="1">
      <c r="B38" s="88" t="s">
        <v>292</v>
      </c>
      <c r="C38" s="86" t="s">
        <v>293</v>
      </c>
      <c r="D38" s="99" t="s">
        <v>119</v>
      </c>
      <c r="E38" s="86" t="s">
        <v>253</v>
      </c>
      <c r="F38" s="86"/>
      <c r="G38" s="86"/>
      <c r="H38" s="96">
        <v>4.3899999999999988</v>
      </c>
      <c r="I38" s="99" t="s">
        <v>163</v>
      </c>
      <c r="J38" s="100">
        <v>4.2500000000000003E-2</v>
      </c>
      <c r="K38" s="97">
        <v>1.1699999999999997E-2</v>
      </c>
      <c r="L38" s="96">
        <v>80077.999999999985</v>
      </c>
      <c r="M38" s="98">
        <v>115.24</v>
      </c>
      <c r="N38" s="86"/>
      <c r="O38" s="96">
        <v>92.281880000000001</v>
      </c>
      <c r="P38" s="97">
        <v>4.3401444448037301E-6</v>
      </c>
      <c r="Q38" s="97">
        <v>1.7110622304715859E-2</v>
      </c>
      <c r="R38" s="97">
        <f>O38/'סכום נכסי הקרן'!$C$42</f>
        <v>3.5640912963737863E-3</v>
      </c>
    </row>
    <row r="39" spans="2:18" s="140" customFormat="1">
      <c r="B39" s="88" t="s">
        <v>294</v>
      </c>
      <c r="C39" s="86" t="s">
        <v>295</v>
      </c>
      <c r="D39" s="99" t="s">
        <v>119</v>
      </c>
      <c r="E39" s="86" t="s">
        <v>253</v>
      </c>
      <c r="F39" s="86"/>
      <c r="G39" s="86"/>
      <c r="H39" s="96">
        <v>8.0800000000000018</v>
      </c>
      <c r="I39" s="99" t="s">
        <v>163</v>
      </c>
      <c r="J39" s="100">
        <v>0.02</v>
      </c>
      <c r="K39" s="97">
        <v>1.9800000000000005E-2</v>
      </c>
      <c r="L39" s="96">
        <v>368555.99999999994</v>
      </c>
      <c r="M39" s="98">
        <v>100.68</v>
      </c>
      <c r="N39" s="86"/>
      <c r="O39" s="96">
        <v>371.06217999999996</v>
      </c>
      <c r="P39" s="97">
        <v>2.3735924030823027E-5</v>
      </c>
      <c r="Q39" s="97">
        <v>6.8801207924507932E-2</v>
      </c>
      <c r="R39" s="97">
        <f>O39/'סכום נכסי הקרן'!$C$42</f>
        <v>1.4331085215770237E-2</v>
      </c>
    </row>
    <row r="40" spans="2:18" s="140" customFormat="1">
      <c r="B40" s="88" t="s">
        <v>296</v>
      </c>
      <c r="C40" s="86" t="s">
        <v>297</v>
      </c>
      <c r="D40" s="99" t="s">
        <v>119</v>
      </c>
      <c r="E40" s="86" t="s">
        <v>253</v>
      </c>
      <c r="F40" s="86"/>
      <c r="G40" s="86"/>
      <c r="H40" s="96">
        <v>2.81</v>
      </c>
      <c r="I40" s="99" t="s">
        <v>163</v>
      </c>
      <c r="J40" s="100">
        <v>0.01</v>
      </c>
      <c r="K40" s="97">
        <v>6.9000000000000008E-3</v>
      </c>
      <c r="L40" s="96">
        <v>145783.99999999997</v>
      </c>
      <c r="M40" s="98">
        <v>101.03</v>
      </c>
      <c r="N40" s="86"/>
      <c r="O40" s="96">
        <v>147.28557999999995</v>
      </c>
      <c r="P40" s="97">
        <v>1.0010160260479496E-5</v>
      </c>
      <c r="Q40" s="97">
        <v>2.730923915194414E-2</v>
      </c>
      <c r="R40" s="97">
        <f>O40/'סכום נכסי הקרן'!$C$42</f>
        <v>5.688432591093342E-3</v>
      </c>
    </row>
    <row r="41" spans="2:18" s="140" customFormat="1">
      <c r="B41" s="88" t="s">
        <v>298</v>
      </c>
      <c r="C41" s="86" t="s">
        <v>299</v>
      </c>
      <c r="D41" s="99" t="s">
        <v>119</v>
      </c>
      <c r="E41" s="86" t="s">
        <v>253</v>
      </c>
      <c r="F41" s="86"/>
      <c r="G41" s="86"/>
      <c r="H41" s="96">
        <v>6.71</v>
      </c>
      <c r="I41" s="99" t="s">
        <v>163</v>
      </c>
      <c r="J41" s="100">
        <v>1.7500000000000002E-2</v>
      </c>
      <c r="K41" s="97">
        <v>1.72E-2</v>
      </c>
      <c r="L41" s="96">
        <v>105292.99999999999</v>
      </c>
      <c r="M41" s="98">
        <v>101.68</v>
      </c>
      <c r="N41" s="86"/>
      <c r="O41" s="96">
        <v>107.06192999999998</v>
      </c>
      <c r="P41" s="97">
        <v>6.5410892824239982E-6</v>
      </c>
      <c r="Q41" s="97">
        <v>1.9851093708146469E-2</v>
      </c>
      <c r="R41" s="97">
        <f>O41/'סכום נכסי הקרן'!$C$42</f>
        <v>4.1349232686414654E-3</v>
      </c>
    </row>
    <row r="42" spans="2:18" s="140" customFormat="1">
      <c r="B42" s="88" t="s">
        <v>300</v>
      </c>
      <c r="C42" s="86" t="s">
        <v>301</v>
      </c>
      <c r="D42" s="99" t="s">
        <v>119</v>
      </c>
      <c r="E42" s="86" t="s">
        <v>253</v>
      </c>
      <c r="F42" s="86"/>
      <c r="G42" s="86"/>
      <c r="H42" s="96">
        <v>1.5499999999999998</v>
      </c>
      <c r="I42" s="99" t="s">
        <v>163</v>
      </c>
      <c r="J42" s="100">
        <v>0.05</v>
      </c>
      <c r="K42" s="97">
        <v>3.5999999999999995E-3</v>
      </c>
      <c r="L42" s="96">
        <v>218967.99999999997</v>
      </c>
      <c r="M42" s="98">
        <v>109.39</v>
      </c>
      <c r="N42" s="86"/>
      <c r="O42" s="96">
        <v>239.52909999999997</v>
      </c>
      <c r="P42" s="97">
        <v>1.1830244143848696E-5</v>
      </c>
      <c r="Q42" s="97">
        <v>4.4412748863466099E-2</v>
      </c>
      <c r="R42" s="97">
        <f>O42/'סכום נכסי הקרן'!$C$42</f>
        <v>9.2510423556417167E-3</v>
      </c>
    </row>
    <row r="43" spans="2:18" s="140" customFormat="1">
      <c r="B43" s="143"/>
    </row>
    <row r="44" spans="2:18" s="140" customFormat="1">
      <c r="B44" s="143"/>
    </row>
    <row r="45" spans="2:18" s="140" customFormat="1">
      <c r="B45" s="143"/>
    </row>
    <row r="46" spans="2:18" s="140" customFormat="1">
      <c r="B46" s="144" t="s">
        <v>110</v>
      </c>
      <c r="C46" s="139"/>
      <c r="D46" s="139"/>
    </row>
    <row r="47" spans="2:18" s="140" customFormat="1">
      <c r="B47" s="144" t="s">
        <v>230</v>
      </c>
      <c r="C47" s="139"/>
      <c r="D47" s="139"/>
    </row>
    <row r="48" spans="2:18" s="140" customFormat="1">
      <c r="B48" s="158" t="s">
        <v>238</v>
      </c>
      <c r="C48" s="158"/>
      <c r="D48" s="158"/>
    </row>
    <row r="49" spans="2:2" s="140" customFormat="1">
      <c r="B49" s="143"/>
    </row>
    <row r="50" spans="2:2" s="140" customFormat="1">
      <c r="B50" s="143"/>
    </row>
    <row r="51" spans="2:2" s="140" customFormat="1">
      <c r="B51" s="143"/>
    </row>
    <row r="52" spans="2:2" s="140" customFormat="1">
      <c r="B52" s="143"/>
    </row>
    <row r="53" spans="2:2" s="140" customFormat="1">
      <c r="B53" s="143"/>
    </row>
    <row r="54" spans="2:2" s="140" customFormat="1">
      <c r="B54" s="143"/>
    </row>
    <row r="55" spans="2:2" s="140" customFormat="1">
      <c r="B55" s="143"/>
    </row>
    <row r="56" spans="2:2" s="140" customFormat="1">
      <c r="B56" s="143"/>
    </row>
    <row r="57" spans="2:2" s="140" customFormat="1">
      <c r="B57" s="143"/>
    </row>
    <row r="58" spans="2:2" s="140" customFormat="1">
      <c r="B58" s="143"/>
    </row>
    <row r="59" spans="2:2" s="140" customFormat="1">
      <c r="B59" s="143"/>
    </row>
    <row r="60" spans="2:2" s="140" customFormat="1">
      <c r="B60" s="143"/>
    </row>
    <row r="61" spans="2:2" s="140" customFormat="1">
      <c r="B61" s="143"/>
    </row>
    <row r="62" spans="2:2" s="140" customFormat="1">
      <c r="B62" s="143"/>
    </row>
    <row r="63" spans="2:2" s="140" customFormat="1">
      <c r="B63" s="143"/>
    </row>
    <row r="64" spans="2:2" s="140" customFormat="1">
      <c r="B64" s="143"/>
    </row>
    <row r="65" spans="2:2" s="140" customFormat="1">
      <c r="B65" s="143"/>
    </row>
    <row r="66" spans="2:2" s="140" customFormat="1">
      <c r="B66" s="143"/>
    </row>
    <row r="67" spans="2:2" s="140" customFormat="1">
      <c r="B67" s="143"/>
    </row>
    <row r="68" spans="2:2" s="140" customFormat="1">
      <c r="B68" s="143"/>
    </row>
    <row r="69" spans="2:2" s="140" customFormat="1">
      <c r="B69" s="143"/>
    </row>
    <row r="70" spans="2:2" s="140" customFormat="1">
      <c r="B70" s="143"/>
    </row>
    <row r="71" spans="2:2" s="140" customFormat="1">
      <c r="B71" s="143"/>
    </row>
    <row r="72" spans="2:2" s="140" customFormat="1">
      <c r="B72" s="143"/>
    </row>
    <row r="73" spans="2:2" s="140" customFormat="1">
      <c r="B73" s="143"/>
    </row>
    <row r="74" spans="2:2" s="140" customFormat="1">
      <c r="B74" s="143"/>
    </row>
    <row r="75" spans="2:2" s="140" customFormat="1">
      <c r="B75" s="143"/>
    </row>
    <row r="76" spans="2:2" s="140" customFormat="1">
      <c r="B76" s="143"/>
    </row>
    <row r="77" spans="2:2" s="140" customFormat="1">
      <c r="B77" s="143"/>
    </row>
    <row r="78" spans="2:2" s="140" customFormat="1">
      <c r="B78" s="143"/>
    </row>
    <row r="79" spans="2:2" s="140" customFormat="1">
      <c r="B79" s="143"/>
    </row>
    <row r="80" spans="2:2" s="140" customFormat="1">
      <c r="B80" s="143"/>
    </row>
    <row r="81" spans="2:2" s="140" customFormat="1">
      <c r="B81" s="143"/>
    </row>
    <row r="82" spans="2:2" s="140" customFormat="1">
      <c r="B82" s="143"/>
    </row>
    <row r="83" spans="2:2" s="140" customFormat="1">
      <c r="B83" s="143"/>
    </row>
    <row r="84" spans="2:2" s="140" customFormat="1">
      <c r="B84" s="143"/>
    </row>
    <row r="85" spans="2:2" s="140" customFormat="1">
      <c r="B85" s="143"/>
    </row>
    <row r="86" spans="2:2" s="140" customFormat="1">
      <c r="B86" s="143"/>
    </row>
    <row r="87" spans="2:2" s="140" customFormat="1">
      <c r="B87" s="143"/>
    </row>
    <row r="88" spans="2:2" s="140" customFormat="1">
      <c r="B88" s="143"/>
    </row>
    <row r="89" spans="2:2" s="140" customFormat="1">
      <c r="B89" s="143"/>
    </row>
    <row r="90" spans="2:2" s="140" customFormat="1">
      <c r="B90" s="143"/>
    </row>
    <row r="91" spans="2:2" s="140" customFormat="1">
      <c r="B91" s="143"/>
    </row>
    <row r="92" spans="2:2" s="140" customFormat="1">
      <c r="B92" s="143"/>
    </row>
    <row r="93" spans="2:2" s="140" customFormat="1">
      <c r="B93" s="143"/>
    </row>
    <row r="94" spans="2:2" s="140" customFormat="1">
      <c r="B94" s="143"/>
    </row>
    <row r="95" spans="2:2" s="140" customFormat="1">
      <c r="B95" s="143"/>
    </row>
    <row r="96" spans="2:2" s="140" customFormat="1">
      <c r="B96" s="143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8:D48"/>
  </mergeCells>
  <phoneticPr fontId="3" type="noConversion"/>
  <dataValidations count="1">
    <dataValidation allowBlank="1" showInputMessage="1" showErrorMessage="1" sqref="N10:Q10 N9 N1:N7 N32:N1048576 C5:C29 O1:Q9 O11:Q1048576 B49:B1048576 J1:M1048576 E1:I30 B46:B48 D1:D29 R1:AF1048576 AJ1:XFD1048576 AG1:AI27 AG31:AI1048576 C46:D47 A1:A1048576 B1:B45 E32:I1048576 C32:D45 C49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C25" sqref="C2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178</v>
      </c>
      <c r="C1" s="80" t="s" vm="1">
        <v>248</v>
      </c>
    </row>
    <row r="2" spans="2:67">
      <c r="B2" s="58" t="s">
        <v>177</v>
      </c>
      <c r="C2" s="80" t="s">
        <v>249</v>
      </c>
    </row>
    <row r="3" spans="2:67">
      <c r="B3" s="58" t="s">
        <v>179</v>
      </c>
      <c r="C3" s="80" t="s">
        <v>250</v>
      </c>
    </row>
    <row r="4" spans="2:67">
      <c r="B4" s="58" t="s">
        <v>180</v>
      </c>
      <c r="C4" s="80">
        <v>9454</v>
      </c>
    </row>
    <row r="6" spans="2:67" ht="26.25" customHeight="1">
      <c r="B6" s="155" t="s">
        <v>208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60"/>
      <c r="BO6" s="3"/>
    </row>
    <row r="7" spans="2:67" ht="26.25" customHeight="1">
      <c r="B7" s="155" t="s">
        <v>84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60"/>
      <c r="AZ7" s="45"/>
      <c r="BJ7" s="3"/>
      <c r="BO7" s="3"/>
    </row>
    <row r="8" spans="2:67" s="3" customFormat="1" ht="78.75">
      <c r="B8" s="39" t="s">
        <v>113</v>
      </c>
      <c r="C8" s="14" t="s">
        <v>42</v>
      </c>
      <c r="D8" s="14" t="s">
        <v>118</v>
      </c>
      <c r="E8" s="14" t="s">
        <v>224</v>
      </c>
      <c r="F8" s="14" t="s">
        <v>115</v>
      </c>
      <c r="G8" s="14" t="s">
        <v>58</v>
      </c>
      <c r="H8" s="14" t="s">
        <v>15</v>
      </c>
      <c r="I8" s="14" t="s">
        <v>59</v>
      </c>
      <c r="J8" s="14" t="s">
        <v>99</v>
      </c>
      <c r="K8" s="14" t="s">
        <v>18</v>
      </c>
      <c r="L8" s="14" t="s">
        <v>98</v>
      </c>
      <c r="M8" s="14" t="s">
        <v>17</v>
      </c>
      <c r="N8" s="14" t="s">
        <v>19</v>
      </c>
      <c r="O8" s="14" t="s">
        <v>232</v>
      </c>
      <c r="P8" s="14" t="s">
        <v>231</v>
      </c>
      <c r="Q8" s="14" t="s">
        <v>57</v>
      </c>
      <c r="R8" s="14" t="s">
        <v>54</v>
      </c>
      <c r="S8" s="14" t="s">
        <v>181</v>
      </c>
      <c r="T8" s="40" t="s">
        <v>183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239</v>
      </c>
      <c r="P9" s="17"/>
      <c r="Q9" s="17" t="s">
        <v>235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111</v>
      </c>
      <c r="R10" s="20" t="s">
        <v>112</v>
      </c>
      <c r="S10" s="47" t="s">
        <v>184</v>
      </c>
      <c r="T10" s="75" t="s">
        <v>225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1" t="s">
        <v>247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1" t="s">
        <v>110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1" t="s">
        <v>230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1" t="s">
        <v>238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K830"/>
  <sheetViews>
    <sheetView rightToLeft="1" zoomScale="80" zoomScaleNormal="80" workbookViewId="0">
      <selection activeCell="F23" sqref="F23"/>
    </sheetView>
  </sheetViews>
  <sheetFormatPr defaultColWidth="9.140625" defaultRowHeight="18"/>
  <cols>
    <col min="1" max="1" width="6.28515625" style="1" customWidth="1"/>
    <col min="2" max="2" width="34" style="2" bestFit="1" customWidth="1"/>
    <col min="3" max="3" width="46.140625" style="2" bestFit="1" customWidth="1"/>
    <col min="4" max="4" width="6.42578125" style="2" bestFit="1" customWidth="1"/>
    <col min="5" max="5" width="5.7109375" style="2" bestFit="1" customWidth="1"/>
    <col min="6" max="6" width="15.28515625" style="2" customWidth="1"/>
    <col min="7" max="7" width="21.42578125" style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9.140625" style="1" customWidth="1"/>
    <col min="12" max="12" width="9" style="1" bestFit="1" customWidth="1"/>
    <col min="13" max="13" width="7.42578125" style="1" bestFit="1" customWidth="1"/>
    <col min="14" max="14" width="8.140625" style="1" bestFit="1" customWidth="1"/>
    <col min="15" max="15" width="16.7109375" style="1" customWidth="1"/>
    <col min="16" max="16" width="14.85546875" style="1" customWidth="1"/>
    <col min="17" max="17" width="8.28515625" style="1" bestFit="1" customWidth="1"/>
    <col min="18" max="18" width="11.140625" style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" style="1" customWidth="1"/>
    <col min="24" max="24" width="7.85546875" style="1" customWidth="1"/>
    <col min="25" max="25" width="8.140625" style="1" customWidth="1"/>
    <col min="26" max="26" width="6.28515625" style="1" customWidth="1"/>
    <col min="27" max="27" width="8" style="1" customWidth="1"/>
    <col min="28" max="28" width="8.7109375" style="1" customWidth="1"/>
    <col min="29" max="29" width="10" style="1" customWidth="1"/>
    <col min="30" max="30" width="9.5703125" style="1" customWidth="1"/>
    <col min="31" max="31" width="6.140625" style="1" customWidth="1"/>
    <col min="32" max="33" width="5.7109375" style="1" customWidth="1"/>
    <col min="34" max="34" width="6.85546875" style="1" customWidth="1"/>
    <col min="35" max="35" width="6.42578125" style="1" customWidth="1"/>
    <col min="36" max="36" width="6.7109375" style="1" customWidth="1"/>
    <col min="37" max="37" width="7.28515625" style="1" customWidth="1"/>
    <col min="38" max="49" width="5.7109375" style="1" customWidth="1"/>
    <col min="50" max="16384" width="9.140625" style="1"/>
  </cols>
  <sheetData>
    <row r="1" spans="2:63">
      <c r="B1" s="58" t="s">
        <v>178</v>
      </c>
      <c r="C1" s="80" t="s" vm="1">
        <v>248</v>
      </c>
    </row>
    <row r="2" spans="2:63">
      <c r="B2" s="58" t="s">
        <v>177</v>
      </c>
      <c r="C2" s="80" t="s">
        <v>249</v>
      </c>
    </row>
    <row r="3" spans="2:63">
      <c r="B3" s="58" t="s">
        <v>179</v>
      </c>
      <c r="C3" s="80" t="s">
        <v>250</v>
      </c>
    </row>
    <row r="4" spans="2:63">
      <c r="B4" s="58" t="s">
        <v>180</v>
      </c>
      <c r="C4" s="80">
        <v>9454</v>
      </c>
    </row>
    <row r="6" spans="2:63" ht="26.25" customHeight="1">
      <c r="B6" s="161" t="s">
        <v>208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3"/>
    </row>
    <row r="7" spans="2:63" ht="26.25" customHeight="1">
      <c r="B7" s="161" t="s">
        <v>85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3"/>
      <c r="BK7" s="3"/>
    </row>
    <row r="8" spans="2:63" s="3" customFormat="1" ht="78.75">
      <c r="B8" s="23" t="s">
        <v>113</v>
      </c>
      <c r="C8" s="31" t="s">
        <v>42</v>
      </c>
      <c r="D8" s="31" t="s">
        <v>118</v>
      </c>
      <c r="E8" s="31" t="s">
        <v>224</v>
      </c>
      <c r="F8" s="31" t="s">
        <v>115</v>
      </c>
      <c r="G8" s="31" t="s">
        <v>58</v>
      </c>
      <c r="H8" s="31" t="s">
        <v>15</v>
      </c>
      <c r="I8" s="31" t="s">
        <v>59</v>
      </c>
      <c r="J8" s="31" t="s">
        <v>99</v>
      </c>
      <c r="K8" s="31" t="s">
        <v>18</v>
      </c>
      <c r="L8" s="31" t="s">
        <v>98</v>
      </c>
      <c r="M8" s="31" t="s">
        <v>17</v>
      </c>
      <c r="N8" s="31" t="s">
        <v>19</v>
      </c>
      <c r="O8" s="14" t="s">
        <v>232</v>
      </c>
      <c r="P8" s="31" t="s">
        <v>231</v>
      </c>
      <c r="Q8" s="31" t="s">
        <v>246</v>
      </c>
      <c r="R8" s="31" t="s">
        <v>57</v>
      </c>
      <c r="S8" s="14" t="s">
        <v>54</v>
      </c>
      <c r="T8" s="31" t="s">
        <v>181</v>
      </c>
      <c r="U8" s="15" t="s">
        <v>183</v>
      </c>
      <c r="V8" s="1"/>
      <c r="BG8" s="1"/>
      <c r="BH8" s="1"/>
    </row>
    <row r="9" spans="2:63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239</v>
      </c>
      <c r="P9" s="33"/>
      <c r="Q9" s="17" t="s">
        <v>235</v>
      </c>
      <c r="R9" s="33" t="s">
        <v>235</v>
      </c>
      <c r="S9" s="17" t="s">
        <v>20</v>
      </c>
      <c r="T9" s="33" t="s">
        <v>235</v>
      </c>
      <c r="U9" s="18" t="s">
        <v>20</v>
      </c>
      <c r="BF9" s="1"/>
      <c r="BG9" s="1"/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111</v>
      </c>
      <c r="R10" s="20" t="s">
        <v>112</v>
      </c>
      <c r="S10" s="20" t="s">
        <v>184</v>
      </c>
      <c r="T10" s="21" t="s">
        <v>225</v>
      </c>
      <c r="U10" s="21" t="s">
        <v>241</v>
      </c>
      <c r="V10" s="5"/>
      <c r="BF10" s="1"/>
      <c r="BG10" s="3"/>
      <c r="BH10" s="1"/>
    </row>
    <row r="11" spans="2:63" s="138" customFormat="1" ht="18" customHeight="1">
      <c r="B11" s="81" t="s">
        <v>31</v>
      </c>
      <c r="C11" s="82"/>
      <c r="D11" s="82"/>
      <c r="E11" s="82"/>
      <c r="F11" s="82"/>
      <c r="G11" s="82"/>
      <c r="H11" s="82"/>
      <c r="I11" s="82"/>
      <c r="J11" s="82"/>
      <c r="K11" s="90">
        <v>4.6143060747773132</v>
      </c>
      <c r="L11" s="82"/>
      <c r="M11" s="82"/>
      <c r="N11" s="105">
        <v>1.2423605349997173E-2</v>
      </c>
      <c r="O11" s="90"/>
      <c r="P11" s="92"/>
      <c r="Q11" s="90">
        <v>16.809569999999997</v>
      </c>
      <c r="R11" s="90">
        <v>4053.4623299999985</v>
      </c>
      <c r="S11" s="82"/>
      <c r="T11" s="91">
        <v>1</v>
      </c>
      <c r="U11" s="91">
        <f>R11/'סכום נכסי הקרן'!$C$42</f>
        <v>0.15655196676240238</v>
      </c>
      <c r="V11" s="141"/>
      <c r="W11" s="145"/>
      <c r="BF11" s="140"/>
      <c r="BG11" s="142"/>
      <c r="BH11" s="140"/>
      <c r="BK11" s="140"/>
    </row>
    <row r="12" spans="2:63" s="140" customFormat="1">
      <c r="B12" s="83" t="s">
        <v>229</v>
      </c>
      <c r="C12" s="84"/>
      <c r="D12" s="84"/>
      <c r="E12" s="84"/>
      <c r="F12" s="84"/>
      <c r="G12" s="84"/>
      <c r="H12" s="84"/>
      <c r="I12" s="84"/>
      <c r="J12" s="84"/>
      <c r="K12" s="93">
        <v>4.6143060747773132</v>
      </c>
      <c r="L12" s="84"/>
      <c r="M12" s="84"/>
      <c r="N12" s="106">
        <v>1.2423605349997173E-2</v>
      </c>
      <c r="O12" s="93"/>
      <c r="P12" s="95"/>
      <c r="Q12" s="93">
        <v>16.809570000000001</v>
      </c>
      <c r="R12" s="93">
        <v>4053.4623299999985</v>
      </c>
      <c r="S12" s="84"/>
      <c r="T12" s="94">
        <v>1</v>
      </c>
      <c r="U12" s="94">
        <f>R12/'סכום נכסי הקרן'!$C$42</f>
        <v>0.15655196676240238</v>
      </c>
      <c r="BG12" s="142"/>
    </row>
    <row r="13" spans="2:63" s="140" customFormat="1" ht="20.25">
      <c r="B13" s="104" t="s">
        <v>30</v>
      </c>
      <c r="C13" s="84"/>
      <c r="D13" s="84"/>
      <c r="E13" s="84"/>
      <c r="F13" s="84"/>
      <c r="G13" s="84"/>
      <c r="H13" s="84"/>
      <c r="I13" s="84"/>
      <c r="J13" s="84"/>
      <c r="K13" s="93">
        <v>4.534488855730106</v>
      </c>
      <c r="L13" s="84"/>
      <c r="M13" s="84"/>
      <c r="N13" s="106">
        <v>8.1632017782484849E-3</v>
      </c>
      <c r="O13" s="93"/>
      <c r="P13" s="95"/>
      <c r="Q13" s="93">
        <v>16.26099</v>
      </c>
      <c r="R13" s="93">
        <v>3455.521569999999</v>
      </c>
      <c r="S13" s="84"/>
      <c r="T13" s="94">
        <v>0.85248641499031774</v>
      </c>
      <c r="U13" s="94">
        <f>R13/'סכום נכסי הקרן'!$C$42</f>
        <v>0.13345842490496376</v>
      </c>
      <c r="BG13" s="138"/>
    </row>
    <row r="14" spans="2:63" s="140" customFormat="1">
      <c r="B14" s="89" t="s">
        <v>302</v>
      </c>
      <c r="C14" s="86" t="s">
        <v>303</v>
      </c>
      <c r="D14" s="99" t="s">
        <v>119</v>
      </c>
      <c r="E14" s="99" t="s">
        <v>304</v>
      </c>
      <c r="F14" s="99" t="s">
        <v>305</v>
      </c>
      <c r="G14" s="99" t="s">
        <v>306</v>
      </c>
      <c r="H14" s="86" t="s">
        <v>307</v>
      </c>
      <c r="I14" s="86" t="s">
        <v>308</v>
      </c>
      <c r="J14" s="86"/>
      <c r="K14" s="96">
        <v>4.28</v>
      </c>
      <c r="L14" s="99" t="s">
        <v>163</v>
      </c>
      <c r="M14" s="100">
        <v>6.1999999999999998E-3</v>
      </c>
      <c r="N14" s="100">
        <v>4.3E-3</v>
      </c>
      <c r="O14" s="96">
        <v>186511.99999999997</v>
      </c>
      <c r="P14" s="98">
        <v>102.11</v>
      </c>
      <c r="Q14" s="86"/>
      <c r="R14" s="96">
        <v>190.44740999999996</v>
      </c>
      <c r="S14" s="97">
        <v>5.9679619457311972E-5</v>
      </c>
      <c r="T14" s="97">
        <v>4.6983885502150463E-2</v>
      </c>
      <c r="U14" s="97">
        <f>R14/'סכום נכסי הקרן'!$C$42</f>
        <v>7.3554196815011777E-3</v>
      </c>
    </row>
    <row r="15" spans="2:63" s="140" customFormat="1">
      <c r="B15" s="89" t="s">
        <v>309</v>
      </c>
      <c r="C15" s="86" t="s">
        <v>310</v>
      </c>
      <c r="D15" s="99" t="s">
        <v>119</v>
      </c>
      <c r="E15" s="99" t="s">
        <v>304</v>
      </c>
      <c r="F15" s="99" t="s">
        <v>311</v>
      </c>
      <c r="G15" s="99" t="s">
        <v>312</v>
      </c>
      <c r="H15" s="86" t="s">
        <v>307</v>
      </c>
      <c r="I15" s="86" t="s">
        <v>159</v>
      </c>
      <c r="J15" s="86"/>
      <c r="K15" s="96">
        <v>2</v>
      </c>
      <c r="L15" s="99" t="s">
        <v>163</v>
      </c>
      <c r="M15" s="100">
        <v>5.8999999999999999E-3</v>
      </c>
      <c r="N15" s="100">
        <v>-5.0000000000000001E-4</v>
      </c>
      <c r="O15" s="96">
        <v>269999.99999999994</v>
      </c>
      <c r="P15" s="98">
        <v>101.47</v>
      </c>
      <c r="Q15" s="86"/>
      <c r="R15" s="96">
        <v>273.96899999999994</v>
      </c>
      <c r="S15" s="97">
        <v>5.0579311076063595E-5</v>
      </c>
      <c r="T15" s="97">
        <v>6.7588885179056299E-2</v>
      </c>
      <c r="U15" s="97">
        <f>R15/'סכום נכסי הקרן'!$C$42</f>
        <v>1.0581172906059453E-2</v>
      </c>
    </row>
    <row r="16" spans="2:63" s="140" customFormat="1">
      <c r="B16" s="89" t="s">
        <v>313</v>
      </c>
      <c r="C16" s="86" t="s">
        <v>314</v>
      </c>
      <c r="D16" s="99" t="s">
        <v>119</v>
      </c>
      <c r="E16" s="99" t="s">
        <v>304</v>
      </c>
      <c r="F16" s="99" t="s">
        <v>311</v>
      </c>
      <c r="G16" s="99" t="s">
        <v>312</v>
      </c>
      <c r="H16" s="86" t="s">
        <v>307</v>
      </c>
      <c r="I16" s="86" t="s">
        <v>159</v>
      </c>
      <c r="J16" s="86"/>
      <c r="K16" s="96">
        <v>6.830000000000001</v>
      </c>
      <c r="L16" s="99" t="s">
        <v>163</v>
      </c>
      <c r="M16" s="100">
        <v>8.3000000000000001E-3</v>
      </c>
      <c r="N16" s="100">
        <v>9.1999999999999998E-3</v>
      </c>
      <c r="O16" s="96">
        <v>26999.999999999996</v>
      </c>
      <c r="P16" s="98">
        <v>99.4</v>
      </c>
      <c r="Q16" s="86"/>
      <c r="R16" s="96">
        <v>26.837999999999997</v>
      </c>
      <c r="S16" s="97">
        <v>2.0995824163860742E-5</v>
      </c>
      <c r="T16" s="97">
        <v>6.6210063928236898E-3</v>
      </c>
      <c r="U16" s="97">
        <f>R16/'סכום נכסי הקרן'!$C$42</f>
        <v>1.0365315727429878E-3</v>
      </c>
    </row>
    <row r="17" spans="2:58" s="140" customFormat="1" ht="20.25">
      <c r="B17" s="89" t="s">
        <v>315</v>
      </c>
      <c r="C17" s="86" t="s">
        <v>316</v>
      </c>
      <c r="D17" s="99" t="s">
        <v>119</v>
      </c>
      <c r="E17" s="99" t="s">
        <v>304</v>
      </c>
      <c r="F17" s="99" t="s">
        <v>317</v>
      </c>
      <c r="G17" s="99" t="s">
        <v>312</v>
      </c>
      <c r="H17" s="86" t="s">
        <v>307</v>
      </c>
      <c r="I17" s="86" t="s">
        <v>159</v>
      </c>
      <c r="J17" s="86"/>
      <c r="K17" s="96">
        <v>4.1500000000000004</v>
      </c>
      <c r="L17" s="99" t="s">
        <v>163</v>
      </c>
      <c r="M17" s="100">
        <v>9.8999999999999991E-3</v>
      </c>
      <c r="N17" s="100">
        <v>3.4999999999999996E-3</v>
      </c>
      <c r="O17" s="96">
        <v>199369.99999999997</v>
      </c>
      <c r="P17" s="98">
        <v>104.37</v>
      </c>
      <c r="Q17" s="86"/>
      <c r="R17" s="96">
        <v>208.08248999999995</v>
      </c>
      <c r="S17" s="97">
        <v>6.6150741537303806E-5</v>
      </c>
      <c r="T17" s="97">
        <v>5.1334506912760682E-2</v>
      </c>
      <c r="U17" s="97">
        <f>R17/'סכום נכסי הקרן'!$C$42</f>
        <v>8.0365180199708248E-3</v>
      </c>
      <c r="BF17" s="138"/>
    </row>
    <row r="18" spans="2:58" s="140" customFormat="1">
      <c r="B18" s="89" t="s">
        <v>318</v>
      </c>
      <c r="C18" s="86" t="s">
        <v>319</v>
      </c>
      <c r="D18" s="99" t="s">
        <v>119</v>
      </c>
      <c r="E18" s="99" t="s">
        <v>304</v>
      </c>
      <c r="F18" s="99" t="s">
        <v>317</v>
      </c>
      <c r="G18" s="99" t="s">
        <v>312</v>
      </c>
      <c r="H18" s="86" t="s">
        <v>307</v>
      </c>
      <c r="I18" s="86" t="s">
        <v>159</v>
      </c>
      <c r="J18" s="86"/>
      <c r="K18" s="96">
        <v>6.08</v>
      </c>
      <c r="L18" s="99" t="s">
        <v>163</v>
      </c>
      <c r="M18" s="100">
        <v>8.6E-3</v>
      </c>
      <c r="N18" s="100">
        <v>8.0000000000000002E-3</v>
      </c>
      <c r="O18" s="96">
        <v>31999.999999999996</v>
      </c>
      <c r="P18" s="98">
        <v>102.02</v>
      </c>
      <c r="Q18" s="86"/>
      <c r="R18" s="96">
        <v>32.646389999999997</v>
      </c>
      <c r="S18" s="97">
        <v>1.2793086615992716E-5</v>
      </c>
      <c r="T18" s="97">
        <v>8.0539517435209533E-3</v>
      </c>
      <c r="U18" s="97">
        <f>R18/'סכום נכסי הקרן'!$C$42</f>
        <v>1.2608619856576851E-3</v>
      </c>
    </row>
    <row r="19" spans="2:58" s="140" customFormat="1">
      <c r="B19" s="89" t="s">
        <v>320</v>
      </c>
      <c r="C19" s="86" t="s">
        <v>321</v>
      </c>
      <c r="D19" s="99" t="s">
        <v>119</v>
      </c>
      <c r="E19" s="99" t="s">
        <v>304</v>
      </c>
      <c r="F19" s="99" t="s">
        <v>317</v>
      </c>
      <c r="G19" s="99" t="s">
        <v>312</v>
      </c>
      <c r="H19" s="86" t="s">
        <v>307</v>
      </c>
      <c r="I19" s="86" t="s">
        <v>159</v>
      </c>
      <c r="J19" s="86"/>
      <c r="K19" s="96">
        <v>11.470000000000002</v>
      </c>
      <c r="L19" s="99" t="s">
        <v>163</v>
      </c>
      <c r="M19" s="100">
        <v>8.8000000000000005E-3</v>
      </c>
      <c r="N19" s="100">
        <v>8.6000000000000017E-3</v>
      </c>
      <c r="O19" s="96">
        <v>35828.999999999993</v>
      </c>
      <c r="P19" s="98">
        <v>100.21</v>
      </c>
      <c r="Q19" s="86"/>
      <c r="R19" s="96">
        <v>35.904239999999987</v>
      </c>
      <c r="S19" s="97">
        <v>5.1043769508795062E-5</v>
      </c>
      <c r="T19" s="97">
        <v>8.8576720534121762E-3</v>
      </c>
      <c r="U19" s="97">
        <f>R19/'סכום נכסי הקרן'!$C$42</f>
        <v>1.3866859808980433E-3</v>
      </c>
      <c r="BF19" s="142"/>
    </row>
    <row r="20" spans="2:58" s="140" customFormat="1">
      <c r="B20" s="89" t="s">
        <v>322</v>
      </c>
      <c r="C20" s="86" t="s">
        <v>323</v>
      </c>
      <c r="D20" s="99" t="s">
        <v>119</v>
      </c>
      <c r="E20" s="99" t="s">
        <v>304</v>
      </c>
      <c r="F20" s="99" t="s">
        <v>324</v>
      </c>
      <c r="G20" s="99" t="s">
        <v>312</v>
      </c>
      <c r="H20" s="86" t="s">
        <v>307</v>
      </c>
      <c r="I20" s="86" t="s">
        <v>159</v>
      </c>
      <c r="J20" s="86"/>
      <c r="K20" s="96">
        <v>3.75</v>
      </c>
      <c r="L20" s="99" t="s">
        <v>163</v>
      </c>
      <c r="M20" s="100">
        <v>0.05</v>
      </c>
      <c r="N20" s="100">
        <v>2.9000000000000002E-3</v>
      </c>
      <c r="O20" s="96">
        <v>204334.99999999997</v>
      </c>
      <c r="P20" s="98">
        <v>125.14</v>
      </c>
      <c r="Q20" s="86"/>
      <c r="R20" s="96">
        <v>255.70481999999996</v>
      </c>
      <c r="S20" s="97">
        <v>6.4835177736310382E-5</v>
      </c>
      <c r="T20" s="97">
        <v>6.3083063115576071E-2</v>
      </c>
      <c r="U20" s="97">
        <f>R20/'סכום נכסי הקרן'!$C$42</f>
        <v>9.8757776001401967E-3</v>
      </c>
    </row>
    <row r="21" spans="2:58" s="140" customFormat="1">
      <c r="B21" s="89" t="s">
        <v>325</v>
      </c>
      <c r="C21" s="86" t="s">
        <v>326</v>
      </c>
      <c r="D21" s="99" t="s">
        <v>119</v>
      </c>
      <c r="E21" s="99" t="s">
        <v>304</v>
      </c>
      <c r="F21" s="99" t="s">
        <v>324</v>
      </c>
      <c r="G21" s="99" t="s">
        <v>312</v>
      </c>
      <c r="H21" s="86" t="s">
        <v>307</v>
      </c>
      <c r="I21" s="86" t="s">
        <v>159</v>
      </c>
      <c r="J21" s="86"/>
      <c r="K21" s="96">
        <v>5.24</v>
      </c>
      <c r="L21" s="99" t="s">
        <v>163</v>
      </c>
      <c r="M21" s="100">
        <v>6.0000000000000001E-3</v>
      </c>
      <c r="N21" s="100">
        <v>6.6E-3</v>
      </c>
      <c r="O21" s="96">
        <v>943.99999999999989</v>
      </c>
      <c r="P21" s="98">
        <v>100.6</v>
      </c>
      <c r="Q21" s="86"/>
      <c r="R21" s="96">
        <v>0.94966999999999979</v>
      </c>
      <c r="S21" s="97">
        <v>4.2443275955479514E-7</v>
      </c>
      <c r="T21" s="97">
        <v>2.342861294087813E-4</v>
      </c>
      <c r="U21" s="97">
        <f>R21/'סכום נכסי הקרן'!$C$42</f>
        <v>3.667795434409543E-5</v>
      </c>
    </row>
    <row r="22" spans="2:58" s="140" customFormat="1">
      <c r="B22" s="89" t="s">
        <v>327</v>
      </c>
      <c r="C22" s="86" t="s">
        <v>328</v>
      </c>
      <c r="D22" s="99" t="s">
        <v>119</v>
      </c>
      <c r="E22" s="99" t="s">
        <v>304</v>
      </c>
      <c r="F22" s="99" t="s">
        <v>329</v>
      </c>
      <c r="G22" s="99" t="s">
        <v>312</v>
      </c>
      <c r="H22" s="86" t="s">
        <v>330</v>
      </c>
      <c r="I22" s="86" t="s">
        <v>159</v>
      </c>
      <c r="J22" s="86"/>
      <c r="K22" s="96">
        <v>1.75</v>
      </c>
      <c r="L22" s="99" t="s">
        <v>163</v>
      </c>
      <c r="M22" s="100">
        <v>8.0000000000000002E-3</v>
      </c>
      <c r="N22" s="100">
        <v>-8.0000000000000004E-4</v>
      </c>
      <c r="O22" s="96">
        <v>99999.999999999985</v>
      </c>
      <c r="P22" s="98">
        <v>103.38</v>
      </c>
      <c r="Q22" s="86"/>
      <c r="R22" s="96">
        <v>103.37999999999998</v>
      </c>
      <c r="S22" s="97">
        <v>1.5514940888075213E-4</v>
      </c>
      <c r="T22" s="97">
        <v>2.5504122546021052E-2</v>
      </c>
      <c r="U22" s="97">
        <f>R22/'סכום נכסי הקרן'!$C$42</f>
        <v>3.9927205451289246E-3</v>
      </c>
    </row>
    <row r="23" spans="2:58" s="140" customFormat="1">
      <c r="B23" s="89" t="s">
        <v>331</v>
      </c>
      <c r="C23" s="86" t="s">
        <v>332</v>
      </c>
      <c r="D23" s="99" t="s">
        <v>119</v>
      </c>
      <c r="E23" s="99" t="s">
        <v>304</v>
      </c>
      <c r="F23" s="99" t="s">
        <v>311</v>
      </c>
      <c r="G23" s="99" t="s">
        <v>312</v>
      </c>
      <c r="H23" s="86" t="s">
        <v>330</v>
      </c>
      <c r="I23" s="86" t="s">
        <v>159</v>
      </c>
      <c r="J23" s="86"/>
      <c r="K23" s="96">
        <v>2.2800000000000002</v>
      </c>
      <c r="L23" s="99" t="s">
        <v>163</v>
      </c>
      <c r="M23" s="100">
        <v>3.4000000000000002E-2</v>
      </c>
      <c r="N23" s="100">
        <v>-1E-4</v>
      </c>
      <c r="O23" s="96">
        <v>29999.999999999996</v>
      </c>
      <c r="P23" s="98">
        <v>113.83</v>
      </c>
      <c r="Q23" s="86"/>
      <c r="R23" s="96">
        <v>34.148999999999994</v>
      </c>
      <c r="S23" s="97">
        <v>1.6036391918727564E-5</v>
      </c>
      <c r="T23" s="97">
        <v>8.4246496500684168E-3</v>
      </c>
      <c r="U23" s="97">
        <f>R23/'סכום נכסי הקרן'!$C$42</f>
        <v>1.3188954720023953E-3</v>
      </c>
    </row>
    <row r="24" spans="2:58" s="140" customFormat="1">
      <c r="B24" s="89" t="s">
        <v>333</v>
      </c>
      <c r="C24" s="86" t="s">
        <v>334</v>
      </c>
      <c r="D24" s="99" t="s">
        <v>119</v>
      </c>
      <c r="E24" s="99" t="s">
        <v>304</v>
      </c>
      <c r="F24" s="99" t="s">
        <v>335</v>
      </c>
      <c r="G24" s="99" t="s">
        <v>336</v>
      </c>
      <c r="H24" s="86" t="s">
        <v>330</v>
      </c>
      <c r="I24" s="86" t="s">
        <v>159</v>
      </c>
      <c r="J24" s="86"/>
      <c r="K24" s="96">
        <v>6.9200000000000008</v>
      </c>
      <c r="L24" s="99" t="s">
        <v>163</v>
      </c>
      <c r="M24" s="100">
        <v>8.3000000000000001E-3</v>
      </c>
      <c r="N24" s="100">
        <v>1.04E-2</v>
      </c>
      <c r="O24" s="96">
        <v>74999.999999999985</v>
      </c>
      <c r="P24" s="98">
        <v>99.55</v>
      </c>
      <c r="Q24" s="86"/>
      <c r="R24" s="96">
        <v>74.66249999999998</v>
      </c>
      <c r="S24" s="97">
        <v>4.8974090747031182E-5</v>
      </c>
      <c r="T24" s="97">
        <v>1.8419438475452667E-2</v>
      </c>
      <c r="U24" s="97">
        <f>R24/'סכום נכסי הקרן'!$C$42</f>
        <v>2.8835993199911808E-3</v>
      </c>
    </row>
    <row r="25" spans="2:58" s="140" customFormat="1">
      <c r="B25" s="89" t="s">
        <v>337</v>
      </c>
      <c r="C25" s="86" t="s">
        <v>338</v>
      </c>
      <c r="D25" s="99" t="s">
        <v>119</v>
      </c>
      <c r="E25" s="99" t="s">
        <v>304</v>
      </c>
      <c r="F25" s="99" t="s">
        <v>335</v>
      </c>
      <c r="G25" s="99" t="s">
        <v>336</v>
      </c>
      <c r="H25" s="86" t="s">
        <v>330</v>
      </c>
      <c r="I25" s="86" t="s">
        <v>159</v>
      </c>
      <c r="J25" s="86"/>
      <c r="K25" s="96">
        <v>10.48</v>
      </c>
      <c r="L25" s="99" t="s">
        <v>163</v>
      </c>
      <c r="M25" s="100">
        <v>1.6500000000000001E-2</v>
      </c>
      <c r="N25" s="100">
        <v>1.8700000000000005E-2</v>
      </c>
      <c r="O25" s="96">
        <v>10999.999999999998</v>
      </c>
      <c r="P25" s="98">
        <v>98.88</v>
      </c>
      <c r="Q25" s="86"/>
      <c r="R25" s="96">
        <v>10.876799999999998</v>
      </c>
      <c r="S25" s="97">
        <v>2.6013030163290881E-5</v>
      </c>
      <c r="T25" s="97">
        <v>2.6833356559156679E-3</v>
      </c>
      <c r="U25" s="97">
        <f>R25/'סכום נכסי הקרן'!$C$42</f>
        <v>4.2008147441727878E-4</v>
      </c>
    </row>
    <row r="26" spans="2:58" s="140" customFormat="1">
      <c r="B26" s="89" t="s">
        <v>339</v>
      </c>
      <c r="C26" s="86" t="s">
        <v>340</v>
      </c>
      <c r="D26" s="99" t="s">
        <v>119</v>
      </c>
      <c r="E26" s="99" t="s">
        <v>304</v>
      </c>
      <c r="F26" s="99" t="s">
        <v>341</v>
      </c>
      <c r="G26" s="99" t="s">
        <v>342</v>
      </c>
      <c r="H26" s="86" t="s">
        <v>330</v>
      </c>
      <c r="I26" s="86" t="s">
        <v>308</v>
      </c>
      <c r="J26" s="86"/>
      <c r="K26" s="96">
        <v>3.71</v>
      </c>
      <c r="L26" s="99" t="s">
        <v>163</v>
      </c>
      <c r="M26" s="100">
        <v>6.5000000000000006E-3</v>
      </c>
      <c r="N26" s="100">
        <v>3.899999999999999E-3</v>
      </c>
      <c r="O26" s="96">
        <v>95271.749999999985</v>
      </c>
      <c r="P26" s="98">
        <v>101.13</v>
      </c>
      <c r="Q26" s="86"/>
      <c r="R26" s="96">
        <v>96.348320000000001</v>
      </c>
      <c r="S26" s="97">
        <v>9.0155809030849468E-5</v>
      </c>
      <c r="T26" s="97">
        <v>2.3769388279969543E-2</v>
      </c>
      <c r="U26" s="97">
        <f>R26/'סכום נכסי הקרן'!$C$42</f>
        <v>3.7211444839684283E-3</v>
      </c>
    </row>
    <row r="27" spans="2:58" s="140" customFormat="1">
      <c r="B27" s="89" t="s">
        <v>343</v>
      </c>
      <c r="C27" s="86" t="s">
        <v>344</v>
      </c>
      <c r="D27" s="99" t="s">
        <v>119</v>
      </c>
      <c r="E27" s="99" t="s">
        <v>304</v>
      </c>
      <c r="F27" s="99" t="s">
        <v>341</v>
      </c>
      <c r="G27" s="99" t="s">
        <v>342</v>
      </c>
      <c r="H27" s="86" t="s">
        <v>330</v>
      </c>
      <c r="I27" s="86" t="s">
        <v>159</v>
      </c>
      <c r="J27" s="86"/>
      <c r="K27" s="96">
        <v>5.6999999999999993</v>
      </c>
      <c r="L27" s="99" t="s">
        <v>163</v>
      </c>
      <c r="M27" s="100">
        <v>1.34E-2</v>
      </c>
      <c r="N27" s="100">
        <v>1.2800000000000001E-2</v>
      </c>
      <c r="O27" s="96">
        <v>193905.99999999997</v>
      </c>
      <c r="P27" s="98">
        <v>102.3</v>
      </c>
      <c r="Q27" s="86"/>
      <c r="R27" s="96">
        <v>198.36584999999997</v>
      </c>
      <c r="S27" s="97">
        <v>4.2666102203606277E-5</v>
      </c>
      <c r="T27" s="97">
        <v>4.8937385832323758E-2</v>
      </c>
      <c r="U27" s="97">
        <f>R27/'סכום נכסי הקרן'!$C$42</f>
        <v>7.6612440002608089E-3</v>
      </c>
    </row>
    <row r="28" spans="2:58" s="140" customFormat="1">
      <c r="B28" s="89" t="s">
        <v>345</v>
      </c>
      <c r="C28" s="86" t="s">
        <v>346</v>
      </c>
      <c r="D28" s="99" t="s">
        <v>119</v>
      </c>
      <c r="E28" s="99" t="s">
        <v>304</v>
      </c>
      <c r="F28" s="99" t="s">
        <v>324</v>
      </c>
      <c r="G28" s="99" t="s">
        <v>312</v>
      </c>
      <c r="H28" s="86" t="s">
        <v>330</v>
      </c>
      <c r="I28" s="86" t="s">
        <v>159</v>
      </c>
      <c r="J28" s="86"/>
      <c r="K28" s="96">
        <v>3.7100000000000004</v>
      </c>
      <c r="L28" s="99" t="s">
        <v>163</v>
      </c>
      <c r="M28" s="100">
        <v>4.2000000000000003E-2</v>
      </c>
      <c r="N28" s="100">
        <v>3.0999999999999999E-3</v>
      </c>
      <c r="O28" s="96">
        <v>89721.999999999985</v>
      </c>
      <c r="P28" s="98">
        <v>117.76</v>
      </c>
      <c r="Q28" s="86"/>
      <c r="R28" s="96">
        <v>105.65661999999998</v>
      </c>
      <c r="S28" s="97">
        <v>8.9925771798896281E-5</v>
      </c>
      <c r="T28" s="97">
        <v>2.6065770790079112E-2</v>
      </c>
      <c r="U28" s="97">
        <f>R28/'סכום נכסי הקרן'!$C$42</f>
        <v>4.0806476823648631E-3</v>
      </c>
    </row>
    <row r="29" spans="2:58" s="140" customFormat="1">
      <c r="B29" s="89" t="s">
        <v>347</v>
      </c>
      <c r="C29" s="86" t="s">
        <v>348</v>
      </c>
      <c r="D29" s="99" t="s">
        <v>119</v>
      </c>
      <c r="E29" s="99" t="s">
        <v>304</v>
      </c>
      <c r="F29" s="99" t="s">
        <v>324</v>
      </c>
      <c r="G29" s="99" t="s">
        <v>312</v>
      </c>
      <c r="H29" s="86" t="s">
        <v>330</v>
      </c>
      <c r="I29" s="86" t="s">
        <v>159</v>
      </c>
      <c r="J29" s="86"/>
      <c r="K29" s="96">
        <v>1.72</v>
      </c>
      <c r="L29" s="99" t="s">
        <v>163</v>
      </c>
      <c r="M29" s="100">
        <v>4.0999999999999995E-2</v>
      </c>
      <c r="N29" s="100">
        <v>1.9E-3</v>
      </c>
      <c r="O29" s="96">
        <v>90395.999999999985</v>
      </c>
      <c r="P29" s="98">
        <v>130.86000000000001</v>
      </c>
      <c r="Q29" s="86"/>
      <c r="R29" s="96">
        <v>118.29218999999999</v>
      </c>
      <c r="S29" s="97">
        <v>3.8674828785716647E-5</v>
      </c>
      <c r="T29" s="97">
        <v>2.918299970978145E-2</v>
      </c>
      <c r="U29" s="97">
        <f>R29/'סכום נכסי הקרן'!$C$42</f>
        <v>4.5686560005929033E-3</v>
      </c>
    </row>
    <row r="30" spans="2:58" s="140" customFormat="1">
      <c r="B30" s="89" t="s">
        <v>349</v>
      </c>
      <c r="C30" s="86" t="s">
        <v>350</v>
      </c>
      <c r="D30" s="99" t="s">
        <v>119</v>
      </c>
      <c r="E30" s="99" t="s">
        <v>304</v>
      </c>
      <c r="F30" s="99" t="s">
        <v>324</v>
      </c>
      <c r="G30" s="99" t="s">
        <v>312</v>
      </c>
      <c r="H30" s="86" t="s">
        <v>330</v>
      </c>
      <c r="I30" s="86" t="s">
        <v>159</v>
      </c>
      <c r="J30" s="86"/>
      <c r="K30" s="96">
        <v>2.83</v>
      </c>
      <c r="L30" s="99" t="s">
        <v>163</v>
      </c>
      <c r="M30" s="100">
        <v>0.04</v>
      </c>
      <c r="N30" s="100">
        <v>1.2000000000000003E-3</v>
      </c>
      <c r="O30" s="96">
        <v>14999.999999999998</v>
      </c>
      <c r="P30" s="98">
        <v>118.31</v>
      </c>
      <c r="Q30" s="86"/>
      <c r="R30" s="96">
        <v>17.746499999999997</v>
      </c>
      <c r="S30" s="97">
        <v>5.1641067042154598E-6</v>
      </c>
      <c r="T30" s="97">
        <v>4.3781090226635965E-3</v>
      </c>
      <c r="U30" s="97">
        <f>R30/'סכום נכסי הקרן'!$C$42</f>
        <v>6.8540157819820522E-4</v>
      </c>
    </row>
    <row r="31" spans="2:58" s="140" customFormat="1">
      <c r="B31" s="89" t="s">
        <v>351</v>
      </c>
      <c r="C31" s="86" t="s">
        <v>352</v>
      </c>
      <c r="D31" s="99" t="s">
        <v>119</v>
      </c>
      <c r="E31" s="99" t="s">
        <v>304</v>
      </c>
      <c r="F31" s="99" t="s">
        <v>353</v>
      </c>
      <c r="G31" s="99" t="s">
        <v>342</v>
      </c>
      <c r="H31" s="86" t="s">
        <v>354</v>
      </c>
      <c r="I31" s="86" t="s">
        <v>308</v>
      </c>
      <c r="J31" s="86"/>
      <c r="K31" s="96">
        <v>5.6899999999999986</v>
      </c>
      <c r="L31" s="99" t="s">
        <v>163</v>
      </c>
      <c r="M31" s="100">
        <v>2.3399999999999997E-2</v>
      </c>
      <c r="N31" s="100">
        <v>1.3499999999999998E-2</v>
      </c>
      <c r="O31" s="96">
        <v>49778.179999999993</v>
      </c>
      <c r="P31" s="98">
        <v>106.21</v>
      </c>
      <c r="Q31" s="86"/>
      <c r="R31" s="96">
        <v>52.869410000000002</v>
      </c>
      <c r="S31" s="97">
        <v>2.3998961614034013E-5</v>
      </c>
      <c r="T31" s="97">
        <v>1.3043024874983856E-2</v>
      </c>
      <c r="U31" s="97">
        <f>R31/'סכום נכסי הקרן'!$C$42</f>
        <v>2.0419111967096598E-3</v>
      </c>
    </row>
    <row r="32" spans="2:58" s="140" customFormat="1">
      <c r="B32" s="89" t="s">
        <v>355</v>
      </c>
      <c r="C32" s="86" t="s">
        <v>356</v>
      </c>
      <c r="D32" s="99" t="s">
        <v>119</v>
      </c>
      <c r="E32" s="99" t="s">
        <v>304</v>
      </c>
      <c r="F32" s="99" t="s">
        <v>357</v>
      </c>
      <c r="G32" s="99" t="s">
        <v>342</v>
      </c>
      <c r="H32" s="86" t="s">
        <v>354</v>
      </c>
      <c r="I32" s="86" t="s">
        <v>159</v>
      </c>
      <c r="J32" s="86"/>
      <c r="K32" s="96">
        <v>2.72</v>
      </c>
      <c r="L32" s="99" t="s">
        <v>163</v>
      </c>
      <c r="M32" s="100">
        <v>4.8000000000000001E-2</v>
      </c>
      <c r="N32" s="100">
        <v>4.2000000000000006E-3</v>
      </c>
      <c r="O32" s="96">
        <v>130477.99999999999</v>
      </c>
      <c r="P32" s="98">
        <v>114.4</v>
      </c>
      <c r="Q32" s="96">
        <v>6.3876699999999991</v>
      </c>
      <c r="R32" s="96">
        <v>155.65448999999995</v>
      </c>
      <c r="S32" s="97">
        <v>9.5971743508494741E-5</v>
      </c>
      <c r="T32" s="97">
        <v>3.8400379065567883E-2</v>
      </c>
      <c r="U32" s="97">
        <f>R32/'סכום נכסי הקרן'!$C$42</f>
        <v>6.0116548671364347E-3</v>
      </c>
    </row>
    <row r="33" spans="2:21" s="140" customFormat="1">
      <c r="B33" s="89" t="s">
        <v>358</v>
      </c>
      <c r="C33" s="86" t="s">
        <v>359</v>
      </c>
      <c r="D33" s="99" t="s">
        <v>119</v>
      </c>
      <c r="E33" s="99" t="s">
        <v>304</v>
      </c>
      <c r="F33" s="99" t="s">
        <v>357</v>
      </c>
      <c r="G33" s="99" t="s">
        <v>342</v>
      </c>
      <c r="H33" s="86" t="s">
        <v>354</v>
      </c>
      <c r="I33" s="86" t="s">
        <v>159</v>
      </c>
      <c r="J33" s="86"/>
      <c r="K33" s="96">
        <v>6.6799999999999979</v>
      </c>
      <c r="L33" s="99" t="s">
        <v>163</v>
      </c>
      <c r="M33" s="100">
        <v>3.2000000000000001E-2</v>
      </c>
      <c r="N33" s="100">
        <v>1.5999999999999997E-2</v>
      </c>
      <c r="O33" s="96">
        <v>44850.999999999993</v>
      </c>
      <c r="P33" s="98">
        <v>110.62</v>
      </c>
      <c r="Q33" s="96">
        <v>1.4352299999999998</v>
      </c>
      <c r="R33" s="96">
        <v>51.049410000000002</v>
      </c>
      <c r="S33" s="97">
        <v>2.718875180648102E-5</v>
      </c>
      <c r="T33" s="97">
        <v>1.2594026006404264E-2</v>
      </c>
      <c r="U33" s="97">
        <f>R33/'סכום נכסי הקרן'!$C$42</f>
        <v>1.9716195407594311E-3</v>
      </c>
    </row>
    <row r="34" spans="2:21" s="140" customFormat="1">
      <c r="B34" s="89" t="s">
        <v>360</v>
      </c>
      <c r="C34" s="86" t="s">
        <v>361</v>
      </c>
      <c r="D34" s="99" t="s">
        <v>119</v>
      </c>
      <c r="E34" s="99" t="s">
        <v>304</v>
      </c>
      <c r="F34" s="99" t="s">
        <v>362</v>
      </c>
      <c r="G34" s="99" t="s">
        <v>363</v>
      </c>
      <c r="H34" s="86" t="s">
        <v>354</v>
      </c>
      <c r="I34" s="86" t="s">
        <v>159</v>
      </c>
      <c r="J34" s="86"/>
      <c r="K34" s="96">
        <v>2.3700000000000006</v>
      </c>
      <c r="L34" s="99" t="s">
        <v>163</v>
      </c>
      <c r="M34" s="100">
        <v>3.7000000000000005E-2</v>
      </c>
      <c r="N34" s="100">
        <v>2.8999999999999998E-3</v>
      </c>
      <c r="O34" s="96">
        <v>99999.999999999985</v>
      </c>
      <c r="P34" s="98">
        <v>112.47</v>
      </c>
      <c r="Q34" s="86"/>
      <c r="R34" s="96">
        <v>112.46999999999998</v>
      </c>
      <c r="S34" s="97">
        <v>3.3333537679030477E-5</v>
      </c>
      <c r="T34" s="97">
        <v>2.7746649862168578E-2</v>
      </c>
      <c r="U34" s="97">
        <f>R34/'סכום נכסי הקרן'!$C$42</f>
        <v>4.3437926069902315E-3</v>
      </c>
    </row>
    <row r="35" spans="2:21" s="140" customFormat="1">
      <c r="B35" s="89" t="s">
        <v>364</v>
      </c>
      <c r="C35" s="86" t="s">
        <v>365</v>
      </c>
      <c r="D35" s="99" t="s">
        <v>119</v>
      </c>
      <c r="E35" s="99" t="s">
        <v>304</v>
      </c>
      <c r="F35" s="99" t="s">
        <v>362</v>
      </c>
      <c r="G35" s="99" t="s">
        <v>363</v>
      </c>
      <c r="H35" s="86" t="s">
        <v>354</v>
      </c>
      <c r="I35" s="86" t="s">
        <v>159</v>
      </c>
      <c r="J35" s="86"/>
      <c r="K35" s="96">
        <v>5.8500000000000005</v>
      </c>
      <c r="L35" s="99" t="s">
        <v>163</v>
      </c>
      <c r="M35" s="100">
        <v>2.2000000000000002E-2</v>
      </c>
      <c r="N35" s="100">
        <v>1.5600000000000001E-2</v>
      </c>
      <c r="O35" s="96">
        <v>25639.999999999996</v>
      </c>
      <c r="P35" s="98">
        <v>104.18</v>
      </c>
      <c r="Q35" s="86"/>
      <c r="R35" s="96">
        <v>26.711759999999995</v>
      </c>
      <c r="S35" s="97">
        <v>2.908072005786455E-5</v>
      </c>
      <c r="T35" s="97">
        <v>6.5898626471261679E-3</v>
      </c>
      <c r="U35" s="97">
        <f>R35/'סכום נכסי הקרן'!$C$42</f>
        <v>1.0316559581016926E-3</v>
      </c>
    </row>
    <row r="36" spans="2:21" s="140" customFormat="1">
      <c r="B36" s="89" t="s">
        <v>366</v>
      </c>
      <c r="C36" s="86" t="s">
        <v>367</v>
      </c>
      <c r="D36" s="99" t="s">
        <v>119</v>
      </c>
      <c r="E36" s="99" t="s">
        <v>304</v>
      </c>
      <c r="F36" s="99" t="s">
        <v>311</v>
      </c>
      <c r="G36" s="99" t="s">
        <v>312</v>
      </c>
      <c r="H36" s="86" t="s">
        <v>354</v>
      </c>
      <c r="I36" s="86" t="s">
        <v>159</v>
      </c>
      <c r="J36" s="86"/>
      <c r="K36" s="96">
        <v>2.48</v>
      </c>
      <c r="L36" s="99" t="s">
        <v>163</v>
      </c>
      <c r="M36" s="100">
        <v>0.04</v>
      </c>
      <c r="N36" s="100">
        <v>1.6000000000000001E-3</v>
      </c>
      <c r="O36" s="96">
        <v>32925.999999999993</v>
      </c>
      <c r="P36" s="98">
        <v>119.75</v>
      </c>
      <c r="Q36" s="86"/>
      <c r="R36" s="96">
        <v>39.428899999999992</v>
      </c>
      <c r="S36" s="97">
        <v>2.4389665762467792E-5</v>
      </c>
      <c r="T36" s="97">
        <v>9.7272151040318187E-3</v>
      </c>
      <c r="U36" s="97">
        <f>R36/'סכום נכסי הקרן'!$C$42</f>
        <v>1.5228146556571275E-3</v>
      </c>
    </row>
    <row r="37" spans="2:21" s="140" customFormat="1">
      <c r="B37" s="89" t="s">
        <v>368</v>
      </c>
      <c r="C37" s="86" t="s">
        <v>369</v>
      </c>
      <c r="D37" s="99" t="s">
        <v>119</v>
      </c>
      <c r="E37" s="99" t="s">
        <v>304</v>
      </c>
      <c r="F37" s="99" t="s">
        <v>370</v>
      </c>
      <c r="G37" s="99" t="s">
        <v>371</v>
      </c>
      <c r="H37" s="86" t="s">
        <v>354</v>
      </c>
      <c r="I37" s="86" t="s">
        <v>159</v>
      </c>
      <c r="J37" s="86"/>
      <c r="K37" s="96">
        <v>6.25</v>
      </c>
      <c r="L37" s="99" t="s">
        <v>163</v>
      </c>
      <c r="M37" s="100">
        <v>4.4999999999999998E-2</v>
      </c>
      <c r="N37" s="100">
        <v>1.2599999999999998E-2</v>
      </c>
      <c r="O37" s="96">
        <v>173367.99999999997</v>
      </c>
      <c r="P37" s="98">
        <v>125.35</v>
      </c>
      <c r="Q37" s="86"/>
      <c r="R37" s="96">
        <v>217.31677999999997</v>
      </c>
      <c r="S37" s="97">
        <v>5.8938957342620248E-5</v>
      </c>
      <c r="T37" s="97">
        <v>5.3612630957890275E-2</v>
      </c>
      <c r="U37" s="97">
        <f>R37/'סכום נכסי הקרן'!$C$42</f>
        <v>8.3931628197645818E-3</v>
      </c>
    </row>
    <row r="38" spans="2:21" s="140" customFormat="1">
      <c r="B38" s="89" t="s">
        <v>372</v>
      </c>
      <c r="C38" s="86" t="s">
        <v>373</v>
      </c>
      <c r="D38" s="99" t="s">
        <v>119</v>
      </c>
      <c r="E38" s="99" t="s">
        <v>304</v>
      </c>
      <c r="F38" s="99" t="s">
        <v>374</v>
      </c>
      <c r="G38" s="99" t="s">
        <v>342</v>
      </c>
      <c r="H38" s="86" t="s">
        <v>354</v>
      </c>
      <c r="I38" s="86" t="s">
        <v>308</v>
      </c>
      <c r="J38" s="86"/>
      <c r="K38" s="96">
        <v>6.21</v>
      </c>
      <c r="L38" s="99" t="s">
        <v>163</v>
      </c>
      <c r="M38" s="100">
        <v>1.7600000000000001E-2</v>
      </c>
      <c r="N38" s="100">
        <v>1.47E-2</v>
      </c>
      <c r="O38" s="96">
        <v>207789.46999999997</v>
      </c>
      <c r="P38" s="98">
        <v>103.43</v>
      </c>
      <c r="Q38" s="96">
        <v>4.1239099999999986</v>
      </c>
      <c r="R38" s="96">
        <v>219.08077999999998</v>
      </c>
      <c r="S38" s="97">
        <v>1.875761410523676E-4</v>
      </c>
      <c r="T38" s="97">
        <v>5.404781447666742E-2</v>
      </c>
      <c r="U38" s="97">
        <f>R38/'סכום נכסי הקרן'!$C$42</f>
        <v>8.4612916555317271E-3</v>
      </c>
    </row>
    <row r="39" spans="2:21" s="140" customFormat="1">
      <c r="B39" s="89" t="s">
        <v>375</v>
      </c>
      <c r="C39" s="86" t="s">
        <v>376</v>
      </c>
      <c r="D39" s="99" t="s">
        <v>119</v>
      </c>
      <c r="E39" s="99" t="s">
        <v>304</v>
      </c>
      <c r="F39" s="99" t="s">
        <v>324</v>
      </c>
      <c r="G39" s="99" t="s">
        <v>312</v>
      </c>
      <c r="H39" s="86" t="s">
        <v>354</v>
      </c>
      <c r="I39" s="86" t="s">
        <v>308</v>
      </c>
      <c r="J39" s="86"/>
      <c r="K39" s="96">
        <v>1.91</v>
      </c>
      <c r="L39" s="99" t="s">
        <v>163</v>
      </c>
      <c r="M39" s="100">
        <v>6.5000000000000002E-2</v>
      </c>
      <c r="N39" s="100">
        <v>1.2999999999999999E-3</v>
      </c>
      <c r="O39" s="96">
        <v>64449.999999999993</v>
      </c>
      <c r="P39" s="98">
        <v>125.3</v>
      </c>
      <c r="Q39" s="96">
        <v>1.16429</v>
      </c>
      <c r="R39" s="96">
        <v>81.920139999999989</v>
      </c>
      <c r="S39" s="97">
        <v>4.0920634920634915E-5</v>
      </c>
      <c r="T39" s="97">
        <v>2.0209917677957063E-2</v>
      </c>
      <c r="U39" s="97">
        <f>R39/'סכום נכסי הקרן'!$C$42</f>
        <v>3.1639023605904218E-3</v>
      </c>
    </row>
    <row r="40" spans="2:21" s="140" customFormat="1">
      <c r="B40" s="89" t="s">
        <v>377</v>
      </c>
      <c r="C40" s="86" t="s">
        <v>378</v>
      </c>
      <c r="D40" s="99" t="s">
        <v>119</v>
      </c>
      <c r="E40" s="99" t="s">
        <v>304</v>
      </c>
      <c r="F40" s="99" t="s">
        <v>379</v>
      </c>
      <c r="G40" s="99" t="s">
        <v>342</v>
      </c>
      <c r="H40" s="86" t="s">
        <v>354</v>
      </c>
      <c r="I40" s="86" t="s">
        <v>308</v>
      </c>
      <c r="J40" s="86"/>
      <c r="K40" s="96">
        <v>8.2899999999999991</v>
      </c>
      <c r="L40" s="99" t="s">
        <v>163</v>
      </c>
      <c r="M40" s="100">
        <v>3.5000000000000003E-2</v>
      </c>
      <c r="N40" s="100">
        <v>2.0299999999999999E-2</v>
      </c>
      <c r="O40" s="96">
        <v>28429.999999999996</v>
      </c>
      <c r="P40" s="98">
        <v>115.62</v>
      </c>
      <c r="Q40" s="86"/>
      <c r="R40" s="96">
        <v>32.870779999999996</v>
      </c>
      <c r="S40" s="97">
        <v>1.049630192725099E-4</v>
      </c>
      <c r="T40" s="97">
        <v>8.1093093567740169E-3</v>
      </c>
      <c r="U40" s="97">
        <f>R40/'סכום נכסי הקרן'!$C$42</f>
        <v>1.2695283288877244E-3</v>
      </c>
    </row>
    <row r="41" spans="2:21" s="140" customFormat="1">
      <c r="B41" s="89" t="s">
        <v>380</v>
      </c>
      <c r="C41" s="86" t="s">
        <v>381</v>
      </c>
      <c r="D41" s="99" t="s">
        <v>119</v>
      </c>
      <c r="E41" s="99" t="s">
        <v>304</v>
      </c>
      <c r="F41" s="99" t="s">
        <v>379</v>
      </c>
      <c r="G41" s="99" t="s">
        <v>342</v>
      </c>
      <c r="H41" s="86" t="s">
        <v>354</v>
      </c>
      <c r="I41" s="86" t="s">
        <v>308</v>
      </c>
      <c r="J41" s="86"/>
      <c r="K41" s="96">
        <v>4.18</v>
      </c>
      <c r="L41" s="99" t="s">
        <v>163</v>
      </c>
      <c r="M41" s="100">
        <v>0.04</v>
      </c>
      <c r="N41" s="100">
        <v>6.0000000000000001E-3</v>
      </c>
      <c r="O41" s="96">
        <v>21843.999999999996</v>
      </c>
      <c r="P41" s="98">
        <v>115.9</v>
      </c>
      <c r="Q41" s="86"/>
      <c r="R41" s="96">
        <v>25.317199999999996</v>
      </c>
      <c r="S41" s="97">
        <v>3.0975293634162951E-5</v>
      </c>
      <c r="T41" s="97">
        <v>6.2458209646171813E-3</v>
      </c>
      <c r="U41" s="97">
        <f>R41/'סכום נכסי הקרן'!$C$42</f>
        <v>9.7779555605666474E-4</v>
      </c>
    </row>
    <row r="42" spans="2:21" s="140" customFormat="1">
      <c r="B42" s="89" t="s">
        <v>382</v>
      </c>
      <c r="C42" s="86" t="s">
        <v>383</v>
      </c>
      <c r="D42" s="99" t="s">
        <v>119</v>
      </c>
      <c r="E42" s="99" t="s">
        <v>304</v>
      </c>
      <c r="F42" s="99" t="s">
        <v>379</v>
      </c>
      <c r="G42" s="99" t="s">
        <v>342</v>
      </c>
      <c r="H42" s="86" t="s">
        <v>354</v>
      </c>
      <c r="I42" s="86" t="s">
        <v>308</v>
      </c>
      <c r="J42" s="86"/>
      <c r="K42" s="96">
        <v>6.9399999999999995</v>
      </c>
      <c r="L42" s="99" t="s">
        <v>163</v>
      </c>
      <c r="M42" s="100">
        <v>0.04</v>
      </c>
      <c r="N42" s="100">
        <v>1.5199999999999998E-2</v>
      </c>
      <c r="O42" s="96">
        <v>44242.69999999999</v>
      </c>
      <c r="P42" s="98">
        <v>120.32</v>
      </c>
      <c r="Q42" s="86"/>
      <c r="R42" s="96">
        <v>53.232809999999994</v>
      </c>
      <c r="S42" s="97">
        <v>6.1084151734387601E-5</v>
      </c>
      <c r="T42" s="97">
        <v>1.3132676627094747E-2</v>
      </c>
      <c r="U42" s="97">
        <f>R42/'סכום נכסי הקרן'!$C$42</f>
        <v>2.0559463548263154E-3</v>
      </c>
    </row>
    <row r="43" spans="2:21" s="140" customFormat="1">
      <c r="B43" s="89" t="s">
        <v>384</v>
      </c>
      <c r="C43" s="86" t="s">
        <v>385</v>
      </c>
      <c r="D43" s="99" t="s">
        <v>119</v>
      </c>
      <c r="E43" s="99" t="s">
        <v>304</v>
      </c>
      <c r="F43" s="99" t="s">
        <v>386</v>
      </c>
      <c r="G43" s="99" t="s">
        <v>387</v>
      </c>
      <c r="H43" s="86" t="s">
        <v>388</v>
      </c>
      <c r="I43" s="86" t="s">
        <v>308</v>
      </c>
      <c r="J43" s="86"/>
      <c r="K43" s="96">
        <v>8.4400000000000013</v>
      </c>
      <c r="L43" s="99" t="s">
        <v>163</v>
      </c>
      <c r="M43" s="100">
        <v>5.1500000000000004E-2</v>
      </c>
      <c r="N43" s="100">
        <v>2.53E-2</v>
      </c>
      <c r="O43" s="96">
        <v>85676.999999999985</v>
      </c>
      <c r="P43" s="98">
        <v>149.30000000000001</v>
      </c>
      <c r="Q43" s="86"/>
      <c r="R43" s="96">
        <v>127.91576999999998</v>
      </c>
      <c r="S43" s="97">
        <v>2.4127420218742657E-5</v>
      </c>
      <c r="T43" s="97">
        <v>3.155716263927881E-2</v>
      </c>
      <c r="U43" s="97">
        <f>R43/'סכום נכסי הקרן'!$C$42</f>
        <v>4.9403358766201017E-3</v>
      </c>
    </row>
    <row r="44" spans="2:21" s="140" customFormat="1">
      <c r="B44" s="89" t="s">
        <v>389</v>
      </c>
      <c r="C44" s="86" t="s">
        <v>390</v>
      </c>
      <c r="D44" s="99" t="s">
        <v>119</v>
      </c>
      <c r="E44" s="99" t="s">
        <v>304</v>
      </c>
      <c r="F44" s="99" t="s">
        <v>391</v>
      </c>
      <c r="G44" s="99" t="s">
        <v>342</v>
      </c>
      <c r="H44" s="86" t="s">
        <v>388</v>
      </c>
      <c r="I44" s="86" t="s">
        <v>159</v>
      </c>
      <c r="J44" s="86"/>
      <c r="K44" s="96">
        <v>3.0200000000000005</v>
      </c>
      <c r="L44" s="99" t="s">
        <v>163</v>
      </c>
      <c r="M44" s="100">
        <v>2.8500000000000001E-2</v>
      </c>
      <c r="N44" s="100">
        <v>7.9000000000000008E-3</v>
      </c>
      <c r="O44" s="96">
        <v>49999.999999999993</v>
      </c>
      <c r="P44" s="98">
        <v>108.65</v>
      </c>
      <c r="Q44" s="86"/>
      <c r="R44" s="96">
        <v>54.325009999999985</v>
      </c>
      <c r="S44" s="97">
        <v>1.0219524063478981E-4</v>
      </c>
      <c r="T44" s="97">
        <v>1.340212528877751E-2</v>
      </c>
      <c r="U44" s="97">
        <f>R44/'סכום נכסי הקרן'!$C$42</f>
        <v>2.098129072754249E-3</v>
      </c>
    </row>
    <row r="45" spans="2:21" s="140" customFormat="1">
      <c r="B45" s="89" t="s">
        <v>392</v>
      </c>
      <c r="C45" s="86" t="s">
        <v>393</v>
      </c>
      <c r="D45" s="99" t="s">
        <v>119</v>
      </c>
      <c r="E45" s="99" t="s">
        <v>304</v>
      </c>
      <c r="F45" s="99" t="s">
        <v>391</v>
      </c>
      <c r="G45" s="99" t="s">
        <v>342</v>
      </c>
      <c r="H45" s="86" t="s">
        <v>388</v>
      </c>
      <c r="I45" s="86" t="s">
        <v>159</v>
      </c>
      <c r="J45" s="86"/>
      <c r="K45" s="96">
        <v>5.92</v>
      </c>
      <c r="L45" s="99" t="s">
        <v>163</v>
      </c>
      <c r="M45" s="100">
        <v>1.95E-2</v>
      </c>
      <c r="N45" s="100">
        <v>1.9299999999999998E-2</v>
      </c>
      <c r="O45" s="96">
        <v>6851.9999999999991</v>
      </c>
      <c r="P45" s="98">
        <v>101.1</v>
      </c>
      <c r="Q45" s="86"/>
      <c r="R45" s="96">
        <v>6.9273699999999989</v>
      </c>
      <c r="S45" s="97">
        <v>9.6324297424463711E-6</v>
      </c>
      <c r="T45" s="97">
        <v>1.7090007100177002E-3</v>
      </c>
      <c r="U45" s="97">
        <f>R45/'סכום נכסי הקרן'!$C$42</f>
        <v>2.6754742235161303E-4</v>
      </c>
    </row>
    <row r="46" spans="2:21" s="140" customFormat="1">
      <c r="B46" s="89" t="s">
        <v>394</v>
      </c>
      <c r="C46" s="86" t="s">
        <v>395</v>
      </c>
      <c r="D46" s="99" t="s">
        <v>119</v>
      </c>
      <c r="E46" s="99" t="s">
        <v>304</v>
      </c>
      <c r="F46" s="99" t="s">
        <v>396</v>
      </c>
      <c r="G46" s="99" t="s">
        <v>342</v>
      </c>
      <c r="H46" s="86" t="s">
        <v>388</v>
      </c>
      <c r="I46" s="86" t="s">
        <v>159</v>
      </c>
      <c r="J46" s="86"/>
      <c r="K46" s="96">
        <v>4.75</v>
      </c>
      <c r="L46" s="99" t="s">
        <v>163</v>
      </c>
      <c r="M46" s="100">
        <v>4.7500000000000001E-2</v>
      </c>
      <c r="N46" s="100">
        <v>1.03E-2</v>
      </c>
      <c r="O46" s="96">
        <v>76883.999999999985</v>
      </c>
      <c r="P46" s="98">
        <v>145.69999999999999</v>
      </c>
      <c r="Q46" s="86"/>
      <c r="R46" s="96">
        <v>112.01998999999998</v>
      </c>
      <c r="S46" s="97">
        <v>4.0737561595930688E-5</v>
      </c>
      <c r="T46" s="97">
        <v>2.7635631191372148E-2</v>
      </c>
      <c r="U46" s="97">
        <f>R46/'סכום נכסי הקרן'!$C$42</f>
        <v>4.3264124157297024E-3</v>
      </c>
    </row>
    <row r="47" spans="2:21" s="140" customFormat="1">
      <c r="B47" s="89" t="s">
        <v>397</v>
      </c>
      <c r="C47" s="86" t="s">
        <v>398</v>
      </c>
      <c r="D47" s="99" t="s">
        <v>119</v>
      </c>
      <c r="E47" s="99" t="s">
        <v>304</v>
      </c>
      <c r="F47" s="99" t="s">
        <v>399</v>
      </c>
      <c r="G47" s="99" t="s">
        <v>342</v>
      </c>
      <c r="H47" s="86" t="s">
        <v>388</v>
      </c>
      <c r="I47" s="86" t="s">
        <v>159</v>
      </c>
      <c r="J47" s="86"/>
      <c r="K47" s="96">
        <v>6.65</v>
      </c>
      <c r="L47" s="99" t="s">
        <v>163</v>
      </c>
      <c r="M47" s="100">
        <v>0.04</v>
      </c>
      <c r="N47" s="100">
        <v>2.5600000000000005E-2</v>
      </c>
      <c r="O47" s="96">
        <v>11143.999999999998</v>
      </c>
      <c r="P47" s="98">
        <v>109.7</v>
      </c>
      <c r="Q47" s="86"/>
      <c r="R47" s="96">
        <v>12.224969999999997</v>
      </c>
      <c r="S47" s="97">
        <v>3.7676638827290946E-6</v>
      </c>
      <c r="T47" s="97">
        <v>3.0159328013293764E-3</v>
      </c>
      <c r="U47" s="97">
        <f>R47/'סכום נכסי הקרן'!$C$42</f>
        <v>4.7215021167135564E-4</v>
      </c>
    </row>
    <row r="48" spans="2:21" s="140" customFormat="1">
      <c r="B48" s="89" t="s">
        <v>400</v>
      </c>
      <c r="C48" s="86" t="s">
        <v>401</v>
      </c>
      <c r="D48" s="99" t="s">
        <v>119</v>
      </c>
      <c r="E48" s="99" t="s">
        <v>304</v>
      </c>
      <c r="F48" s="99" t="s">
        <v>399</v>
      </c>
      <c r="G48" s="99" t="s">
        <v>342</v>
      </c>
      <c r="H48" s="86" t="s">
        <v>388</v>
      </c>
      <c r="I48" s="86" t="s">
        <v>159</v>
      </c>
      <c r="J48" s="86"/>
      <c r="K48" s="96">
        <v>6.94</v>
      </c>
      <c r="L48" s="99" t="s">
        <v>163</v>
      </c>
      <c r="M48" s="100">
        <v>2.7799999999999998E-2</v>
      </c>
      <c r="N48" s="100">
        <v>2.7300000000000001E-2</v>
      </c>
      <c r="O48" s="96">
        <v>21297.999999999996</v>
      </c>
      <c r="P48" s="98">
        <v>101.78</v>
      </c>
      <c r="Q48" s="86"/>
      <c r="R48" s="96">
        <v>21.677099999999996</v>
      </c>
      <c r="S48" s="97">
        <v>2.4751934434917214E-5</v>
      </c>
      <c r="T48" s="97">
        <v>5.3477985571904908E-3</v>
      </c>
      <c r="U48" s="97">
        <f>R48/'סכום נכסי הקרן'!$C$42</f>
        <v>8.3720838197730903E-4</v>
      </c>
    </row>
    <row r="49" spans="2:21" s="140" customFormat="1">
      <c r="B49" s="89" t="s">
        <v>402</v>
      </c>
      <c r="C49" s="86" t="s">
        <v>403</v>
      </c>
      <c r="D49" s="99" t="s">
        <v>119</v>
      </c>
      <c r="E49" s="99" t="s">
        <v>304</v>
      </c>
      <c r="F49" s="99" t="s">
        <v>399</v>
      </c>
      <c r="G49" s="99" t="s">
        <v>342</v>
      </c>
      <c r="H49" s="86" t="s">
        <v>388</v>
      </c>
      <c r="I49" s="86" t="s">
        <v>159</v>
      </c>
      <c r="J49" s="86"/>
      <c r="K49" s="96">
        <v>1.8099999999999996</v>
      </c>
      <c r="L49" s="99" t="s">
        <v>163</v>
      </c>
      <c r="M49" s="100">
        <v>5.0999999999999997E-2</v>
      </c>
      <c r="N49" s="100">
        <v>8.3999999999999977E-3</v>
      </c>
      <c r="O49" s="96">
        <v>1670.9999999999998</v>
      </c>
      <c r="P49" s="98">
        <v>129.46</v>
      </c>
      <c r="Q49" s="86"/>
      <c r="R49" s="96">
        <v>2.1632800000000003</v>
      </c>
      <c r="S49" s="97">
        <v>8.0761792358318325E-7</v>
      </c>
      <c r="T49" s="97">
        <v>5.336869628686055E-4</v>
      </c>
      <c r="U49" s="97">
        <f>R49/'סכום נכסי הקרן'!$C$42</f>
        <v>8.3549743672533394E-5</v>
      </c>
    </row>
    <row r="50" spans="2:21" s="140" customFormat="1">
      <c r="B50" s="89" t="s">
        <v>404</v>
      </c>
      <c r="C50" s="86" t="s">
        <v>405</v>
      </c>
      <c r="D50" s="99" t="s">
        <v>119</v>
      </c>
      <c r="E50" s="99" t="s">
        <v>304</v>
      </c>
      <c r="F50" s="99" t="s">
        <v>406</v>
      </c>
      <c r="G50" s="99" t="s">
        <v>342</v>
      </c>
      <c r="H50" s="86" t="s">
        <v>388</v>
      </c>
      <c r="I50" s="86" t="s">
        <v>308</v>
      </c>
      <c r="J50" s="86"/>
      <c r="K50" s="96">
        <v>7.1800000000000006</v>
      </c>
      <c r="L50" s="99" t="s">
        <v>163</v>
      </c>
      <c r="M50" s="100">
        <v>1.3999999999999999E-2</v>
      </c>
      <c r="N50" s="100">
        <v>1.5699999999999999E-2</v>
      </c>
      <c r="O50" s="96">
        <v>15999.999999999998</v>
      </c>
      <c r="P50" s="98">
        <v>99.41</v>
      </c>
      <c r="Q50" s="86"/>
      <c r="R50" s="96">
        <v>15.905609999999998</v>
      </c>
      <c r="S50" s="97">
        <v>6.3091482649842262E-5</v>
      </c>
      <c r="T50" s="97">
        <v>3.9239565352023401E-3</v>
      </c>
      <c r="U50" s="97">
        <f>R50/'סכום נכסי הקרן'!$C$42</f>
        <v>6.1430311307610823E-4</v>
      </c>
    </row>
    <row r="51" spans="2:21" s="140" customFormat="1">
      <c r="B51" s="89" t="s">
        <v>407</v>
      </c>
      <c r="C51" s="86" t="s">
        <v>408</v>
      </c>
      <c r="D51" s="99" t="s">
        <v>119</v>
      </c>
      <c r="E51" s="99" t="s">
        <v>304</v>
      </c>
      <c r="F51" s="99" t="s">
        <v>374</v>
      </c>
      <c r="G51" s="99" t="s">
        <v>342</v>
      </c>
      <c r="H51" s="86" t="s">
        <v>388</v>
      </c>
      <c r="I51" s="86" t="s">
        <v>308</v>
      </c>
      <c r="J51" s="86"/>
      <c r="K51" s="96">
        <v>7.55</v>
      </c>
      <c r="L51" s="99" t="s">
        <v>163</v>
      </c>
      <c r="M51" s="100">
        <v>2.2499999999999999E-2</v>
      </c>
      <c r="N51" s="100">
        <v>2.2000000000000002E-2</v>
      </c>
      <c r="O51" s="96">
        <v>9999.9999999999982</v>
      </c>
      <c r="P51" s="98">
        <v>101.73</v>
      </c>
      <c r="Q51" s="96">
        <v>7.3059999999999986E-2</v>
      </c>
      <c r="R51" s="96">
        <v>10.246059999999998</v>
      </c>
      <c r="S51" s="97">
        <v>5.3182154196337868E-5</v>
      </c>
      <c r="T51" s="97">
        <v>2.5277304106585841E-3</v>
      </c>
      <c r="U51" s="97">
        <f>R51/'סכום נכסי הקרן'!$C$42</f>
        <v>3.9572116723373638E-4</v>
      </c>
    </row>
    <row r="52" spans="2:21" s="140" customFormat="1">
      <c r="B52" s="89" t="s">
        <v>409</v>
      </c>
      <c r="C52" s="86" t="s">
        <v>410</v>
      </c>
      <c r="D52" s="99" t="s">
        <v>119</v>
      </c>
      <c r="E52" s="99" t="s">
        <v>304</v>
      </c>
      <c r="F52" s="99" t="s">
        <v>411</v>
      </c>
      <c r="G52" s="99" t="s">
        <v>342</v>
      </c>
      <c r="H52" s="86" t="s">
        <v>388</v>
      </c>
      <c r="I52" s="86" t="s">
        <v>159</v>
      </c>
      <c r="J52" s="86"/>
      <c r="K52" s="96">
        <v>7.1500000000000012</v>
      </c>
      <c r="L52" s="99" t="s">
        <v>163</v>
      </c>
      <c r="M52" s="100">
        <v>1.9599999999999999E-2</v>
      </c>
      <c r="N52" s="100">
        <v>1.89E-2</v>
      </c>
      <c r="O52" s="96">
        <v>13634.449999999997</v>
      </c>
      <c r="P52" s="98">
        <v>101.58</v>
      </c>
      <c r="Q52" s="86"/>
      <c r="R52" s="96">
        <v>13.849879999999997</v>
      </c>
      <c r="S52" s="97">
        <v>2.1168462422949739E-5</v>
      </c>
      <c r="T52" s="97">
        <v>3.416802445034688E-3</v>
      </c>
      <c r="U52" s="97">
        <f>R52/'סכום נכסי הקרן'!$C$42</f>
        <v>5.3490714280876562E-4</v>
      </c>
    </row>
    <row r="53" spans="2:21" s="140" customFormat="1">
      <c r="B53" s="89" t="s">
        <v>412</v>
      </c>
      <c r="C53" s="86" t="s">
        <v>413</v>
      </c>
      <c r="D53" s="99" t="s">
        <v>119</v>
      </c>
      <c r="E53" s="99" t="s">
        <v>304</v>
      </c>
      <c r="F53" s="99" t="s">
        <v>324</v>
      </c>
      <c r="G53" s="99" t="s">
        <v>312</v>
      </c>
      <c r="H53" s="86" t="s">
        <v>388</v>
      </c>
      <c r="I53" s="86" t="s">
        <v>159</v>
      </c>
      <c r="J53" s="86"/>
      <c r="K53" s="96">
        <v>5.31</v>
      </c>
      <c r="L53" s="99" t="s">
        <v>163</v>
      </c>
      <c r="M53" s="100">
        <v>1.5900000000000001E-2</v>
      </c>
      <c r="N53" s="100">
        <v>1.6199999999999999E-2</v>
      </c>
      <c r="O53" s="96">
        <f>50000/50000</f>
        <v>1</v>
      </c>
      <c r="P53" s="98">
        <v>4995000</v>
      </c>
      <c r="Q53" s="86"/>
      <c r="R53" s="96">
        <v>49.949999999999996</v>
      </c>
      <c r="S53" s="97">
        <f>334.001336005344%/50000</f>
        <v>6.6800267201068791E-5</v>
      </c>
      <c r="T53" s="97">
        <v>1.2322798618434432E-2</v>
      </c>
      <c r="U53" s="97">
        <f>R53/'סכום נכסי הקרן'!$C$42</f>
        <v>1.9291583597329251E-3</v>
      </c>
    </row>
    <row r="54" spans="2:21" s="140" customFormat="1">
      <c r="B54" s="89" t="s">
        <v>414</v>
      </c>
      <c r="C54" s="86" t="s">
        <v>415</v>
      </c>
      <c r="D54" s="99" t="s">
        <v>119</v>
      </c>
      <c r="E54" s="99" t="s">
        <v>304</v>
      </c>
      <c r="F54" s="99" t="s">
        <v>416</v>
      </c>
      <c r="G54" s="99" t="s">
        <v>417</v>
      </c>
      <c r="H54" s="86" t="s">
        <v>388</v>
      </c>
      <c r="I54" s="86" t="s">
        <v>308</v>
      </c>
      <c r="J54" s="86"/>
      <c r="K54" s="96">
        <v>7.05</v>
      </c>
      <c r="L54" s="99" t="s">
        <v>163</v>
      </c>
      <c r="M54" s="100">
        <v>1.23E-2</v>
      </c>
      <c r="N54" s="100">
        <v>1.7100000000000001E-2</v>
      </c>
      <c r="O54" s="96">
        <v>5.9999999999999991</v>
      </c>
      <c r="P54" s="98">
        <v>97.38</v>
      </c>
      <c r="Q54" s="86"/>
      <c r="R54" s="96">
        <v>5.8499999999999984E-3</v>
      </c>
      <c r="S54" s="97">
        <v>1.4997375459294622E-8</v>
      </c>
      <c r="T54" s="97">
        <v>1.4432106490058341E-6</v>
      </c>
      <c r="U54" s="97">
        <f>R54/'סכום נכסי הקרן'!$C$42</f>
        <v>2.259374655543065E-7</v>
      </c>
    </row>
    <row r="55" spans="2:21" s="140" customFormat="1">
      <c r="B55" s="89" t="s">
        <v>418</v>
      </c>
      <c r="C55" s="86" t="s">
        <v>419</v>
      </c>
      <c r="D55" s="99" t="s">
        <v>119</v>
      </c>
      <c r="E55" s="99" t="s">
        <v>304</v>
      </c>
      <c r="F55" s="99" t="s">
        <v>420</v>
      </c>
      <c r="G55" s="99" t="s">
        <v>342</v>
      </c>
      <c r="H55" s="86" t="s">
        <v>421</v>
      </c>
      <c r="I55" s="86" t="s">
        <v>159</v>
      </c>
      <c r="J55" s="86"/>
      <c r="K55" s="96">
        <v>6.5</v>
      </c>
      <c r="L55" s="99" t="s">
        <v>163</v>
      </c>
      <c r="M55" s="100">
        <v>1.5800000000000002E-2</v>
      </c>
      <c r="N55" s="100">
        <v>1.34E-2</v>
      </c>
      <c r="O55" s="96">
        <v>18565.580000000002</v>
      </c>
      <c r="P55" s="98">
        <v>102.81</v>
      </c>
      <c r="Q55" s="86"/>
      <c r="R55" s="96">
        <v>19.087269999999997</v>
      </c>
      <c r="S55" s="97">
        <v>4.5926668051968617E-5</v>
      </c>
      <c r="T55" s="97">
        <v>4.7088805682819809E-3</v>
      </c>
      <c r="U55" s="97">
        <f>R55/'סכום נכסי הקרן'!$C$42</f>
        <v>7.3718451421380304E-4</v>
      </c>
    </row>
    <row r="56" spans="2:21" s="140" customFormat="1">
      <c r="B56" s="89" t="s">
        <v>422</v>
      </c>
      <c r="C56" s="86" t="s">
        <v>423</v>
      </c>
      <c r="D56" s="99" t="s">
        <v>119</v>
      </c>
      <c r="E56" s="99" t="s">
        <v>304</v>
      </c>
      <c r="F56" s="99" t="s">
        <v>420</v>
      </c>
      <c r="G56" s="99" t="s">
        <v>342</v>
      </c>
      <c r="H56" s="86" t="s">
        <v>421</v>
      </c>
      <c r="I56" s="86" t="s">
        <v>159</v>
      </c>
      <c r="J56" s="86"/>
      <c r="K56" s="96">
        <v>7.3699999999999992</v>
      </c>
      <c r="L56" s="99" t="s">
        <v>163</v>
      </c>
      <c r="M56" s="100">
        <v>2.4E-2</v>
      </c>
      <c r="N56" s="100">
        <v>1.9600000000000003E-2</v>
      </c>
      <c r="O56" s="96">
        <v>28062.999999999996</v>
      </c>
      <c r="P56" s="98">
        <v>105.27</v>
      </c>
      <c r="Q56" s="86"/>
      <c r="R56" s="96">
        <v>29.541919999999994</v>
      </c>
      <c r="S56" s="97">
        <v>6.0914841195271642E-5</v>
      </c>
      <c r="T56" s="97">
        <v>7.2880706899279375E-3</v>
      </c>
      <c r="U56" s="97">
        <f>R56/'סכום נכסי הקרן'!$C$42</f>
        <v>1.1409618004116374E-3</v>
      </c>
    </row>
    <row r="57" spans="2:21" s="140" customFormat="1">
      <c r="B57" s="89" t="s">
        <v>424</v>
      </c>
      <c r="C57" s="86" t="s">
        <v>425</v>
      </c>
      <c r="D57" s="99" t="s">
        <v>119</v>
      </c>
      <c r="E57" s="99" t="s">
        <v>304</v>
      </c>
      <c r="F57" s="99" t="s">
        <v>426</v>
      </c>
      <c r="G57" s="99" t="s">
        <v>342</v>
      </c>
      <c r="H57" s="86" t="s">
        <v>421</v>
      </c>
      <c r="I57" s="86" t="s">
        <v>308</v>
      </c>
      <c r="J57" s="86"/>
      <c r="K57" s="96">
        <v>7.3000000000000007</v>
      </c>
      <c r="L57" s="99" t="s">
        <v>163</v>
      </c>
      <c r="M57" s="100">
        <v>2.81E-2</v>
      </c>
      <c r="N57" s="100">
        <v>2.5400000000000006E-2</v>
      </c>
      <c r="O57" s="96">
        <v>261.99999999999994</v>
      </c>
      <c r="P57" s="98">
        <v>103.3</v>
      </c>
      <c r="Q57" s="86"/>
      <c r="R57" s="96">
        <v>0.27064999999999995</v>
      </c>
      <c r="S57" s="97">
        <v>5.004574792606217E-7</v>
      </c>
      <c r="T57" s="97">
        <v>6.6770079000586156E-5</v>
      </c>
      <c r="U57" s="97">
        <f>R57/'סכום נכסי הקרן'!$C$42</f>
        <v>1.0452987188422744E-5</v>
      </c>
    </row>
    <row r="58" spans="2:21" s="140" customFormat="1">
      <c r="B58" s="89" t="s">
        <v>427</v>
      </c>
      <c r="C58" s="86" t="s">
        <v>428</v>
      </c>
      <c r="D58" s="99" t="s">
        <v>119</v>
      </c>
      <c r="E58" s="99" t="s">
        <v>304</v>
      </c>
      <c r="F58" s="99" t="s">
        <v>317</v>
      </c>
      <c r="G58" s="99" t="s">
        <v>312</v>
      </c>
      <c r="H58" s="86" t="s">
        <v>421</v>
      </c>
      <c r="I58" s="86" t="s">
        <v>308</v>
      </c>
      <c r="J58" s="86"/>
      <c r="K58" s="96">
        <v>3.2900000000000005</v>
      </c>
      <c r="L58" s="99" t="s">
        <v>163</v>
      </c>
      <c r="M58" s="100">
        <v>4.4999999999999998E-2</v>
      </c>
      <c r="N58" s="100">
        <v>8.8000000000000005E-3</v>
      </c>
      <c r="O58" s="96">
        <v>49999.999999999993</v>
      </c>
      <c r="P58" s="98">
        <v>135.58000000000001</v>
      </c>
      <c r="Q58" s="96">
        <v>0.67822000000000005</v>
      </c>
      <c r="R58" s="96">
        <v>68.468219999999988</v>
      </c>
      <c r="S58" s="97">
        <v>2.9377474246528035E-5</v>
      </c>
      <c r="T58" s="97">
        <v>1.6891293029482776E-2</v>
      </c>
      <c r="U58" s="97">
        <f>R58/'סכום נכסי הקרן'!$C$42</f>
        <v>2.6443651449255864E-3</v>
      </c>
    </row>
    <row r="59" spans="2:21" s="140" customFormat="1">
      <c r="B59" s="89" t="s">
        <v>429</v>
      </c>
      <c r="C59" s="86" t="s">
        <v>430</v>
      </c>
      <c r="D59" s="99" t="s">
        <v>119</v>
      </c>
      <c r="E59" s="99" t="s">
        <v>304</v>
      </c>
      <c r="F59" s="99" t="s">
        <v>431</v>
      </c>
      <c r="G59" s="99" t="s">
        <v>363</v>
      </c>
      <c r="H59" s="86" t="s">
        <v>421</v>
      </c>
      <c r="I59" s="86" t="s">
        <v>308</v>
      </c>
      <c r="J59" s="86"/>
      <c r="K59" s="96">
        <v>3.5899999999999994</v>
      </c>
      <c r="L59" s="99" t="s">
        <v>163</v>
      </c>
      <c r="M59" s="100">
        <v>1.9799999999999998E-2</v>
      </c>
      <c r="N59" s="100">
        <v>9.6000000000000009E-3</v>
      </c>
      <c r="O59" s="96">
        <v>16235.119999999997</v>
      </c>
      <c r="P59" s="98">
        <v>103.74</v>
      </c>
      <c r="Q59" s="96">
        <v>2.3986100000000001</v>
      </c>
      <c r="R59" s="96">
        <v>19.3218</v>
      </c>
      <c r="S59" s="97">
        <v>1.9427695691380828E-5</v>
      </c>
      <c r="T59" s="97">
        <v>4.7667397466599889E-3</v>
      </c>
      <c r="U59" s="97">
        <f>R59/'סכום נכסי הקרן'!$C$42</f>
        <v>7.462424823841368E-4</v>
      </c>
    </row>
    <row r="60" spans="2:21" s="140" customFormat="1">
      <c r="B60" s="89" t="s">
        <v>432</v>
      </c>
      <c r="C60" s="86" t="s">
        <v>433</v>
      </c>
      <c r="D60" s="99" t="s">
        <v>119</v>
      </c>
      <c r="E60" s="99" t="s">
        <v>304</v>
      </c>
      <c r="F60" s="99" t="s">
        <v>434</v>
      </c>
      <c r="G60" s="99" t="s">
        <v>342</v>
      </c>
      <c r="H60" s="86" t="s">
        <v>435</v>
      </c>
      <c r="I60" s="86" t="s">
        <v>159</v>
      </c>
      <c r="J60" s="86"/>
      <c r="K60" s="96">
        <v>7.48</v>
      </c>
      <c r="L60" s="99" t="s">
        <v>163</v>
      </c>
      <c r="M60" s="100">
        <v>1.9E-2</v>
      </c>
      <c r="N60" s="100">
        <v>2.2200000000000001E-2</v>
      </c>
      <c r="O60" s="96">
        <v>10999.999999999998</v>
      </c>
      <c r="P60" s="98">
        <v>98.3</v>
      </c>
      <c r="Q60" s="86"/>
      <c r="R60" s="96">
        <v>10.813009999999998</v>
      </c>
      <c r="S60" s="97">
        <v>4.1736227045075118E-5</v>
      </c>
      <c r="T60" s="97">
        <v>2.6675984922746284E-3</v>
      </c>
      <c r="U60" s="97">
        <f>R60/'סכום נכסי הקרן'!$C$42</f>
        <v>4.1761779049801233E-4</v>
      </c>
    </row>
    <row r="61" spans="2:21" s="140" customFormat="1">
      <c r="B61" s="89" t="s">
        <v>436</v>
      </c>
      <c r="C61" s="86" t="s">
        <v>437</v>
      </c>
      <c r="D61" s="99" t="s">
        <v>119</v>
      </c>
      <c r="E61" s="99" t="s">
        <v>304</v>
      </c>
      <c r="F61" s="99" t="s">
        <v>438</v>
      </c>
      <c r="G61" s="99" t="s">
        <v>342</v>
      </c>
      <c r="H61" s="86" t="s">
        <v>435</v>
      </c>
      <c r="I61" s="86" t="s">
        <v>159</v>
      </c>
      <c r="J61" s="86"/>
      <c r="K61" s="96">
        <v>7.28</v>
      </c>
      <c r="L61" s="99" t="s">
        <v>163</v>
      </c>
      <c r="M61" s="100">
        <v>2.6000000000000002E-2</v>
      </c>
      <c r="N61" s="100">
        <v>2.4500000000000001E-2</v>
      </c>
      <c r="O61" s="96">
        <v>10999.999999999998</v>
      </c>
      <c r="P61" s="98">
        <v>101.64</v>
      </c>
      <c r="Q61" s="86"/>
      <c r="R61" s="96">
        <v>11.180409999999998</v>
      </c>
      <c r="S61" s="97">
        <v>1.7950098725542989E-5</v>
      </c>
      <c r="T61" s="97">
        <v>2.7582370550856957E-3</v>
      </c>
      <c r="U61" s="97">
        <f>R61/'סכום נכסי הקרן'!$C$42</f>
        <v>4.3180743577060242E-4</v>
      </c>
    </row>
    <row r="62" spans="2:21" s="140" customFormat="1">
      <c r="B62" s="89" t="s">
        <v>439</v>
      </c>
      <c r="C62" s="86" t="s">
        <v>440</v>
      </c>
      <c r="D62" s="99" t="s">
        <v>119</v>
      </c>
      <c r="E62" s="99" t="s">
        <v>304</v>
      </c>
      <c r="F62" s="99" t="s">
        <v>441</v>
      </c>
      <c r="G62" s="99" t="s">
        <v>342</v>
      </c>
      <c r="H62" s="86" t="s">
        <v>442</v>
      </c>
      <c r="I62" s="86" t="s">
        <v>308</v>
      </c>
      <c r="J62" s="86"/>
      <c r="K62" s="96">
        <v>2.6900000000000004</v>
      </c>
      <c r="L62" s="99" t="s">
        <v>163</v>
      </c>
      <c r="M62" s="100">
        <v>2.5000000000000001E-2</v>
      </c>
      <c r="N62" s="100">
        <v>4.0200000000000014E-2</v>
      </c>
      <c r="O62" s="96">
        <v>9841.6699999999983</v>
      </c>
      <c r="P62" s="98">
        <v>96.8</v>
      </c>
      <c r="Q62" s="86"/>
      <c r="R62" s="96">
        <v>9.5267499999999981</v>
      </c>
      <c r="S62" s="97">
        <v>2.0213957184655492E-5</v>
      </c>
      <c r="T62" s="97">
        <v>2.350274709472877E-3</v>
      </c>
      <c r="U62" s="97">
        <f>R62/'סכום נכסי הקרן'!$C$42</f>
        <v>3.6794012819991274E-4</v>
      </c>
    </row>
    <row r="63" spans="2:21" s="140" customFormat="1">
      <c r="B63" s="89" t="s">
        <v>443</v>
      </c>
      <c r="C63" s="86" t="s">
        <v>444</v>
      </c>
      <c r="D63" s="99" t="s">
        <v>119</v>
      </c>
      <c r="E63" s="99" t="s">
        <v>304</v>
      </c>
      <c r="F63" s="99" t="s">
        <v>445</v>
      </c>
      <c r="G63" s="99" t="s">
        <v>446</v>
      </c>
      <c r="H63" s="86" t="s">
        <v>447</v>
      </c>
      <c r="I63" s="86" t="s">
        <v>159</v>
      </c>
      <c r="J63" s="86"/>
      <c r="K63" s="96">
        <v>2.25</v>
      </c>
      <c r="L63" s="99" t="s">
        <v>163</v>
      </c>
      <c r="M63" s="100">
        <v>2.8500000000000001E-2</v>
      </c>
      <c r="N63" s="100">
        <v>2.6800000000000001E-2</v>
      </c>
      <c r="O63" s="96">
        <v>7999.9999999999991</v>
      </c>
      <c r="P63" s="98">
        <v>101.98</v>
      </c>
      <c r="Q63" s="86"/>
      <c r="R63" s="96">
        <v>8.1583899999999989</v>
      </c>
      <c r="S63" s="97">
        <v>2.1945363177929984E-5</v>
      </c>
      <c r="T63" s="97">
        <v>2.0126966370500356E-3</v>
      </c>
      <c r="U63" s="97">
        <f>R63/'סכום נכסי הקרן'!$C$42</f>
        <v>3.1509161702625619E-4</v>
      </c>
    </row>
    <row r="64" spans="2:21" s="140" customFormat="1">
      <c r="B64" s="85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96"/>
      <c r="P64" s="98"/>
      <c r="Q64" s="86"/>
      <c r="R64" s="86"/>
      <c r="S64" s="86"/>
      <c r="T64" s="97"/>
      <c r="U64" s="86"/>
    </row>
    <row r="65" spans="2:21" s="140" customFormat="1">
      <c r="B65" s="104" t="s">
        <v>43</v>
      </c>
      <c r="C65" s="84"/>
      <c r="D65" s="84"/>
      <c r="E65" s="84"/>
      <c r="F65" s="84"/>
      <c r="G65" s="84"/>
      <c r="H65" s="84"/>
      <c r="I65" s="84"/>
      <c r="J65" s="84"/>
      <c r="K65" s="93">
        <v>5.175761129421331</v>
      </c>
      <c r="L65" s="84"/>
      <c r="M65" s="84"/>
      <c r="N65" s="106">
        <v>3.1542017918468265E-2</v>
      </c>
      <c r="O65" s="93"/>
      <c r="P65" s="95"/>
      <c r="Q65" s="93">
        <v>0.54857999999999996</v>
      </c>
      <c r="R65" s="93">
        <v>465.37459999999993</v>
      </c>
      <c r="S65" s="84"/>
      <c r="T65" s="94">
        <v>0.11480915871740693</v>
      </c>
      <c r="U65" s="94">
        <f>R65/'סכום נכסי הקרן'!$C$42</f>
        <v>1.7973599599546867E-2</v>
      </c>
    </row>
    <row r="66" spans="2:21" s="140" customFormat="1">
      <c r="B66" s="89" t="s">
        <v>448</v>
      </c>
      <c r="C66" s="86" t="s">
        <v>449</v>
      </c>
      <c r="D66" s="99" t="s">
        <v>119</v>
      </c>
      <c r="E66" s="99" t="s">
        <v>304</v>
      </c>
      <c r="F66" s="99" t="s">
        <v>317</v>
      </c>
      <c r="G66" s="99" t="s">
        <v>312</v>
      </c>
      <c r="H66" s="86" t="s">
        <v>307</v>
      </c>
      <c r="I66" s="86" t="s">
        <v>159</v>
      </c>
      <c r="J66" s="86"/>
      <c r="K66" s="96">
        <v>6.38</v>
      </c>
      <c r="L66" s="99" t="s">
        <v>163</v>
      </c>
      <c r="M66" s="100">
        <v>2.98E-2</v>
      </c>
      <c r="N66" s="100">
        <v>2.4E-2</v>
      </c>
      <c r="O66" s="96">
        <v>99999.999999999985</v>
      </c>
      <c r="P66" s="98">
        <v>103.8</v>
      </c>
      <c r="Q66" s="86"/>
      <c r="R66" s="96">
        <v>103.79999999999998</v>
      </c>
      <c r="S66" s="97">
        <v>3.9337385346273228E-5</v>
      </c>
      <c r="T66" s="97">
        <v>2.5607737669539419E-2</v>
      </c>
      <c r="U66" s="97">
        <f>R66/'סכום נכסי הקרן'!$C$42</f>
        <v>4.0089416965020542E-3</v>
      </c>
    </row>
    <row r="67" spans="2:21" s="140" customFormat="1">
      <c r="B67" s="89" t="s">
        <v>450</v>
      </c>
      <c r="C67" s="86" t="s">
        <v>451</v>
      </c>
      <c r="D67" s="99" t="s">
        <v>119</v>
      </c>
      <c r="E67" s="99" t="s">
        <v>304</v>
      </c>
      <c r="F67" s="99" t="s">
        <v>452</v>
      </c>
      <c r="G67" s="99" t="s">
        <v>342</v>
      </c>
      <c r="H67" s="86" t="s">
        <v>307</v>
      </c>
      <c r="I67" s="86" t="s">
        <v>159</v>
      </c>
      <c r="J67" s="86"/>
      <c r="K67" s="96">
        <v>4.74</v>
      </c>
      <c r="L67" s="99" t="s">
        <v>163</v>
      </c>
      <c r="M67" s="100">
        <v>1.44E-2</v>
      </c>
      <c r="N67" s="100">
        <v>1.8800000000000001E-2</v>
      </c>
      <c r="O67" s="96">
        <v>20457.999999999996</v>
      </c>
      <c r="P67" s="98">
        <v>98.4</v>
      </c>
      <c r="Q67" s="86"/>
      <c r="R67" s="96">
        <v>20.130669999999995</v>
      </c>
      <c r="S67" s="97">
        <v>2.0457999999999996E-5</v>
      </c>
      <c r="T67" s="97">
        <v>4.9662901394226114E-3</v>
      </c>
      <c r="U67" s="97">
        <f>R67/'סכום נכסי הקרן'!$C$42</f>
        <v>7.7748248883933524E-4</v>
      </c>
    </row>
    <row r="68" spans="2:21" s="140" customFormat="1">
      <c r="B68" s="89" t="s">
        <v>453</v>
      </c>
      <c r="C68" s="86" t="s">
        <v>454</v>
      </c>
      <c r="D68" s="99" t="s">
        <v>119</v>
      </c>
      <c r="E68" s="99" t="s">
        <v>304</v>
      </c>
      <c r="F68" s="99" t="s">
        <v>335</v>
      </c>
      <c r="G68" s="99" t="s">
        <v>336</v>
      </c>
      <c r="H68" s="86" t="s">
        <v>330</v>
      </c>
      <c r="I68" s="86" t="s">
        <v>159</v>
      </c>
      <c r="J68" s="86"/>
      <c r="K68" s="96">
        <v>4.8099999999999996</v>
      </c>
      <c r="L68" s="99" t="s">
        <v>163</v>
      </c>
      <c r="M68" s="100">
        <v>1.6299999999999999E-2</v>
      </c>
      <c r="N68" s="100">
        <v>1.8899999999999997E-2</v>
      </c>
      <c r="O68" s="96">
        <v>25999.999999999996</v>
      </c>
      <c r="P68" s="98">
        <v>99.02</v>
      </c>
      <c r="Q68" s="86"/>
      <c r="R68" s="96">
        <v>25.745199999999997</v>
      </c>
      <c r="S68" s="97">
        <v>4.7701608094595954E-5</v>
      </c>
      <c r="T68" s="97">
        <v>6.3514097095358985E-3</v>
      </c>
      <c r="U68" s="97">
        <f>R68/'סכום נכסי הקרן'!$C$42</f>
        <v>9.9432568174166367E-4</v>
      </c>
    </row>
    <row r="69" spans="2:21" s="140" customFormat="1">
      <c r="B69" s="89" t="s">
        <v>455</v>
      </c>
      <c r="C69" s="86" t="s">
        <v>456</v>
      </c>
      <c r="D69" s="99" t="s">
        <v>119</v>
      </c>
      <c r="E69" s="99" t="s">
        <v>304</v>
      </c>
      <c r="F69" s="99" t="s">
        <v>357</v>
      </c>
      <c r="G69" s="99" t="s">
        <v>342</v>
      </c>
      <c r="H69" s="86" t="s">
        <v>354</v>
      </c>
      <c r="I69" s="86" t="s">
        <v>159</v>
      </c>
      <c r="J69" s="86"/>
      <c r="K69" s="96">
        <v>4.96</v>
      </c>
      <c r="L69" s="99" t="s">
        <v>163</v>
      </c>
      <c r="M69" s="100">
        <v>3.39E-2</v>
      </c>
      <c r="N69" s="100">
        <v>2.6600000000000002E-2</v>
      </c>
      <c r="O69" s="96">
        <v>22999.999999999996</v>
      </c>
      <c r="P69" s="98">
        <v>105.24</v>
      </c>
      <c r="Q69" s="86"/>
      <c r="R69" s="96">
        <v>24.205199999999998</v>
      </c>
      <c r="S69" s="97">
        <v>2.1193997970352175E-5</v>
      </c>
      <c r="T69" s="97">
        <v>5.9714875899685507E-3</v>
      </c>
      <c r="U69" s="97">
        <f>R69/'סכום נכסי הקרן'!$C$42</f>
        <v>9.3484812670685481E-4</v>
      </c>
    </row>
    <row r="70" spans="2:21" s="140" customFormat="1">
      <c r="B70" s="89" t="s">
        <v>457</v>
      </c>
      <c r="C70" s="86" t="s">
        <v>458</v>
      </c>
      <c r="D70" s="99" t="s">
        <v>119</v>
      </c>
      <c r="E70" s="99" t="s">
        <v>304</v>
      </c>
      <c r="F70" s="99" t="s">
        <v>362</v>
      </c>
      <c r="G70" s="99" t="s">
        <v>363</v>
      </c>
      <c r="H70" s="86" t="s">
        <v>354</v>
      </c>
      <c r="I70" s="86" t="s">
        <v>159</v>
      </c>
      <c r="J70" s="86"/>
      <c r="K70" s="96">
        <v>5.62</v>
      </c>
      <c r="L70" s="99" t="s">
        <v>163</v>
      </c>
      <c r="M70" s="100">
        <v>3.6499999999999998E-2</v>
      </c>
      <c r="N70" s="100">
        <v>3.0200000000000001E-2</v>
      </c>
      <c r="O70" s="96">
        <v>49999.999999999993</v>
      </c>
      <c r="P70" s="98">
        <v>103.95</v>
      </c>
      <c r="Q70" s="86"/>
      <c r="R70" s="96">
        <v>51.974999999999994</v>
      </c>
      <c r="S70" s="97">
        <v>3.1348591319700452E-5</v>
      </c>
      <c r="T70" s="97">
        <v>1.2822371535397991E-2</v>
      </c>
      <c r="U70" s="97">
        <f>R70/'סכום נכסי הקרן'!$C$42</f>
        <v>2.0073674824248001E-3</v>
      </c>
    </row>
    <row r="71" spans="2:21" s="140" customFormat="1">
      <c r="B71" s="89" t="s">
        <v>459</v>
      </c>
      <c r="C71" s="86" t="s">
        <v>460</v>
      </c>
      <c r="D71" s="99" t="s">
        <v>119</v>
      </c>
      <c r="E71" s="99" t="s">
        <v>304</v>
      </c>
      <c r="F71" s="99" t="s">
        <v>396</v>
      </c>
      <c r="G71" s="99" t="s">
        <v>342</v>
      </c>
      <c r="H71" s="86" t="s">
        <v>354</v>
      </c>
      <c r="I71" s="86" t="s">
        <v>308</v>
      </c>
      <c r="J71" s="86"/>
      <c r="K71" s="96">
        <v>6.25</v>
      </c>
      <c r="L71" s="99" t="s">
        <v>163</v>
      </c>
      <c r="M71" s="100">
        <v>2.5499999999999998E-2</v>
      </c>
      <c r="N71" s="100">
        <v>3.0099999999999998E-2</v>
      </c>
      <c r="O71" s="96">
        <v>14999.999999999998</v>
      </c>
      <c r="P71" s="98">
        <v>97.3</v>
      </c>
      <c r="Q71" s="86"/>
      <c r="R71" s="96">
        <v>14.594999999999999</v>
      </c>
      <c r="S71" s="97">
        <v>3.5393051636102795E-5</v>
      </c>
      <c r="T71" s="97">
        <v>3.6006255422632739E-3</v>
      </c>
      <c r="U71" s="97">
        <f>R71/'סכום נכסי הקרן'!$C$42</f>
        <v>5.6368501021625706E-4</v>
      </c>
    </row>
    <row r="72" spans="2:21" s="140" customFormat="1">
      <c r="B72" s="89" t="s">
        <v>461</v>
      </c>
      <c r="C72" s="86" t="s">
        <v>462</v>
      </c>
      <c r="D72" s="99" t="s">
        <v>119</v>
      </c>
      <c r="E72" s="99" t="s">
        <v>304</v>
      </c>
      <c r="F72" s="99" t="s">
        <v>463</v>
      </c>
      <c r="G72" s="99" t="s">
        <v>342</v>
      </c>
      <c r="H72" s="86" t="s">
        <v>354</v>
      </c>
      <c r="I72" s="86" t="s">
        <v>308</v>
      </c>
      <c r="J72" s="86"/>
      <c r="K72" s="96">
        <v>5.1100000000000003</v>
      </c>
      <c r="L72" s="99" t="s">
        <v>163</v>
      </c>
      <c r="M72" s="100">
        <v>3.15E-2</v>
      </c>
      <c r="N72" s="100">
        <v>3.4200000000000001E-2</v>
      </c>
      <c r="O72" s="96">
        <v>3999.9999999999995</v>
      </c>
      <c r="P72" s="98">
        <v>99.05</v>
      </c>
      <c r="Q72" s="86"/>
      <c r="R72" s="96">
        <v>3.9619499999999994</v>
      </c>
      <c r="S72" s="97">
        <v>1.6705716278467582E-5</v>
      </c>
      <c r="T72" s="97">
        <v>9.7742366338951546E-4</v>
      </c>
      <c r="U72" s="97">
        <f>R72/'סכום נכסי הקרן'!$C$42</f>
        <v>1.5301759686374097E-4</v>
      </c>
    </row>
    <row r="73" spans="2:21" s="140" customFormat="1">
      <c r="B73" s="89" t="s">
        <v>464</v>
      </c>
      <c r="C73" s="86" t="s">
        <v>465</v>
      </c>
      <c r="D73" s="99" t="s">
        <v>119</v>
      </c>
      <c r="E73" s="99" t="s">
        <v>304</v>
      </c>
      <c r="F73" s="99" t="s">
        <v>466</v>
      </c>
      <c r="G73" s="99" t="s">
        <v>387</v>
      </c>
      <c r="H73" s="86" t="s">
        <v>354</v>
      </c>
      <c r="I73" s="86" t="s">
        <v>308</v>
      </c>
      <c r="J73" s="86"/>
      <c r="K73" s="96">
        <v>4.0299999999999985</v>
      </c>
      <c r="L73" s="99" t="s">
        <v>163</v>
      </c>
      <c r="M73" s="100">
        <v>2.4500000000000001E-2</v>
      </c>
      <c r="N73" s="100">
        <v>2.1599999999999998E-2</v>
      </c>
      <c r="O73" s="96">
        <v>2654.9999999999995</v>
      </c>
      <c r="P73" s="98">
        <v>101.81</v>
      </c>
      <c r="Q73" s="86"/>
      <c r="R73" s="96">
        <v>2.7030500000000002</v>
      </c>
      <c r="S73" s="97">
        <v>1.6925252221319822E-6</v>
      </c>
      <c r="T73" s="97">
        <v>6.6684966577696086E-4</v>
      </c>
      <c r="U73" s="97">
        <f>R73/'סכום נכסי הקרן'!$C$42</f>
        <v>1.0439662671223392E-4</v>
      </c>
    </row>
    <row r="74" spans="2:21" s="140" customFormat="1">
      <c r="B74" s="89" t="s">
        <v>467</v>
      </c>
      <c r="C74" s="86" t="s">
        <v>468</v>
      </c>
      <c r="D74" s="99" t="s">
        <v>119</v>
      </c>
      <c r="E74" s="99" t="s">
        <v>304</v>
      </c>
      <c r="F74" s="99" t="s">
        <v>680</v>
      </c>
      <c r="G74" s="99" t="s">
        <v>342</v>
      </c>
      <c r="H74" s="86" t="s">
        <v>354</v>
      </c>
      <c r="I74" s="86" t="s">
        <v>308</v>
      </c>
      <c r="J74" s="86"/>
      <c r="K74" s="96">
        <v>4.6099999999999994</v>
      </c>
      <c r="L74" s="99" t="s">
        <v>163</v>
      </c>
      <c r="M74" s="100">
        <v>3.3799999999999997E-2</v>
      </c>
      <c r="N74" s="100">
        <v>3.4499999999999989E-2</v>
      </c>
      <c r="O74" s="96">
        <v>10902.999999999998</v>
      </c>
      <c r="P74" s="98">
        <v>100.27</v>
      </c>
      <c r="Q74" s="86"/>
      <c r="R74" s="96">
        <v>10.93244</v>
      </c>
      <c r="S74" s="97">
        <v>1.7209946190308569E-5</v>
      </c>
      <c r="T74" s="97">
        <v>2.6970621927551019E-3</v>
      </c>
      <c r="U74" s="97">
        <f>R74/'סכום נכסי הקרן'!$C$42</f>
        <v>4.2223039075632872E-4</v>
      </c>
    </row>
    <row r="75" spans="2:21" s="140" customFormat="1">
      <c r="B75" s="89" t="s">
        <v>469</v>
      </c>
      <c r="C75" s="86" t="s">
        <v>470</v>
      </c>
      <c r="D75" s="99" t="s">
        <v>119</v>
      </c>
      <c r="E75" s="99" t="s">
        <v>304</v>
      </c>
      <c r="F75" s="99" t="s">
        <v>471</v>
      </c>
      <c r="G75" s="99" t="s">
        <v>472</v>
      </c>
      <c r="H75" s="86" t="s">
        <v>354</v>
      </c>
      <c r="I75" s="86" t="s">
        <v>159</v>
      </c>
      <c r="J75" s="86"/>
      <c r="K75" s="96">
        <v>6.1700000000000008</v>
      </c>
      <c r="L75" s="99" t="s">
        <v>163</v>
      </c>
      <c r="M75" s="100">
        <v>2.6099999999999998E-2</v>
      </c>
      <c r="N75" s="100">
        <v>2.3400000000000004E-2</v>
      </c>
      <c r="O75" s="96">
        <v>8999.9999999999982</v>
      </c>
      <c r="P75" s="98">
        <v>101.72</v>
      </c>
      <c r="Q75" s="86"/>
      <c r="R75" s="96">
        <v>9.1547999999999981</v>
      </c>
      <c r="S75" s="97">
        <v>2.2326301375300159E-5</v>
      </c>
      <c r="T75" s="97">
        <v>2.258513649490361E-3</v>
      </c>
      <c r="U75" s="97">
        <f>R75/'סכום נכסי הקרן'!$C$42</f>
        <v>3.5357475378744707E-4</v>
      </c>
    </row>
    <row r="76" spans="2:21" s="140" customFormat="1">
      <c r="B76" s="89" t="s">
        <v>473</v>
      </c>
      <c r="C76" s="86" t="s">
        <v>474</v>
      </c>
      <c r="D76" s="99" t="s">
        <v>119</v>
      </c>
      <c r="E76" s="99" t="s">
        <v>304</v>
      </c>
      <c r="F76" s="99" t="s">
        <v>475</v>
      </c>
      <c r="G76" s="99" t="s">
        <v>476</v>
      </c>
      <c r="H76" s="86" t="s">
        <v>354</v>
      </c>
      <c r="I76" s="86" t="s">
        <v>308</v>
      </c>
      <c r="J76" s="86"/>
      <c r="K76" s="96">
        <v>4.33</v>
      </c>
      <c r="L76" s="99" t="s">
        <v>163</v>
      </c>
      <c r="M76" s="100">
        <v>1.0500000000000001E-2</v>
      </c>
      <c r="N76" s="100">
        <v>8.6000000000000017E-3</v>
      </c>
      <c r="O76" s="96">
        <v>5508.9999999999991</v>
      </c>
      <c r="P76" s="98">
        <v>100.91</v>
      </c>
      <c r="Q76" s="86"/>
      <c r="R76" s="96">
        <v>5.5591299999999988</v>
      </c>
      <c r="S76" s="97">
        <v>1.1889705660181893E-5</v>
      </c>
      <c r="T76" s="97">
        <v>1.3714522419158639E-3</v>
      </c>
      <c r="U76" s="97">
        <f>R76/'סכום נכסי הקרן'!$C$42</f>
        <v>2.1470354579263451E-4</v>
      </c>
    </row>
    <row r="77" spans="2:21" s="140" customFormat="1">
      <c r="B77" s="89" t="s">
        <v>477</v>
      </c>
      <c r="C77" s="86" t="s">
        <v>478</v>
      </c>
      <c r="D77" s="99" t="s">
        <v>119</v>
      </c>
      <c r="E77" s="99" t="s">
        <v>304</v>
      </c>
      <c r="F77" s="99" t="s">
        <v>463</v>
      </c>
      <c r="G77" s="99" t="s">
        <v>342</v>
      </c>
      <c r="H77" s="86" t="s">
        <v>388</v>
      </c>
      <c r="I77" s="86" t="s">
        <v>159</v>
      </c>
      <c r="J77" s="86"/>
      <c r="K77" s="96">
        <v>4.5500000000000007</v>
      </c>
      <c r="L77" s="99" t="s">
        <v>163</v>
      </c>
      <c r="M77" s="100">
        <v>4.3499999999999997E-2</v>
      </c>
      <c r="N77" s="100">
        <v>3.8400000000000004E-2</v>
      </c>
      <c r="O77" s="96">
        <v>20880.999999999996</v>
      </c>
      <c r="P77" s="98">
        <v>102.97</v>
      </c>
      <c r="Q77" s="86"/>
      <c r="R77" s="96">
        <v>21.501159999999995</v>
      </c>
      <c r="S77" s="97">
        <v>1.1129576605982819E-5</v>
      </c>
      <c r="T77" s="97">
        <v>5.3043936885432963E-3</v>
      </c>
      <c r="U77" s="97">
        <f>R77/'סכום נכסי הקרן'!$C$42</f>
        <v>8.3041326442352703E-4</v>
      </c>
    </row>
    <row r="78" spans="2:21" s="140" customFormat="1">
      <c r="B78" s="89" t="s">
        <v>479</v>
      </c>
      <c r="C78" s="86" t="s">
        <v>480</v>
      </c>
      <c r="D78" s="99" t="s">
        <v>119</v>
      </c>
      <c r="E78" s="99" t="s">
        <v>304</v>
      </c>
      <c r="F78" s="99" t="s">
        <v>481</v>
      </c>
      <c r="G78" s="99" t="s">
        <v>482</v>
      </c>
      <c r="H78" s="86" t="s">
        <v>388</v>
      </c>
      <c r="I78" s="86" t="s">
        <v>159</v>
      </c>
      <c r="J78" s="86"/>
      <c r="K78" s="96">
        <v>6.26</v>
      </c>
      <c r="L78" s="99" t="s">
        <v>163</v>
      </c>
      <c r="M78" s="100">
        <v>3.61E-2</v>
      </c>
      <c r="N78" s="100">
        <v>2.8399999999999995E-2</v>
      </c>
      <c r="O78" s="96">
        <v>5885.9999999999991</v>
      </c>
      <c r="P78" s="98">
        <v>106.5</v>
      </c>
      <c r="Q78" s="86"/>
      <c r="R78" s="96">
        <v>6.2685799999999992</v>
      </c>
      <c r="S78" s="97">
        <v>7.6690553745928325E-6</v>
      </c>
      <c r="T78" s="97">
        <v>1.5464754547256398E-3</v>
      </c>
      <c r="U78" s="97">
        <f>R78/'סכום נכסי הקרן'!$C$42</f>
        <v>2.4210377398707945E-4</v>
      </c>
    </row>
    <row r="79" spans="2:21" s="140" customFormat="1">
      <c r="B79" s="89" t="s">
        <v>483</v>
      </c>
      <c r="C79" s="86" t="s">
        <v>484</v>
      </c>
      <c r="D79" s="99" t="s">
        <v>119</v>
      </c>
      <c r="E79" s="99" t="s">
        <v>304</v>
      </c>
      <c r="F79" s="99" t="s">
        <v>485</v>
      </c>
      <c r="G79" s="99" t="s">
        <v>342</v>
      </c>
      <c r="H79" s="86" t="s">
        <v>388</v>
      </c>
      <c r="I79" s="86" t="s">
        <v>159</v>
      </c>
      <c r="J79" s="86"/>
      <c r="K79" s="96">
        <v>3.3599999999999994</v>
      </c>
      <c r="L79" s="99" t="s">
        <v>163</v>
      </c>
      <c r="M79" s="100">
        <v>3.9E-2</v>
      </c>
      <c r="N79" s="100">
        <v>4.2899999999999994E-2</v>
      </c>
      <c r="O79" s="96">
        <v>21710.999999999996</v>
      </c>
      <c r="P79" s="98">
        <v>99.2</v>
      </c>
      <c r="Q79" s="86"/>
      <c r="R79" s="96">
        <v>21.537310000000002</v>
      </c>
      <c r="S79" s="97">
        <v>2.4173156895601485E-5</v>
      </c>
      <c r="T79" s="97">
        <v>5.3133119902461284E-3</v>
      </c>
      <c r="U79" s="97">
        <f>R79/'סכום נכסי הקרן'!$C$42</f>
        <v>8.3180944209528592E-4</v>
      </c>
    </row>
    <row r="80" spans="2:21" s="140" customFormat="1">
      <c r="B80" s="89" t="s">
        <v>486</v>
      </c>
      <c r="C80" s="86" t="s">
        <v>487</v>
      </c>
      <c r="D80" s="99" t="s">
        <v>119</v>
      </c>
      <c r="E80" s="99" t="s">
        <v>304</v>
      </c>
      <c r="F80" s="99" t="s">
        <v>488</v>
      </c>
      <c r="G80" s="99" t="s">
        <v>342</v>
      </c>
      <c r="H80" s="86" t="s">
        <v>421</v>
      </c>
      <c r="I80" s="86" t="s">
        <v>159</v>
      </c>
      <c r="J80" s="86"/>
      <c r="K80" s="96">
        <v>3.0900000000000007</v>
      </c>
      <c r="L80" s="99" t="s">
        <v>163</v>
      </c>
      <c r="M80" s="100">
        <v>6.7500000000000004E-2</v>
      </c>
      <c r="N80" s="100">
        <v>4.3400000000000001E-2</v>
      </c>
      <c r="O80" s="96">
        <v>16078.559999999998</v>
      </c>
      <c r="P80" s="98">
        <v>107.05</v>
      </c>
      <c r="Q80" s="86"/>
      <c r="R80" s="96">
        <v>17.212099999999996</v>
      </c>
      <c r="S80" s="97">
        <v>2.0104381846112905E-5</v>
      </c>
      <c r="T80" s="97">
        <v>4.2462711131202252E-3</v>
      </c>
      <c r="U80" s="97">
        <f>R80/'סכום נכסי הקרן'!$C$42</f>
        <v>6.647620941653468E-4</v>
      </c>
    </row>
    <row r="81" spans="2:21" s="140" customFormat="1">
      <c r="B81" s="89" t="s">
        <v>489</v>
      </c>
      <c r="C81" s="86" t="s">
        <v>490</v>
      </c>
      <c r="D81" s="99" t="s">
        <v>119</v>
      </c>
      <c r="E81" s="99" t="s">
        <v>304</v>
      </c>
      <c r="F81" s="99" t="s">
        <v>491</v>
      </c>
      <c r="G81" s="99" t="s">
        <v>482</v>
      </c>
      <c r="H81" s="86" t="s">
        <v>421</v>
      </c>
      <c r="I81" s="86" t="s">
        <v>159</v>
      </c>
      <c r="J81" s="86"/>
      <c r="K81" s="96">
        <v>9.25</v>
      </c>
      <c r="L81" s="99" t="s">
        <v>163</v>
      </c>
      <c r="M81" s="100">
        <v>3.4300000000000004E-2</v>
      </c>
      <c r="N81" s="100">
        <v>3.6500000000000005E-2</v>
      </c>
      <c r="O81" s="96">
        <v>17197.999999999996</v>
      </c>
      <c r="P81" s="98">
        <v>98.23</v>
      </c>
      <c r="Q81" s="86"/>
      <c r="R81" s="96">
        <v>16.893599999999996</v>
      </c>
      <c r="S81" s="97">
        <v>6.7740664881046146E-5</v>
      </c>
      <c r="T81" s="97">
        <v>4.1676963111187968E-3</v>
      </c>
      <c r="U81" s="97">
        <f>R81/'סכום נכסי הקרן'!$C$42</f>
        <v>6.5246105437405681E-4</v>
      </c>
    </row>
    <row r="82" spans="2:21" s="140" customFormat="1">
      <c r="B82" s="89" t="s">
        <v>492</v>
      </c>
      <c r="C82" s="86" t="s">
        <v>493</v>
      </c>
      <c r="D82" s="99" t="s">
        <v>119</v>
      </c>
      <c r="E82" s="99" t="s">
        <v>304</v>
      </c>
      <c r="F82" s="99" t="s">
        <v>431</v>
      </c>
      <c r="G82" s="99" t="s">
        <v>363</v>
      </c>
      <c r="H82" s="86" t="s">
        <v>421</v>
      </c>
      <c r="I82" s="86" t="s">
        <v>308</v>
      </c>
      <c r="J82" s="86"/>
      <c r="K82" s="96">
        <v>3.93</v>
      </c>
      <c r="L82" s="99" t="s">
        <v>163</v>
      </c>
      <c r="M82" s="100">
        <v>4.1399999999999999E-2</v>
      </c>
      <c r="N82" s="100">
        <v>2.6200000000000005E-2</v>
      </c>
      <c r="O82" s="96">
        <v>4090.4999999999991</v>
      </c>
      <c r="P82" s="98">
        <v>105.99</v>
      </c>
      <c r="Q82" s="96">
        <v>0.54857999999999996</v>
      </c>
      <c r="R82" s="96">
        <v>4.9113299999999986</v>
      </c>
      <c r="S82" s="97">
        <v>5.6529153194017578E-6</v>
      </c>
      <c r="T82" s="97">
        <v>1.2116382490225338E-3</v>
      </c>
      <c r="U82" s="97">
        <f>R82/'סכום נכסי הקרן'!$C$42</f>
        <v>1.8968435088903112E-4</v>
      </c>
    </row>
    <row r="83" spans="2:21" s="140" customFormat="1">
      <c r="B83" s="89" t="s">
        <v>494</v>
      </c>
      <c r="C83" s="86" t="s">
        <v>495</v>
      </c>
      <c r="D83" s="99" t="s">
        <v>119</v>
      </c>
      <c r="E83" s="99" t="s">
        <v>304</v>
      </c>
      <c r="F83" s="99" t="s">
        <v>431</v>
      </c>
      <c r="G83" s="99" t="s">
        <v>363</v>
      </c>
      <c r="H83" s="86" t="s">
        <v>421</v>
      </c>
      <c r="I83" s="86" t="s">
        <v>308</v>
      </c>
      <c r="J83" s="86"/>
      <c r="K83" s="96">
        <v>5.120000000000001</v>
      </c>
      <c r="L83" s="99" t="s">
        <v>163</v>
      </c>
      <c r="M83" s="100">
        <v>3.5499999999999997E-2</v>
      </c>
      <c r="N83" s="100">
        <v>3.1199999999999995E-2</v>
      </c>
      <c r="O83" s="96">
        <v>3423.9999999999995</v>
      </c>
      <c r="P83" s="98">
        <v>104.03</v>
      </c>
      <c r="Q83" s="86"/>
      <c r="R83" s="96">
        <v>3.5619899999999993</v>
      </c>
      <c r="S83" s="97">
        <v>1.126423244322649E-5</v>
      </c>
      <c r="T83" s="97">
        <v>8.7875246147902416E-4</v>
      </c>
      <c r="U83" s="97">
        <f>R83/'סכום נכסי הקרן'!$C$42</f>
        <v>1.3757042614184346E-4</v>
      </c>
    </row>
    <row r="84" spans="2:21" s="140" customFormat="1">
      <c r="B84" s="89" t="s">
        <v>496</v>
      </c>
      <c r="C84" s="86" t="s">
        <v>497</v>
      </c>
      <c r="D84" s="99" t="s">
        <v>119</v>
      </c>
      <c r="E84" s="99" t="s">
        <v>304</v>
      </c>
      <c r="F84" s="99" t="s">
        <v>498</v>
      </c>
      <c r="G84" s="99" t="s">
        <v>342</v>
      </c>
      <c r="H84" s="86" t="s">
        <v>421</v>
      </c>
      <c r="I84" s="86" t="s">
        <v>308</v>
      </c>
      <c r="J84" s="86"/>
      <c r="K84" s="96">
        <v>5.6</v>
      </c>
      <c r="L84" s="99" t="s">
        <v>163</v>
      </c>
      <c r="M84" s="100">
        <v>3.9E-2</v>
      </c>
      <c r="N84" s="100">
        <v>3.9800000000000002E-2</v>
      </c>
      <c r="O84" s="96">
        <v>15999.999999999998</v>
      </c>
      <c r="P84" s="98">
        <v>100</v>
      </c>
      <c r="Q84" s="86"/>
      <c r="R84" s="96">
        <v>15.999999999999998</v>
      </c>
      <c r="S84" s="97">
        <v>3.8014683171374939E-5</v>
      </c>
      <c r="T84" s="97">
        <v>3.9472428006997176E-3</v>
      </c>
      <c r="U84" s="97">
        <f>R84/'סכום נכסי הקרן'!$C$42</f>
        <v>6.1794862373827425E-4</v>
      </c>
    </row>
    <row r="85" spans="2:21" s="140" customFormat="1">
      <c r="B85" s="89" t="s">
        <v>499</v>
      </c>
      <c r="C85" s="86" t="s">
        <v>500</v>
      </c>
      <c r="D85" s="99" t="s">
        <v>119</v>
      </c>
      <c r="E85" s="99" t="s">
        <v>304</v>
      </c>
      <c r="F85" s="99" t="s">
        <v>501</v>
      </c>
      <c r="G85" s="99" t="s">
        <v>363</v>
      </c>
      <c r="H85" s="86" t="s">
        <v>421</v>
      </c>
      <c r="I85" s="86" t="s">
        <v>308</v>
      </c>
      <c r="J85" s="86"/>
      <c r="K85" s="96">
        <v>3.819999999999999</v>
      </c>
      <c r="L85" s="99" t="s">
        <v>163</v>
      </c>
      <c r="M85" s="100">
        <v>2.1600000000000001E-2</v>
      </c>
      <c r="N85" s="100">
        <v>2.5799999999999993E-2</v>
      </c>
      <c r="O85" s="96">
        <v>2312.9999999999995</v>
      </c>
      <c r="P85" s="98">
        <v>98.51</v>
      </c>
      <c r="Q85" s="86"/>
      <c r="R85" s="96">
        <v>2.2785300000000004</v>
      </c>
      <c r="S85" s="97">
        <v>3.5914308738837909E-6</v>
      </c>
      <c r="T85" s="97">
        <v>5.621194461673957E-4</v>
      </c>
      <c r="U85" s="97">
        <f>R85/'סכום נכסי הקרן'!$C$42</f>
        <v>8.800090485289816E-5</v>
      </c>
    </row>
    <row r="86" spans="2:21" s="140" customFormat="1">
      <c r="B86" s="89" t="s">
        <v>502</v>
      </c>
      <c r="C86" s="86" t="s">
        <v>503</v>
      </c>
      <c r="D86" s="99" t="s">
        <v>119</v>
      </c>
      <c r="E86" s="99" t="s">
        <v>304</v>
      </c>
      <c r="F86" s="99" t="s">
        <v>504</v>
      </c>
      <c r="G86" s="99" t="s">
        <v>150</v>
      </c>
      <c r="H86" s="86" t="s">
        <v>421</v>
      </c>
      <c r="I86" s="86" t="s">
        <v>159</v>
      </c>
      <c r="J86" s="86"/>
      <c r="K86" s="96">
        <v>2.9299999999999997</v>
      </c>
      <c r="L86" s="99" t="s">
        <v>163</v>
      </c>
      <c r="M86" s="100">
        <v>2.4E-2</v>
      </c>
      <c r="N86" s="100">
        <v>2.1000000000000001E-2</v>
      </c>
      <c r="O86" s="96">
        <v>7562.4599999999991</v>
      </c>
      <c r="P86" s="98">
        <v>101.09</v>
      </c>
      <c r="Q86" s="86"/>
      <c r="R86" s="96">
        <v>7.6448899999999984</v>
      </c>
      <c r="S86" s="97">
        <v>2.0252330076039792E-5</v>
      </c>
      <c r="T86" s="97">
        <v>1.8860148134150789E-3</v>
      </c>
      <c r="U86" s="97">
        <f>R86/'סכום נכסי הקרן'!$C$42</f>
        <v>2.9525932838315593E-4</v>
      </c>
    </row>
    <row r="87" spans="2:21" s="140" customFormat="1">
      <c r="B87" s="89" t="s">
        <v>505</v>
      </c>
      <c r="C87" s="86" t="s">
        <v>506</v>
      </c>
      <c r="D87" s="99" t="s">
        <v>119</v>
      </c>
      <c r="E87" s="99" t="s">
        <v>304</v>
      </c>
      <c r="F87" s="99" t="s">
        <v>507</v>
      </c>
      <c r="G87" s="99" t="s">
        <v>342</v>
      </c>
      <c r="H87" s="86" t="s">
        <v>435</v>
      </c>
      <c r="I87" s="86" t="s">
        <v>159</v>
      </c>
      <c r="J87" s="86"/>
      <c r="K87" s="96">
        <v>4.71</v>
      </c>
      <c r="L87" s="99" t="s">
        <v>163</v>
      </c>
      <c r="M87" s="100">
        <v>3.95E-2</v>
      </c>
      <c r="N87" s="100">
        <v>4.2099999999999999E-2</v>
      </c>
      <c r="O87" s="96">
        <v>13992.999999999998</v>
      </c>
      <c r="P87" s="98">
        <v>100.3</v>
      </c>
      <c r="Q87" s="86"/>
      <c r="R87" s="96">
        <v>14.034979999999997</v>
      </c>
      <c r="S87" s="97">
        <v>2.2643494020745339E-5</v>
      </c>
      <c r="T87" s="97">
        <v>3.4624671101852827E-3</v>
      </c>
      <c r="U87" s="97">
        <f>R87/'סכום נכסי הקרן'!$C$42</f>
        <v>5.4205603594963776E-4</v>
      </c>
    </row>
    <row r="88" spans="2:21" s="140" customFormat="1">
      <c r="B88" s="89" t="s">
        <v>508</v>
      </c>
      <c r="C88" s="86" t="s">
        <v>509</v>
      </c>
      <c r="D88" s="99" t="s">
        <v>119</v>
      </c>
      <c r="E88" s="99" t="s">
        <v>304</v>
      </c>
      <c r="F88" s="99" t="s">
        <v>507</v>
      </c>
      <c r="G88" s="99" t="s">
        <v>342</v>
      </c>
      <c r="H88" s="86" t="s">
        <v>435</v>
      </c>
      <c r="I88" s="86" t="s">
        <v>159</v>
      </c>
      <c r="J88" s="86"/>
      <c r="K88" s="96">
        <v>5.39</v>
      </c>
      <c r="L88" s="99" t="s">
        <v>163</v>
      </c>
      <c r="M88" s="100">
        <v>0.03</v>
      </c>
      <c r="N88" s="100">
        <v>4.0900000000000006E-2</v>
      </c>
      <c r="O88" s="96">
        <v>20310.999999999996</v>
      </c>
      <c r="P88" s="98">
        <v>95.68</v>
      </c>
      <c r="Q88" s="86"/>
      <c r="R88" s="96">
        <v>19.433569999999996</v>
      </c>
      <c r="S88" s="97">
        <v>3.1550577855101274E-5</v>
      </c>
      <c r="T88" s="97">
        <v>4.7943137046496257E-3</v>
      </c>
      <c r="U88" s="97">
        <f>R88/'סכום נכסי הקרן'!$C$42</f>
        <v>7.505592397388383E-4</v>
      </c>
    </row>
    <row r="89" spans="2:21" s="140" customFormat="1">
      <c r="B89" s="89" t="s">
        <v>510</v>
      </c>
      <c r="C89" s="86" t="s">
        <v>511</v>
      </c>
      <c r="D89" s="99" t="s">
        <v>119</v>
      </c>
      <c r="E89" s="99" t="s">
        <v>304</v>
      </c>
      <c r="F89" s="99" t="s">
        <v>441</v>
      </c>
      <c r="G89" s="99" t="s">
        <v>342</v>
      </c>
      <c r="H89" s="86" t="s">
        <v>442</v>
      </c>
      <c r="I89" s="86" t="s">
        <v>308</v>
      </c>
      <c r="J89" s="86"/>
      <c r="K89" s="96">
        <v>4.4000000000000004</v>
      </c>
      <c r="L89" s="99" t="s">
        <v>163</v>
      </c>
      <c r="M89" s="100">
        <v>6.9000000000000006E-2</v>
      </c>
      <c r="N89" s="100">
        <v>7.2400000000000006E-2</v>
      </c>
      <c r="O89" s="96">
        <v>13803.999999999998</v>
      </c>
      <c r="P89" s="98">
        <v>99.9</v>
      </c>
      <c r="Q89" s="86"/>
      <c r="R89" s="96">
        <v>13.790199999999997</v>
      </c>
      <c r="S89" s="97">
        <v>2.0865800734928448E-5</v>
      </c>
      <c r="T89" s="97">
        <v>3.4020792293880777E-3</v>
      </c>
      <c r="U89" s="97">
        <f>R89/'סכום נכסי הקרן'!$C$42</f>
        <v>5.3260219444222184E-4</v>
      </c>
    </row>
    <row r="90" spans="2:21" s="140" customFormat="1">
      <c r="B90" s="89" t="s">
        <v>512</v>
      </c>
      <c r="C90" s="86" t="s">
        <v>513</v>
      </c>
      <c r="D90" s="99" t="s">
        <v>119</v>
      </c>
      <c r="E90" s="99" t="s">
        <v>304</v>
      </c>
      <c r="F90" s="99" t="s">
        <v>514</v>
      </c>
      <c r="G90" s="99" t="s">
        <v>342</v>
      </c>
      <c r="H90" s="86" t="s">
        <v>442</v>
      </c>
      <c r="I90" s="86" t="s">
        <v>159</v>
      </c>
      <c r="J90" s="86"/>
      <c r="K90" s="96">
        <v>3.97</v>
      </c>
      <c r="L90" s="99" t="s">
        <v>163</v>
      </c>
      <c r="M90" s="100">
        <v>4.5999999999999999E-2</v>
      </c>
      <c r="N90" s="100">
        <v>5.8200000000000009E-2</v>
      </c>
      <c r="O90" s="96">
        <v>1021.9999999999999</v>
      </c>
      <c r="P90" s="98">
        <v>96.74</v>
      </c>
      <c r="Q90" s="86"/>
      <c r="R90" s="96">
        <v>0.98868999999999985</v>
      </c>
      <c r="S90" s="97">
        <v>4.137651821862348E-6</v>
      </c>
      <c r="T90" s="97">
        <v>2.4391246778898774E-4</v>
      </c>
      <c r="U90" s="97">
        <f>R90/'סכום נכסי הקרן'!$C$42</f>
        <v>3.8184976550237145E-5</v>
      </c>
    </row>
    <row r="91" spans="2:21" s="140" customFormat="1">
      <c r="B91" s="89" t="s">
        <v>515</v>
      </c>
      <c r="C91" s="86" t="s">
        <v>516</v>
      </c>
      <c r="D91" s="99" t="s">
        <v>119</v>
      </c>
      <c r="E91" s="99" t="s">
        <v>304</v>
      </c>
      <c r="F91" s="99" t="s">
        <v>445</v>
      </c>
      <c r="G91" s="99" t="s">
        <v>446</v>
      </c>
      <c r="H91" s="86" t="s">
        <v>447</v>
      </c>
      <c r="I91" s="86" t="s">
        <v>159</v>
      </c>
      <c r="J91" s="86"/>
      <c r="K91" s="96">
        <v>1.38</v>
      </c>
      <c r="L91" s="99" t="s">
        <v>163</v>
      </c>
      <c r="M91" s="100">
        <v>4.2999999999999997E-2</v>
      </c>
      <c r="N91" s="100">
        <v>3.6200000000000003E-2</v>
      </c>
      <c r="O91" s="96">
        <v>11380.999999999998</v>
      </c>
      <c r="P91" s="98">
        <v>101.32</v>
      </c>
      <c r="Q91" s="86"/>
      <c r="R91" s="96">
        <v>11.531229999999997</v>
      </c>
      <c r="S91" s="97">
        <v>2.6277144794481566E-5</v>
      </c>
      <c r="T91" s="97">
        <v>2.8447852875445375E-3</v>
      </c>
      <c r="U91" s="97">
        <f>R91/'סכום נכסי הקרן'!$C$42</f>
        <v>4.4535673178184372E-4</v>
      </c>
    </row>
    <row r="92" spans="2:21" s="140" customFormat="1">
      <c r="B92" s="89" t="s">
        <v>517</v>
      </c>
      <c r="C92" s="86" t="s">
        <v>518</v>
      </c>
      <c r="D92" s="99" t="s">
        <v>119</v>
      </c>
      <c r="E92" s="99" t="s">
        <v>304</v>
      </c>
      <c r="F92" s="99" t="s">
        <v>445</v>
      </c>
      <c r="G92" s="99" t="s">
        <v>446</v>
      </c>
      <c r="H92" s="86" t="s">
        <v>447</v>
      </c>
      <c r="I92" s="86" t="s">
        <v>159</v>
      </c>
      <c r="J92" s="86"/>
      <c r="K92" s="96">
        <v>2.21</v>
      </c>
      <c r="L92" s="99" t="s">
        <v>163</v>
      </c>
      <c r="M92" s="100">
        <v>3.7000000000000005E-2</v>
      </c>
      <c r="N92" s="100">
        <v>3.9300000000000002E-2</v>
      </c>
      <c r="O92" s="96">
        <v>14999.999999999998</v>
      </c>
      <c r="P92" s="98">
        <v>100.16</v>
      </c>
      <c r="Q92" s="86"/>
      <c r="R92" s="96">
        <v>15.023999999999997</v>
      </c>
      <c r="S92" s="97">
        <v>4.5493400954724507E-5</v>
      </c>
      <c r="T92" s="97">
        <v>3.7064609898570348E-3</v>
      </c>
      <c r="U92" s="97">
        <f>R92/'סכום נכסי הקרן'!$C$42</f>
        <v>5.8025375769023952E-4</v>
      </c>
    </row>
    <row r="93" spans="2:21" s="140" customFormat="1">
      <c r="B93" s="85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96"/>
      <c r="P93" s="98"/>
      <c r="Q93" s="86"/>
      <c r="R93" s="86"/>
      <c r="S93" s="86"/>
      <c r="T93" s="97"/>
      <c r="U93" s="86"/>
    </row>
    <row r="94" spans="2:21" s="140" customFormat="1">
      <c r="B94" s="104" t="s">
        <v>44</v>
      </c>
      <c r="C94" s="84"/>
      <c r="D94" s="84"/>
      <c r="E94" s="84"/>
      <c r="F94" s="84"/>
      <c r="G94" s="84"/>
      <c r="H94" s="84"/>
      <c r="I94" s="84"/>
      <c r="J94" s="84"/>
      <c r="K94" s="93">
        <v>4.7238604331603176</v>
      </c>
      <c r="L94" s="84"/>
      <c r="M94" s="84"/>
      <c r="N94" s="106">
        <v>5.6361612133896004E-2</v>
      </c>
      <c r="O94" s="93"/>
      <c r="P94" s="95"/>
      <c r="Q94" s="84"/>
      <c r="R94" s="93">
        <v>132.56615999999997</v>
      </c>
      <c r="S94" s="84"/>
      <c r="T94" s="94">
        <v>3.2704426292275428E-2</v>
      </c>
      <c r="U94" s="94">
        <f>R94/'סכום נכסי הקרן'!$C$42</f>
        <v>5.1199422578917407E-3</v>
      </c>
    </row>
    <row r="95" spans="2:21" s="140" customFormat="1">
      <c r="B95" s="89" t="s">
        <v>519</v>
      </c>
      <c r="C95" s="86" t="s">
        <v>520</v>
      </c>
      <c r="D95" s="99" t="s">
        <v>119</v>
      </c>
      <c r="E95" s="99" t="s">
        <v>304</v>
      </c>
      <c r="F95" s="99" t="s">
        <v>521</v>
      </c>
      <c r="G95" s="99" t="s">
        <v>371</v>
      </c>
      <c r="H95" s="86" t="s">
        <v>354</v>
      </c>
      <c r="I95" s="86" t="s">
        <v>308</v>
      </c>
      <c r="J95" s="86"/>
      <c r="K95" s="96">
        <v>3.8500000000000005</v>
      </c>
      <c r="L95" s="99" t="s">
        <v>163</v>
      </c>
      <c r="M95" s="100">
        <v>3.49E-2</v>
      </c>
      <c r="N95" s="100">
        <v>4.9000000000000002E-2</v>
      </c>
      <c r="O95" s="96">
        <v>64292.69999999999</v>
      </c>
      <c r="P95" s="98">
        <v>96.99</v>
      </c>
      <c r="Q95" s="86"/>
      <c r="R95" s="96">
        <v>62.357479999999988</v>
      </c>
      <c r="S95" s="97">
        <v>2.9453000826781878E-5</v>
      </c>
      <c r="T95" s="97">
        <v>1.5383757124986039E-2</v>
      </c>
      <c r="U95" s="97">
        <f>R95/'סכום נכסי הקרן'!$C$42</f>
        <v>2.4083574341116848E-3</v>
      </c>
    </row>
    <row r="96" spans="2:21" s="140" customFormat="1">
      <c r="B96" s="89" t="s">
        <v>522</v>
      </c>
      <c r="C96" s="86" t="s">
        <v>523</v>
      </c>
      <c r="D96" s="99" t="s">
        <v>119</v>
      </c>
      <c r="E96" s="99" t="s">
        <v>304</v>
      </c>
      <c r="F96" s="99" t="s">
        <v>524</v>
      </c>
      <c r="G96" s="99" t="s">
        <v>371</v>
      </c>
      <c r="H96" s="86" t="s">
        <v>421</v>
      </c>
      <c r="I96" s="86" t="s">
        <v>159</v>
      </c>
      <c r="J96" s="86"/>
      <c r="K96" s="96">
        <v>5.5000000000000009</v>
      </c>
      <c r="L96" s="99" t="s">
        <v>163</v>
      </c>
      <c r="M96" s="100">
        <v>4.6900000000000004E-2</v>
      </c>
      <c r="N96" s="100">
        <v>6.2900000000000011E-2</v>
      </c>
      <c r="O96" s="96">
        <v>71082.999999999985</v>
      </c>
      <c r="P96" s="98">
        <v>98.77</v>
      </c>
      <c r="Q96" s="86"/>
      <c r="R96" s="96">
        <v>70.208679999999973</v>
      </c>
      <c r="S96" s="97">
        <v>3.6696712509808772E-5</v>
      </c>
      <c r="T96" s="97">
        <v>1.7320669167289388E-2</v>
      </c>
      <c r="U96" s="97">
        <f>R96/'סכום נכסי הקרן'!$C$42</f>
        <v>2.7115848237800554E-3</v>
      </c>
    </row>
    <row r="97" spans="2:11" s="140" customFormat="1">
      <c r="B97" s="143"/>
    </row>
    <row r="98" spans="2:11" s="140" customFormat="1">
      <c r="B98" s="143"/>
    </row>
    <row r="99" spans="2:11" s="140" customFormat="1">
      <c r="B99" s="143"/>
    </row>
    <row r="100" spans="2:11">
      <c r="B100" s="101" t="s">
        <v>247</v>
      </c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1" t="s">
        <v>110</v>
      </c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1" t="s">
        <v>230</v>
      </c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1" t="s">
        <v>238</v>
      </c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64" t="s">
        <v>243</v>
      </c>
      <c r="C104" s="164"/>
      <c r="D104" s="164"/>
      <c r="E104" s="164"/>
      <c r="F104" s="164"/>
      <c r="G104" s="164"/>
      <c r="H104" s="164"/>
      <c r="I104" s="164"/>
      <c r="J104" s="164"/>
      <c r="K104" s="164"/>
    </row>
    <row r="105" spans="2:11">
      <c r="C105" s="1"/>
      <c r="D105" s="1"/>
      <c r="E105" s="1"/>
      <c r="F105" s="1"/>
    </row>
    <row r="106" spans="2:11">
      <c r="C106" s="1"/>
      <c r="D106" s="1"/>
      <c r="E106" s="1"/>
      <c r="F106" s="1"/>
    </row>
    <row r="107" spans="2:11">
      <c r="C107" s="1"/>
      <c r="D107" s="1"/>
      <c r="E107" s="1"/>
      <c r="F107" s="1"/>
    </row>
    <row r="108" spans="2:11">
      <c r="C108" s="1"/>
      <c r="D108" s="1"/>
      <c r="E108" s="1"/>
      <c r="F108" s="1"/>
    </row>
    <row r="109" spans="2:11">
      <c r="C109" s="1"/>
      <c r="D109" s="1"/>
      <c r="E109" s="1"/>
      <c r="F109" s="1"/>
    </row>
    <row r="110" spans="2:11">
      <c r="C110" s="1"/>
      <c r="D110" s="1"/>
      <c r="E110" s="1"/>
      <c r="F110" s="1"/>
    </row>
    <row r="111" spans="2:11">
      <c r="C111" s="1"/>
      <c r="D111" s="1"/>
      <c r="E111" s="1"/>
      <c r="F111" s="1"/>
    </row>
    <row r="112" spans="2:1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04:K104"/>
  </mergeCells>
  <phoneticPr fontId="3" type="noConversion"/>
  <conditionalFormatting sqref="B12:B96">
    <cfRule type="cellIs" dxfId="15" priority="2" operator="equal">
      <formula>"NR3"</formula>
    </cfRule>
  </conditionalFormatting>
  <conditionalFormatting sqref="B12:B96">
    <cfRule type="containsText" dxfId="14" priority="1" operator="containsText" text="הפרשה ">
      <formula>NOT(ISERROR(SEARCH("הפרשה ",B12)))</formula>
    </cfRule>
  </conditionalFormatting>
  <dataValidations count="7">
    <dataValidation type="list" allowBlank="1" showInputMessage="1" showErrorMessage="1" sqref="G556:G828">
      <formula1>$BH$7:$BH$24</formula1>
    </dataValidation>
    <dataValidation allowBlank="1" showInputMessage="1" showErrorMessage="1" sqref="H2 B34 Q9 B36 B102 B104"/>
    <dataValidation type="list" allowBlank="1" showInputMessage="1" showErrorMessage="1" sqref="I12:I35 I105:I828 I37:I103">
      <formula1>$BJ$7:$BJ$10</formula1>
    </dataValidation>
    <dataValidation type="list" allowBlank="1" showInputMessage="1" showErrorMessage="1" sqref="E12:E35 E105:E822 E37:E103">
      <formula1>$BF$7:$BF$24</formula1>
    </dataValidation>
    <dataValidation type="list" allowBlank="1" showInputMessage="1" showErrorMessage="1" sqref="L12:L828">
      <formula1>$BK$7:$BK$20</formula1>
    </dataValidation>
    <dataValidation type="list" allowBlank="1" showInputMessage="1" showErrorMessage="1" sqref="G12:G35 G97:G103 G75:G95 G37:G73 G105:G555">
      <formula1>$BH$7:$BH$29</formula1>
    </dataValidation>
    <dataValidation type="list" allowBlank="1" showInputMessage="1" showErrorMessage="1" sqref="G74 G96">
      <formula1>$BF$7:$BF$29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F23" sqref="F2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178</v>
      </c>
      <c r="C1" s="80" t="s" vm="1">
        <v>248</v>
      </c>
    </row>
    <row r="2" spans="2:62">
      <c r="B2" s="58" t="s">
        <v>177</v>
      </c>
      <c r="C2" s="80" t="s">
        <v>249</v>
      </c>
    </row>
    <row r="3" spans="2:62">
      <c r="B3" s="58" t="s">
        <v>179</v>
      </c>
      <c r="C3" s="80" t="s">
        <v>250</v>
      </c>
    </row>
    <row r="4" spans="2:62">
      <c r="B4" s="58" t="s">
        <v>180</v>
      </c>
      <c r="C4" s="80">
        <v>9454</v>
      </c>
    </row>
    <row r="6" spans="2:62" ht="26.25" customHeight="1">
      <c r="B6" s="161" t="s">
        <v>208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3"/>
      <c r="BJ6" s="3"/>
    </row>
    <row r="7" spans="2:62" ht="26.25" customHeight="1">
      <c r="B7" s="161" t="s">
        <v>86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  <c r="BF7" s="3"/>
      <c r="BJ7" s="3"/>
    </row>
    <row r="8" spans="2:62" s="3" customFormat="1" ht="78.75">
      <c r="B8" s="23" t="s">
        <v>113</v>
      </c>
      <c r="C8" s="31" t="s">
        <v>42</v>
      </c>
      <c r="D8" s="31" t="s">
        <v>118</v>
      </c>
      <c r="E8" s="31" t="s">
        <v>224</v>
      </c>
      <c r="F8" s="31" t="s">
        <v>115</v>
      </c>
      <c r="G8" s="31" t="s">
        <v>58</v>
      </c>
      <c r="H8" s="31" t="s">
        <v>98</v>
      </c>
      <c r="I8" s="14" t="s">
        <v>232</v>
      </c>
      <c r="J8" s="14" t="s">
        <v>231</v>
      </c>
      <c r="K8" s="31" t="s">
        <v>246</v>
      </c>
      <c r="L8" s="14" t="s">
        <v>57</v>
      </c>
      <c r="M8" s="14" t="s">
        <v>54</v>
      </c>
      <c r="N8" s="14" t="s">
        <v>181</v>
      </c>
      <c r="O8" s="15" t="s">
        <v>183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239</v>
      </c>
      <c r="J9" s="17"/>
      <c r="K9" s="17" t="s">
        <v>235</v>
      </c>
      <c r="L9" s="17" t="s">
        <v>235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BF11" s="1"/>
      <c r="BG11" s="3"/>
      <c r="BH11" s="1"/>
      <c r="BJ11" s="1"/>
    </row>
    <row r="12" spans="2:62" ht="20.25">
      <c r="B12" s="101" t="s">
        <v>247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BG12" s="4"/>
    </row>
    <row r="13" spans="2:62">
      <c r="B13" s="101" t="s">
        <v>110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2">
      <c r="B14" s="101" t="s">
        <v>230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2">
      <c r="B15" s="101" t="s">
        <v>238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2" ht="20.25">
      <c r="B16" s="101" t="s">
        <v>244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BF16" s="4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F255"/>
  <sheetViews>
    <sheetView rightToLeft="1" zoomScale="90" zoomScaleNormal="90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6.14062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8" t="s">
        <v>178</v>
      </c>
      <c r="C1" s="80" t="s" vm="1">
        <v>248</v>
      </c>
    </row>
    <row r="2" spans="2:58">
      <c r="B2" s="58" t="s">
        <v>177</v>
      </c>
      <c r="C2" s="80" t="s">
        <v>249</v>
      </c>
    </row>
    <row r="3" spans="2:58">
      <c r="B3" s="58" t="s">
        <v>179</v>
      </c>
      <c r="C3" s="80" t="s">
        <v>250</v>
      </c>
    </row>
    <row r="4" spans="2:58">
      <c r="B4" s="58" t="s">
        <v>180</v>
      </c>
      <c r="C4" s="80">
        <v>9454</v>
      </c>
    </row>
    <row r="6" spans="2:58" ht="26.25" customHeight="1">
      <c r="B6" s="161" t="s">
        <v>208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3"/>
      <c r="BF6" s="3"/>
    </row>
    <row r="7" spans="2:58" ht="26.25" customHeight="1">
      <c r="B7" s="161" t="s">
        <v>87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3"/>
      <c r="BC7" s="3"/>
      <c r="BF7" s="3"/>
    </row>
    <row r="8" spans="2:58" s="3" customFormat="1" ht="74.25" customHeight="1">
      <c r="B8" s="23" t="s">
        <v>113</v>
      </c>
      <c r="C8" s="31" t="s">
        <v>42</v>
      </c>
      <c r="D8" s="31" t="s">
        <v>118</v>
      </c>
      <c r="E8" s="31" t="s">
        <v>115</v>
      </c>
      <c r="F8" s="31" t="s">
        <v>58</v>
      </c>
      <c r="G8" s="31" t="s">
        <v>98</v>
      </c>
      <c r="H8" s="31" t="s">
        <v>232</v>
      </c>
      <c r="I8" s="31" t="s">
        <v>231</v>
      </c>
      <c r="J8" s="31" t="s">
        <v>246</v>
      </c>
      <c r="K8" s="31" t="s">
        <v>57</v>
      </c>
      <c r="L8" s="31" t="s">
        <v>54</v>
      </c>
      <c r="M8" s="31" t="s">
        <v>181</v>
      </c>
      <c r="N8" s="15" t="s">
        <v>183</v>
      </c>
      <c r="O8" s="1"/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239</v>
      </c>
      <c r="I9" s="33"/>
      <c r="J9" s="17" t="s">
        <v>235</v>
      </c>
      <c r="K9" s="33" t="s">
        <v>235</v>
      </c>
      <c r="L9" s="33" t="s">
        <v>20</v>
      </c>
      <c r="M9" s="18" t="s">
        <v>20</v>
      </c>
      <c r="N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C10" s="1"/>
      <c r="BD10" s="3"/>
      <c r="BF10" s="1"/>
    </row>
    <row r="11" spans="2:58" s="138" customFormat="1" ht="18" customHeight="1">
      <c r="B11" s="81" t="s">
        <v>28</v>
      </c>
      <c r="C11" s="82"/>
      <c r="D11" s="82"/>
      <c r="E11" s="82"/>
      <c r="F11" s="82"/>
      <c r="G11" s="82"/>
      <c r="H11" s="90"/>
      <c r="I11" s="92"/>
      <c r="J11" s="90">
        <v>3.0616399999999997</v>
      </c>
      <c r="K11" s="90">
        <v>13854.877300000699</v>
      </c>
      <c r="L11" s="82"/>
      <c r="M11" s="91">
        <v>1</v>
      </c>
      <c r="N11" s="91">
        <f>K11/'סכום נכסי הקרן'!$C$42</f>
        <v>0.53510014747488066</v>
      </c>
      <c r="O11" s="141"/>
      <c r="BC11" s="140"/>
      <c r="BD11" s="142"/>
      <c r="BF11" s="140"/>
    </row>
    <row r="12" spans="2:58" s="140" customFormat="1" ht="20.25">
      <c r="B12" s="83" t="s">
        <v>229</v>
      </c>
      <c r="C12" s="84"/>
      <c r="D12" s="84"/>
      <c r="E12" s="84"/>
      <c r="F12" s="84"/>
      <c r="G12" s="84"/>
      <c r="H12" s="93"/>
      <c r="I12" s="95"/>
      <c r="J12" s="84"/>
      <c r="K12" s="93">
        <v>5462.5603799999999</v>
      </c>
      <c r="L12" s="84"/>
      <c r="M12" s="94">
        <v>0.39426984892892009</v>
      </c>
      <c r="N12" s="94">
        <f>K12/'סכום נכסי הקרן'!$C$42</f>
        <v>0.21097385430676405</v>
      </c>
      <c r="BD12" s="138"/>
    </row>
    <row r="13" spans="2:58" s="140" customFormat="1">
      <c r="B13" s="104" t="s">
        <v>60</v>
      </c>
      <c r="C13" s="84"/>
      <c r="D13" s="84"/>
      <c r="E13" s="84"/>
      <c r="F13" s="84"/>
      <c r="G13" s="84"/>
      <c r="H13" s="93"/>
      <c r="I13" s="95"/>
      <c r="J13" s="84"/>
      <c r="K13" s="93">
        <v>2755.1197099999995</v>
      </c>
      <c r="L13" s="84"/>
      <c r="M13" s="94">
        <v>0.19885558351352997</v>
      </c>
      <c r="N13" s="94">
        <f>K13/'סכום נכסי הקרן'!$C$42</f>
        <v>0.10640765206429333</v>
      </c>
    </row>
    <row r="14" spans="2:58" s="140" customFormat="1">
      <c r="B14" s="89" t="s">
        <v>525</v>
      </c>
      <c r="C14" s="86" t="s">
        <v>526</v>
      </c>
      <c r="D14" s="99" t="s">
        <v>119</v>
      </c>
      <c r="E14" s="99" t="s">
        <v>527</v>
      </c>
      <c r="F14" s="99" t="s">
        <v>528</v>
      </c>
      <c r="G14" s="99" t="s">
        <v>163</v>
      </c>
      <c r="H14" s="96">
        <v>43088.999999999993</v>
      </c>
      <c r="I14" s="98">
        <v>1356</v>
      </c>
      <c r="J14" s="86"/>
      <c r="K14" s="96">
        <v>584.28683999999987</v>
      </c>
      <c r="L14" s="97">
        <v>2.0869204978509181E-4</v>
      </c>
      <c r="M14" s="97">
        <v>4.2171924539524459E-2</v>
      </c>
      <c r="N14" s="97">
        <f>K14/'סכום נכסי הקרן'!$C$42</f>
        <v>2.2566203040399076E-2</v>
      </c>
    </row>
    <row r="15" spans="2:58" s="140" customFormat="1">
      <c r="B15" s="89" t="s">
        <v>529</v>
      </c>
      <c r="C15" s="86" t="s">
        <v>530</v>
      </c>
      <c r="D15" s="99" t="s">
        <v>119</v>
      </c>
      <c r="E15" s="99" t="s">
        <v>531</v>
      </c>
      <c r="F15" s="99" t="s">
        <v>528</v>
      </c>
      <c r="G15" s="99" t="s">
        <v>163</v>
      </c>
      <c r="H15" s="96">
        <v>47229.999999999993</v>
      </c>
      <c r="I15" s="98">
        <v>1355</v>
      </c>
      <c r="J15" s="86"/>
      <c r="K15" s="96">
        <v>639.96649999999988</v>
      </c>
      <c r="L15" s="97">
        <v>1.8521568627450976E-4</v>
      </c>
      <c r="M15" s="97">
        <v>4.6190701378493453E-2</v>
      </c>
      <c r="N15" s="97">
        <f>K15/'סכום נכסי הקרן'!$C$42</f>
        <v>2.4716651119600017E-2</v>
      </c>
    </row>
    <row r="16" spans="2:58" s="140" customFormat="1" ht="20.25">
      <c r="B16" s="89" t="s">
        <v>532</v>
      </c>
      <c r="C16" s="86" t="s">
        <v>533</v>
      </c>
      <c r="D16" s="99" t="s">
        <v>119</v>
      </c>
      <c r="E16" s="99" t="s">
        <v>531</v>
      </c>
      <c r="F16" s="99" t="s">
        <v>528</v>
      </c>
      <c r="G16" s="99" t="s">
        <v>163</v>
      </c>
      <c r="H16" s="96">
        <v>5740.9999999999991</v>
      </c>
      <c r="I16" s="98">
        <v>1357</v>
      </c>
      <c r="J16" s="86"/>
      <c r="K16" s="96">
        <v>77.905369999999976</v>
      </c>
      <c r="L16" s="97">
        <v>3.9313885119815001E-5</v>
      </c>
      <c r="M16" s="97">
        <v>5.6229563288875935E-3</v>
      </c>
      <c r="N16" s="97">
        <f>K16/'סכום נכסי הקרן'!$C$42</f>
        <v>3.0088447608325646E-3</v>
      </c>
      <c r="BC16" s="138"/>
    </row>
    <row r="17" spans="2:14" s="140" customFormat="1">
      <c r="B17" s="89" t="s">
        <v>534</v>
      </c>
      <c r="C17" s="86" t="s">
        <v>535</v>
      </c>
      <c r="D17" s="99" t="s">
        <v>119</v>
      </c>
      <c r="E17" s="99" t="s">
        <v>536</v>
      </c>
      <c r="F17" s="99" t="s">
        <v>528</v>
      </c>
      <c r="G17" s="99" t="s">
        <v>163</v>
      </c>
      <c r="H17" s="96">
        <v>5638.9999999999991</v>
      </c>
      <c r="I17" s="98">
        <v>13580</v>
      </c>
      <c r="J17" s="86"/>
      <c r="K17" s="96">
        <v>765.77619999999979</v>
      </c>
      <c r="L17" s="97">
        <v>5.493025163354424E-5</v>
      </c>
      <c r="M17" s="97">
        <v>5.5271236505281873E-2</v>
      </c>
      <c r="N17" s="97">
        <f>K17/'סכום נכסי הקרן'!$C$42</f>
        <v>2.9575646805095338E-2</v>
      </c>
    </row>
    <row r="18" spans="2:14" s="140" customFormat="1">
      <c r="B18" s="89" t="s">
        <v>537</v>
      </c>
      <c r="C18" s="86" t="s">
        <v>538</v>
      </c>
      <c r="D18" s="99" t="s">
        <v>119</v>
      </c>
      <c r="E18" s="99" t="s">
        <v>539</v>
      </c>
      <c r="F18" s="99" t="s">
        <v>528</v>
      </c>
      <c r="G18" s="99" t="s">
        <v>163</v>
      </c>
      <c r="H18" s="96">
        <v>5063.9999999999991</v>
      </c>
      <c r="I18" s="98">
        <v>13570</v>
      </c>
      <c r="J18" s="86"/>
      <c r="K18" s="96">
        <v>687.1848</v>
      </c>
      <c r="L18" s="97">
        <v>1.2247696603465101E-4</v>
      </c>
      <c r="M18" s="97">
        <v>4.959876476134259E-2</v>
      </c>
      <c r="N18" s="97">
        <f>K18/'סכום נכסי הקרן'!$C$42</f>
        <v>2.6540306338366331E-2</v>
      </c>
    </row>
    <row r="19" spans="2:14" s="140" customFormat="1">
      <c r="B19" s="85"/>
      <c r="C19" s="86"/>
      <c r="D19" s="86"/>
      <c r="E19" s="86"/>
      <c r="F19" s="86"/>
      <c r="G19" s="86"/>
      <c r="H19" s="96"/>
      <c r="I19" s="98"/>
      <c r="J19" s="86"/>
      <c r="K19" s="86"/>
      <c r="L19" s="86"/>
      <c r="M19" s="97"/>
      <c r="N19" s="86"/>
    </row>
    <row r="20" spans="2:14" s="140" customFormat="1">
      <c r="B20" s="104" t="s">
        <v>61</v>
      </c>
      <c r="C20" s="84"/>
      <c r="D20" s="84"/>
      <c r="E20" s="84"/>
      <c r="F20" s="84"/>
      <c r="G20" s="84"/>
      <c r="H20" s="93"/>
      <c r="I20" s="95"/>
      <c r="J20" s="84"/>
      <c r="K20" s="93">
        <v>2707.4406699999995</v>
      </c>
      <c r="L20" s="84"/>
      <c r="M20" s="94">
        <v>0.19541426541539006</v>
      </c>
      <c r="N20" s="94">
        <f>K20/'סכום נכסי הקרן'!$C$42</f>
        <v>0.10456620224247069</v>
      </c>
    </row>
    <row r="21" spans="2:14" s="140" customFormat="1">
      <c r="B21" s="89" t="s">
        <v>540</v>
      </c>
      <c r="C21" s="86" t="s">
        <v>541</v>
      </c>
      <c r="D21" s="99" t="s">
        <v>119</v>
      </c>
      <c r="E21" s="99" t="s">
        <v>527</v>
      </c>
      <c r="F21" s="99" t="s">
        <v>542</v>
      </c>
      <c r="G21" s="99" t="s">
        <v>163</v>
      </c>
      <c r="H21" s="96">
        <v>44911.999999999993</v>
      </c>
      <c r="I21" s="98">
        <v>314.20999999999998</v>
      </c>
      <c r="J21" s="86"/>
      <c r="K21" s="96">
        <v>141.11799999999997</v>
      </c>
      <c r="L21" s="97">
        <v>3.0995811673003898E-4</v>
      </c>
      <c r="M21" s="97">
        <v>1.0185438452059973E-2</v>
      </c>
      <c r="N21" s="97">
        <f>K21/'סכום נכסי הקרן'!$C$42</f>
        <v>5.4502296177936114E-3</v>
      </c>
    </row>
    <row r="22" spans="2:14" s="140" customFormat="1">
      <c r="B22" s="89" t="s">
        <v>543</v>
      </c>
      <c r="C22" s="86" t="s">
        <v>544</v>
      </c>
      <c r="D22" s="99" t="s">
        <v>119</v>
      </c>
      <c r="E22" s="99" t="s">
        <v>527</v>
      </c>
      <c r="F22" s="99" t="s">
        <v>542</v>
      </c>
      <c r="G22" s="99" t="s">
        <v>163</v>
      </c>
      <c r="H22" s="96">
        <v>148426.99999999997</v>
      </c>
      <c r="I22" s="98">
        <v>326.08</v>
      </c>
      <c r="J22" s="86"/>
      <c r="K22" s="96">
        <v>483.99075999999997</v>
      </c>
      <c r="L22" s="97">
        <v>4.8041949020509461E-4</v>
      </c>
      <c r="M22" s="97">
        <v>3.4932879557148841E-2</v>
      </c>
      <c r="N22" s="97">
        <f>K22/'סכום נכסי הקרן'!$C$42</f>
        <v>1.8692589002752589E-2</v>
      </c>
    </row>
    <row r="23" spans="2:14" s="140" customFormat="1">
      <c r="B23" s="89" t="s">
        <v>545</v>
      </c>
      <c r="C23" s="86" t="s">
        <v>546</v>
      </c>
      <c r="D23" s="99" t="s">
        <v>119</v>
      </c>
      <c r="E23" s="99" t="s">
        <v>527</v>
      </c>
      <c r="F23" s="99" t="s">
        <v>542</v>
      </c>
      <c r="G23" s="99" t="s">
        <v>163</v>
      </c>
      <c r="H23" s="96">
        <v>15699.999999999998</v>
      </c>
      <c r="I23" s="98">
        <v>337.48</v>
      </c>
      <c r="J23" s="86"/>
      <c r="K23" s="96">
        <v>52.984359999999995</v>
      </c>
      <c r="L23" s="97">
        <v>6.4396140512066864E-5</v>
      </c>
      <c r="M23" s="97">
        <v>3.8242388476437336E-3</v>
      </c>
      <c r="N23" s="97">
        <f>K23/'סכום נכסי הקרן'!$C$42</f>
        <v>2.0463507713533295E-3</v>
      </c>
    </row>
    <row r="24" spans="2:14" s="140" customFormat="1">
      <c r="B24" s="89" t="s">
        <v>547</v>
      </c>
      <c r="C24" s="86" t="s">
        <v>548</v>
      </c>
      <c r="D24" s="99" t="s">
        <v>119</v>
      </c>
      <c r="E24" s="99" t="s">
        <v>531</v>
      </c>
      <c r="F24" s="99" t="s">
        <v>542</v>
      </c>
      <c r="G24" s="99" t="s">
        <v>163</v>
      </c>
      <c r="H24" s="96">
        <v>51799.999999999993</v>
      </c>
      <c r="I24" s="98">
        <v>359.15</v>
      </c>
      <c r="J24" s="86"/>
      <c r="K24" s="96">
        <v>186.03970000000001</v>
      </c>
      <c r="L24" s="97">
        <v>1.0022966621847429E-4</v>
      </c>
      <c r="M24" s="97">
        <v>1.3427740713372513E-2</v>
      </c>
      <c r="N24" s="97">
        <f>K24/'סכום נכסי הקרן'!$C$42</f>
        <v>7.1851860359800901E-3</v>
      </c>
    </row>
    <row r="25" spans="2:14" s="140" customFormat="1">
      <c r="B25" s="89" t="s">
        <v>549</v>
      </c>
      <c r="C25" s="86" t="s">
        <v>550</v>
      </c>
      <c r="D25" s="99" t="s">
        <v>119</v>
      </c>
      <c r="E25" s="99" t="s">
        <v>531</v>
      </c>
      <c r="F25" s="99" t="s">
        <v>542</v>
      </c>
      <c r="G25" s="99" t="s">
        <v>163</v>
      </c>
      <c r="H25" s="96">
        <v>3264.9999999999995</v>
      </c>
      <c r="I25" s="98">
        <v>3233.71</v>
      </c>
      <c r="J25" s="86"/>
      <c r="K25" s="96">
        <v>105.58062999999997</v>
      </c>
      <c r="L25" s="97">
        <v>5.1365801722152947E-5</v>
      </c>
      <c r="M25" s="97">
        <v>7.6204666208046926E-3</v>
      </c>
      <c r="N25" s="97">
        <f>K25/'סכום נכסי הקרן'!$C$42</f>
        <v>4.0777128126199963E-3</v>
      </c>
    </row>
    <row r="26" spans="2:14" s="140" customFormat="1">
      <c r="B26" s="89" t="s">
        <v>551</v>
      </c>
      <c r="C26" s="86" t="s">
        <v>552</v>
      </c>
      <c r="D26" s="99" t="s">
        <v>119</v>
      </c>
      <c r="E26" s="99" t="s">
        <v>531</v>
      </c>
      <c r="F26" s="99" t="s">
        <v>542</v>
      </c>
      <c r="G26" s="99" t="s">
        <v>163</v>
      </c>
      <c r="H26" s="96">
        <v>9937.9999999999982</v>
      </c>
      <c r="I26" s="98">
        <v>3340.72</v>
      </c>
      <c r="J26" s="86"/>
      <c r="K26" s="96">
        <v>332.00074999999993</v>
      </c>
      <c r="L26" s="97">
        <v>3.3765969013318831E-4</v>
      </c>
      <c r="M26" s="97">
        <v>2.3962734769219729E-2</v>
      </c>
      <c r="N26" s="97">
        <f>K26/'סכום נכסי הקרן'!$C$42</f>
        <v>1.2822462908910927E-2</v>
      </c>
    </row>
    <row r="27" spans="2:14" s="140" customFormat="1">
      <c r="B27" s="89" t="s">
        <v>553</v>
      </c>
      <c r="C27" s="86" t="s">
        <v>554</v>
      </c>
      <c r="D27" s="99" t="s">
        <v>119</v>
      </c>
      <c r="E27" s="99" t="s">
        <v>531</v>
      </c>
      <c r="F27" s="99" t="s">
        <v>542</v>
      </c>
      <c r="G27" s="99" t="s">
        <v>163</v>
      </c>
      <c r="H27" s="96">
        <v>11429.999999999998</v>
      </c>
      <c r="I27" s="98">
        <v>358.14</v>
      </c>
      <c r="J27" s="86"/>
      <c r="K27" s="96">
        <v>40.935399999999994</v>
      </c>
      <c r="L27" s="97">
        <v>7.6452195916758435E-5</v>
      </c>
      <c r="M27" s="97">
        <v>2.954584087150157E-3</v>
      </c>
      <c r="N27" s="97">
        <f>K27/'סכום נכסי הקרן'!$C$42</f>
        <v>1.5809983807609845E-3</v>
      </c>
    </row>
    <row r="28" spans="2:14" s="140" customFormat="1">
      <c r="B28" s="89" t="s">
        <v>555</v>
      </c>
      <c r="C28" s="86" t="s">
        <v>556</v>
      </c>
      <c r="D28" s="99" t="s">
        <v>119</v>
      </c>
      <c r="E28" s="99" t="s">
        <v>536</v>
      </c>
      <c r="F28" s="99" t="s">
        <v>542</v>
      </c>
      <c r="G28" s="99" t="s">
        <v>163</v>
      </c>
      <c r="H28" s="96">
        <v>10899.999999999998</v>
      </c>
      <c r="I28" s="98">
        <v>3605.59</v>
      </c>
      <c r="J28" s="86"/>
      <c r="K28" s="96">
        <v>393.00930999999991</v>
      </c>
      <c r="L28" s="97">
        <v>4.7469976546347546E-4</v>
      </c>
      <c r="M28" s="97">
        <v>2.8366134285431752E-2</v>
      </c>
      <c r="N28" s="97">
        <f>K28/'סכום נכסי הקרן'!$C$42</f>
        <v>1.5178722639426798E-2</v>
      </c>
    </row>
    <row r="29" spans="2:14" s="140" customFormat="1">
      <c r="B29" s="89" t="s">
        <v>557</v>
      </c>
      <c r="C29" s="86" t="s">
        <v>558</v>
      </c>
      <c r="D29" s="99" t="s">
        <v>119</v>
      </c>
      <c r="E29" s="99" t="s">
        <v>536</v>
      </c>
      <c r="F29" s="99" t="s">
        <v>542</v>
      </c>
      <c r="G29" s="99" t="s">
        <v>163</v>
      </c>
      <c r="H29" s="96">
        <v>9526.9999999999982</v>
      </c>
      <c r="I29" s="98">
        <v>3252.12</v>
      </c>
      <c r="J29" s="86"/>
      <c r="K29" s="96">
        <v>309.8294699999999</v>
      </c>
      <c r="L29" s="97">
        <v>6.8049999999999987E-5</v>
      </c>
      <c r="M29" s="97">
        <v>2.2362483859744053E-2</v>
      </c>
      <c r="N29" s="97">
        <f>K29/'סכום נכסי הקרן'!$C$42</f>
        <v>1.1966168411253681E-2</v>
      </c>
    </row>
    <row r="30" spans="2:14" s="140" customFormat="1">
      <c r="B30" s="89" t="s">
        <v>559</v>
      </c>
      <c r="C30" s="86" t="s">
        <v>560</v>
      </c>
      <c r="D30" s="99" t="s">
        <v>119</v>
      </c>
      <c r="E30" s="99" t="s">
        <v>539</v>
      </c>
      <c r="F30" s="99" t="s">
        <v>542</v>
      </c>
      <c r="G30" s="99" t="s">
        <v>163</v>
      </c>
      <c r="H30" s="96">
        <v>3154.9999999999995</v>
      </c>
      <c r="I30" s="98">
        <v>3378.61</v>
      </c>
      <c r="J30" s="86"/>
      <c r="K30" s="96">
        <v>106.59514999999998</v>
      </c>
      <c r="L30" s="97">
        <v>2.1874666701666131E-5</v>
      </c>
      <c r="M30" s="97">
        <v>7.6936913761043993E-3</v>
      </c>
      <c r="N30" s="97">
        <f>K30/'סכום נכסי הקרן'!$C$42</f>
        <v>4.1168953899796811E-3</v>
      </c>
    </row>
    <row r="31" spans="2:14" s="140" customFormat="1">
      <c r="B31" s="89" t="s">
        <v>561</v>
      </c>
      <c r="C31" s="86" t="s">
        <v>562</v>
      </c>
      <c r="D31" s="99" t="s">
        <v>119</v>
      </c>
      <c r="E31" s="99" t="s">
        <v>539</v>
      </c>
      <c r="F31" s="99" t="s">
        <v>542</v>
      </c>
      <c r="G31" s="99" t="s">
        <v>163</v>
      </c>
      <c r="H31" s="96">
        <v>16409.999999999996</v>
      </c>
      <c r="I31" s="98">
        <v>335.39</v>
      </c>
      <c r="J31" s="86"/>
      <c r="K31" s="96">
        <v>55.037499999999994</v>
      </c>
      <c r="L31" s="97">
        <v>4.4351351351351343E-5</v>
      </c>
      <c r="M31" s="97">
        <v>3.9724278178917697E-3</v>
      </c>
      <c r="N31" s="97">
        <f>K31/'סכום נכסי הקרן'!$C$42</f>
        <v>2.1256467111872043E-3</v>
      </c>
    </row>
    <row r="32" spans="2:14" s="140" customFormat="1">
      <c r="B32" s="89" t="s">
        <v>563</v>
      </c>
      <c r="C32" s="86" t="s">
        <v>564</v>
      </c>
      <c r="D32" s="99" t="s">
        <v>119</v>
      </c>
      <c r="E32" s="99" t="s">
        <v>539</v>
      </c>
      <c r="F32" s="99" t="s">
        <v>542</v>
      </c>
      <c r="G32" s="99" t="s">
        <v>163</v>
      </c>
      <c r="H32" s="96">
        <v>13935.999999999998</v>
      </c>
      <c r="I32" s="98">
        <v>3264.84</v>
      </c>
      <c r="J32" s="86"/>
      <c r="K32" s="96">
        <v>454.98809999999992</v>
      </c>
      <c r="L32" s="97">
        <v>9.3061769616026706E-5</v>
      </c>
      <c r="M32" s="97">
        <v>3.2839561848734454E-2</v>
      </c>
      <c r="N32" s="97">
        <f>K32/'סכום נכסי הקרן'!$C$42</f>
        <v>1.7572454388268269E-2</v>
      </c>
    </row>
    <row r="33" spans="2:14" s="140" customFormat="1">
      <c r="B33" s="89" t="s">
        <v>565</v>
      </c>
      <c r="C33" s="86" t="s">
        <v>566</v>
      </c>
      <c r="D33" s="99" t="s">
        <v>119</v>
      </c>
      <c r="E33" s="99" t="s">
        <v>539</v>
      </c>
      <c r="F33" s="99" t="s">
        <v>542</v>
      </c>
      <c r="G33" s="99" t="s">
        <v>163</v>
      </c>
      <c r="H33" s="96">
        <v>1261.9999999999998</v>
      </c>
      <c r="I33" s="98">
        <v>3592.04</v>
      </c>
      <c r="J33" s="86"/>
      <c r="K33" s="96">
        <v>45.331539999999997</v>
      </c>
      <c r="L33" s="97">
        <v>2.6092505831220186E-5</v>
      </c>
      <c r="M33" s="97">
        <v>3.2718831800840065E-3</v>
      </c>
      <c r="N33" s="97">
        <f>K33/'סכום נכסי הקרן'!$C$42</f>
        <v>1.7507851721835332E-3</v>
      </c>
    </row>
    <row r="34" spans="2:14" s="140" customFormat="1">
      <c r="B34" s="85"/>
      <c r="C34" s="86"/>
      <c r="D34" s="86"/>
      <c r="E34" s="86"/>
      <c r="F34" s="86"/>
      <c r="G34" s="86"/>
      <c r="H34" s="96"/>
      <c r="I34" s="98"/>
      <c r="J34" s="86"/>
      <c r="K34" s="86"/>
      <c r="L34" s="86"/>
      <c r="M34" s="97"/>
      <c r="N34" s="86"/>
    </row>
    <row r="35" spans="2:14" s="140" customFormat="1">
      <c r="B35" s="83" t="s">
        <v>228</v>
      </c>
      <c r="C35" s="84"/>
      <c r="D35" s="84"/>
      <c r="E35" s="84"/>
      <c r="F35" s="84"/>
      <c r="G35" s="84"/>
      <c r="H35" s="93"/>
      <c r="I35" s="95"/>
      <c r="J35" s="93">
        <v>3.0616399999999997</v>
      </c>
      <c r="K35" s="93">
        <v>8392.3169200006978</v>
      </c>
      <c r="L35" s="84"/>
      <c r="M35" s="94">
        <v>0.60573015107107986</v>
      </c>
      <c r="N35" s="94">
        <f>K35/'סכום נכסי הקרן'!$C$42</f>
        <v>0.32412629316811653</v>
      </c>
    </row>
    <row r="36" spans="2:14" s="140" customFormat="1">
      <c r="B36" s="104" t="s">
        <v>62</v>
      </c>
      <c r="C36" s="84"/>
      <c r="D36" s="84"/>
      <c r="E36" s="84"/>
      <c r="F36" s="84"/>
      <c r="G36" s="84"/>
      <c r="H36" s="93"/>
      <c r="I36" s="95"/>
      <c r="J36" s="93">
        <v>3.0616399999999997</v>
      </c>
      <c r="K36" s="93">
        <v>6043.7263900006983</v>
      </c>
      <c r="L36" s="84"/>
      <c r="M36" s="94">
        <v>0.43621652210520795</v>
      </c>
      <c r="N36" s="94">
        <f>K36/'סכום נכסי הקרן'!$C$42</f>
        <v>0.23341952530947629</v>
      </c>
    </row>
    <row r="37" spans="2:14" s="140" customFormat="1">
      <c r="B37" s="89" t="s">
        <v>567</v>
      </c>
      <c r="C37" s="86" t="s">
        <v>568</v>
      </c>
      <c r="D37" s="99" t="s">
        <v>27</v>
      </c>
      <c r="E37" s="99"/>
      <c r="F37" s="99" t="s">
        <v>528</v>
      </c>
      <c r="G37" s="99" t="s">
        <v>172</v>
      </c>
      <c r="H37" s="96">
        <v>524.99999999999989</v>
      </c>
      <c r="I37" s="98">
        <v>23110</v>
      </c>
      <c r="J37" s="86"/>
      <c r="K37" s="96">
        <v>399.95610999999991</v>
      </c>
      <c r="L37" s="97">
        <v>4.7128560492052322E-6</v>
      </c>
      <c r="M37" s="97">
        <v>2.886753172472915E-2</v>
      </c>
      <c r="N37" s="97">
        <f>K37/'סכום נכסי הקרן'!$C$42</f>
        <v>1.5447020483138363E-2</v>
      </c>
    </row>
    <row r="38" spans="2:14" s="140" customFormat="1">
      <c r="B38" s="89" t="s">
        <v>569</v>
      </c>
      <c r="C38" s="86" t="s">
        <v>570</v>
      </c>
      <c r="D38" s="99" t="s">
        <v>27</v>
      </c>
      <c r="E38" s="99"/>
      <c r="F38" s="99" t="s">
        <v>528</v>
      </c>
      <c r="G38" s="99" t="s">
        <v>171</v>
      </c>
      <c r="H38" s="96">
        <v>866.99999999999989</v>
      </c>
      <c r="I38" s="98">
        <v>3416</v>
      </c>
      <c r="J38" s="86"/>
      <c r="K38" s="96">
        <v>81.771759999999986</v>
      </c>
      <c r="L38" s="97">
        <v>1.5612936046838807E-5</v>
      </c>
      <c r="M38" s="97">
        <v>5.9020197890887029E-3</v>
      </c>
      <c r="N38" s="97">
        <f>K38/'סכום נכסי הקרן'!$C$42</f>
        <v>3.158171659541029E-3</v>
      </c>
    </row>
    <row r="39" spans="2:14" s="140" customFormat="1">
      <c r="B39" s="89" t="s">
        <v>571</v>
      </c>
      <c r="C39" s="86" t="s">
        <v>572</v>
      </c>
      <c r="D39" s="99" t="s">
        <v>573</v>
      </c>
      <c r="E39" s="99"/>
      <c r="F39" s="99" t="s">
        <v>528</v>
      </c>
      <c r="G39" s="99" t="s">
        <v>162</v>
      </c>
      <c r="H39" s="96">
        <v>1294.9999999999998</v>
      </c>
      <c r="I39" s="98">
        <v>2561</v>
      </c>
      <c r="J39" s="86"/>
      <c r="K39" s="96">
        <v>121.05206999999997</v>
      </c>
      <c r="L39" s="97">
        <v>8.9310344827586187E-5</v>
      </c>
      <c r="M39" s="97">
        <v>8.7371448608926962E-3</v>
      </c>
      <c r="N39" s="97">
        <f>K39/'סכום נכסי הקרן'!$C$42</f>
        <v>4.6752475035730769E-3</v>
      </c>
    </row>
    <row r="40" spans="2:14" s="140" customFormat="1">
      <c r="B40" s="89" t="s">
        <v>574</v>
      </c>
      <c r="C40" s="86" t="s">
        <v>575</v>
      </c>
      <c r="D40" s="99" t="s">
        <v>573</v>
      </c>
      <c r="E40" s="99"/>
      <c r="F40" s="99" t="s">
        <v>528</v>
      </c>
      <c r="G40" s="99" t="s">
        <v>162</v>
      </c>
      <c r="H40" s="96">
        <v>1347.9999999999998</v>
      </c>
      <c r="I40" s="98">
        <v>3225</v>
      </c>
      <c r="J40" s="86"/>
      <c r="K40" s="96">
        <v>158.67644999999999</v>
      </c>
      <c r="L40" s="97">
        <v>4.2523659305993683E-5</v>
      </c>
      <c r="M40" s="97">
        <v>1.1452750288881446E-2</v>
      </c>
      <c r="N40" s="97">
        <f>K40/'סכום נכסי הקרן'!$C$42</f>
        <v>6.128368368573443E-3</v>
      </c>
    </row>
    <row r="41" spans="2:14" s="140" customFormat="1">
      <c r="B41" s="89" t="s">
        <v>576</v>
      </c>
      <c r="C41" s="86" t="s">
        <v>577</v>
      </c>
      <c r="D41" s="99" t="s">
        <v>122</v>
      </c>
      <c r="E41" s="99"/>
      <c r="F41" s="99" t="s">
        <v>528</v>
      </c>
      <c r="G41" s="99" t="s">
        <v>162</v>
      </c>
      <c r="H41" s="96">
        <v>5429.9999999999991</v>
      </c>
      <c r="I41" s="98">
        <v>2814.63</v>
      </c>
      <c r="J41" s="86"/>
      <c r="K41" s="96">
        <v>557.84559999999999</v>
      </c>
      <c r="L41" s="97">
        <v>6.5813453620125974E-5</v>
      </c>
      <c r="M41" s="97">
        <v>4.0263481799291852E-2</v>
      </c>
      <c r="N41" s="97">
        <f>K41/'סכום נכסי הקרן'!$C$42</f>
        <v>2.1544995048653242E-2</v>
      </c>
    </row>
    <row r="42" spans="2:14" s="140" customFormat="1">
      <c r="B42" s="89" t="s">
        <v>578</v>
      </c>
      <c r="C42" s="86" t="s">
        <v>579</v>
      </c>
      <c r="D42" s="99" t="s">
        <v>122</v>
      </c>
      <c r="E42" s="99"/>
      <c r="F42" s="99" t="s">
        <v>528</v>
      </c>
      <c r="G42" s="99" t="s">
        <v>162</v>
      </c>
      <c r="H42" s="96">
        <v>1162.9999999999998</v>
      </c>
      <c r="I42" s="98">
        <v>48654</v>
      </c>
      <c r="J42" s="86"/>
      <c r="K42" s="96">
        <v>2065.3379799999998</v>
      </c>
      <c r="L42" s="97">
        <v>1.9763564551744339E-4</v>
      </c>
      <c r="M42" s="97">
        <v>0.149069380787652</v>
      </c>
      <c r="N42" s="97">
        <f>K42/'סכום נכסי הקרן'!$C$42</f>
        <v>7.9767047643461708E-2</v>
      </c>
    </row>
    <row r="43" spans="2:14" s="140" customFormat="1">
      <c r="B43" s="89" t="s">
        <v>580</v>
      </c>
      <c r="C43" s="86" t="s">
        <v>581</v>
      </c>
      <c r="D43" s="99" t="s">
        <v>27</v>
      </c>
      <c r="E43" s="99"/>
      <c r="F43" s="99" t="s">
        <v>528</v>
      </c>
      <c r="G43" s="99" t="s">
        <v>164</v>
      </c>
      <c r="H43" s="96">
        <v>2458.9999999999995</v>
      </c>
      <c r="I43" s="98">
        <v>7828</v>
      </c>
      <c r="J43" s="86"/>
      <c r="K43" s="96">
        <v>819.06641000010006</v>
      </c>
      <c r="L43" s="97">
        <v>5.2024314967346751E-4</v>
      </c>
      <c r="M43" s="97">
        <v>5.911755061158562E-2</v>
      </c>
      <c r="N43" s="97">
        <f>K43/'סכום נכסי הקרן'!$C$42</f>
        <v>3.1633810050613186E-2</v>
      </c>
    </row>
    <row r="44" spans="2:14" s="140" customFormat="1">
      <c r="B44" s="89" t="s">
        <v>582</v>
      </c>
      <c r="C44" s="86" t="s">
        <v>583</v>
      </c>
      <c r="D44" s="99" t="s">
        <v>573</v>
      </c>
      <c r="E44" s="99"/>
      <c r="F44" s="99" t="s">
        <v>528</v>
      </c>
      <c r="G44" s="99" t="s">
        <v>162</v>
      </c>
      <c r="H44" s="96">
        <v>81.999999999999986</v>
      </c>
      <c r="I44" s="98">
        <v>27128</v>
      </c>
      <c r="J44" s="96">
        <v>0.37352999999999992</v>
      </c>
      <c r="K44" s="96">
        <v>81.566919999999982</v>
      </c>
      <c r="L44" s="97">
        <v>8.5748754084197461E-8</v>
      </c>
      <c r="M44" s="97">
        <v>5.8872351038428807E-3</v>
      </c>
      <c r="N44" s="97">
        <f>K44/'סכום נכסי הקרן'!$C$42</f>
        <v>3.1502603722856196E-3</v>
      </c>
    </row>
    <row r="45" spans="2:14" s="140" customFormat="1">
      <c r="B45" s="89" t="s">
        <v>584</v>
      </c>
      <c r="C45" s="86" t="s">
        <v>585</v>
      </c>
      <c r="D45" s="99" t="s">
        <v>134</v>
      </c>
      <c r="E45" s="99"/>
      <c r="F45" s="99" t="s">
        <v>528</v>
      </c>
      <c r="G45" s="99" t="s">
        <v>166</v>
      </c>
      <c r="H45" s="96">
        <v>240.99999999999997</v>
      </c>
      <c r="I45" s="98">
        <v>7976</v>
      </c>
      <c r="J45" s="86"/>
      <c r="K45" s="96">
        <v>51.878689999999985</v>
      </c>
      <c r="L45" s="97">
        <v>6.8481982901782219E-6</v>
      </c>
      <c r="M45" s="97">
        <v>3.7444351816812819E-3</v>
      </c>
      <c r="N45" s="97">
        <f>K45/'סכום נכסי הקרן'!$C$42</f>
        <v>2.0036478179277853E-3</v>
      </c>
    </row>
    <row r="46" spans="2:14" s="140" customFormat="1">
      <c r="B46" s="89" t="s">
        <v>586</v>
      </c>
      <c r="C46" s="86" t="s">
        <v>587</v>
      </c>
      <c r="D46" s="99" t="s">
        <v>573</v>
      </c>
      <c r="E46" s="99"/>
      <c r="F46" s="99" t="s">
        <v>528</v>
      </c>
      <c r="G46" s="99" t="s">
        <v>162</v>
      </c>
      <c r="H46" s="96">
        <v>3254.9999999999986</v>
      </c>
      <c r="I46" s="98">
        <v>4220</v>
      </c>
      <c r="J46" s="86"/>
      <c r="K46" s="96">
        <v>501.36765000059989</v>
      </c>
      <c r="L46" s="97">
        <v>2.2663713133427841E-6</v>
      </c>
      <c r="M46" s="97">
        <v>3.6187086983482317E-2</v>
      </c>
      <c r="N46" s="97">
        <f>K46/'סכום נכסי הקרן'!$C$42</f>
        <v>1.936371558154772E-2</v>
      </c>
    </row>
    <row r="47" spans="2:14" s="140" customFormat="1">
      <c r="B47" s="89" t="s">
        <v>588</v>
      </c>
      <c r="C47" s="86" t="s">
        <v>589</v>
      </c>
      <c r="D47" s="99" t="s">
        <v>122</v>
      </c>
      <c r="E47" s="99"/>
      <c r="F47" s="99" t="s">
        <v>528</v>
      </c>
      <c r="G47" s="99" t="s">
        <v>162</v>
      </c>
      <c r="H47" s="96">
        <v>4094.9999999999995</v>
      </c>
      <c r="I47" s="98">
        <v>5200</v>
      </c>
      <c r="J47" s="96">
        <v>2.68811</v>
      </c>
      <c r="K47" s="96">
        <v>779.91396999999984</v>
      </c>
      <c r="L47" s="97">
        <v>9.0219826854118053E-6</v>
      </c>
      <c r="M47" s="97">
        <v>5.6291654780656952E-2</v>
      </c>
      <c r="N47" s="97">
        <f>K47/'סכום נכסי הקרן'!$C$42</f>
        <v>3.0121672774734605E-2</v>
      </c>
    </row>
    <row r="48" spans="2:14" s="140" customFormat="1">
      <c r="B48" s="89" t="s">
        <v>590</v>
      </c>
      <c r="C48" s="86" t="s">
        <v>591</v>
      </c>
      <c r="D48" s="99" t="s">
        <v>573</v>
      </c>
      <c r="E48" s="99"/>
      <c r="F48" s="99" t="s">
        <v>528</v>
      </c>
      <c r="G48" s="99" t="s">
        <v>162</v>
      </c>
      <c r="H48" s="96">
        <v>4150.9999999999991</v>
      </c>
      <c r="I48" s="98">
        <v>2807</v>
      </c>
      <c r="J48" s="86"/>
      <c r="K48" s="96">
        <v>425.29278000000005</v>
      </c>
      <c r="L48" s="97">
        <v>7.8320753239231048E-5</v>
      </c>
      <c r="M48" s="97">
        <v>3.0696250193423119E-2</v>
      </c>
      <c r="N48" s="97">
        <f>K48/'סכום נכסי הקרן'!$C$42</f>
        <v>1.6425568005426546E-2</v>
      </c>
    </row>
    <row r="49" spans="2:14" s="140" customFormat="1">
      <c r="B49" s="85"/>
      <c r="C49" s="86"/>
      <c r="D49" s="86"/>
      <c r="E49" s="86"/>
      <c r="F49" s="86"/>
      <c r="G49" s="86"/>
      <c r="H49" s="96"/>
      <c r="I49" s="98"/>
      <c r="J49" s="86"/>
      <c r="K49" s="86"/>
      <c r="L49" s="86"/>
      <c r="M49" s="97"/>
      <c r="N49" s="86"/>
    </row>
    <row r="50" spans="2:14" s="140" customFormat="1">
      <c r="B50" s="104" t="s">
        <v>63</v>
      </c>
      <c r="C50" s="84"/>
      <c r="D50" s="84"/>
      <c r="E50" s="84"/>
      <c r="F50" s="84"/>
      <c r="G50" s="84"/>
      <c r="H50" s="93"/>
      <c r="I50" s="95"/>
      <c r="J50" s="84"/>
      <c r="K50" s="93">
        <v>2348.5905299999999</v>
      </c>
      <c r="L50" s="84"/>
      <c r="M50" s="94">
        <v>0.16951362896587194</v>
      </c>
      <c r="N50" s="94">
        <f>K50/'סכום נכסי הקרן'!$C$42</f>
        <v>9.0706767858640264E-2</v>
      </c>
    </row>
    <row r="51" spans="2:14" s="140" customFormat="1">
      <c r="B51" s="89" t="s">
        <v>592</v>
      </c>
      <c r="C51" s="86" t="s">
        <v>593</v>
      </c>
      <c r="D51" s="99" t="s">
        <v>27</v>
      </c>
      <c r="E51" s="99"/>
      <c r="F51" s="99" t="s">
        <v>542</v>
      </c>
      <c r="G51" s="99" t="s">
        <v>164</v>
      </c>
      <c r="H51" s="96">
        <v>268.99999999999994</v>
      </c>
      <c r="I51" s="98">
        <v>21567</v>
      </c>
      <c r="J51" s="86"/>
      <c r="K51" s="96">
        <v>246.86060999999995</v>
      </c>
      <c r="L51" s="97">
        <v>1.7343638076313292E-4</v>
      </c>
      <c r="M51" s="97">
        <v>1.7817596262652394E-2</v>
      </c>
      <c r="N51" s="97">
        <f>K51/'סכום נכסי הקרן'!$C$42</f>
        <v>9.5341983877931785E-3</v>
      </c>
    </row>
    <row r="52" spans="2:14" s="140" customFormat="1">
      <c r="B52" s="89" t="s">
        <v>594</v>
      </c>
      <c r="C52" s="86" t="s">
        <v>595</v>
      </c>
      <c r="D52" s="99" t="s">
        <v>27</v>
      </c>
      <c r="E52" s="99"/>
      <c r="F52" s="99" t="s">
        <v>542</v>
      </c>
      <c r="G52" s="99" t="s">
        <v>164</v>
      </c>
      <c r="H52" s="96">
        <v>225.99999999999997</v>
      </c>
      <c r="I52" s="98">
        <v>19187</v>
      </c>
      <c r="J52" s="86"/>
      <c r="K52" s="96">
        <v>184.51229000000001</v>
      </c>
      <c r="L52" s="97">
        <v>2.7966524317882854E-4</v>
      </c>
      <c r="M52" s="97">
        <v>1.3317497225326614E-2</v>
      </c>
      <c r="N52" s="97">
        <f>K52/'סכום נכסי הקרן'!$C$42</f>
        <v>7.1261947292685854E-3</v>
      </c>
    </row>
    <row r="53" spans="2:14" s="140" customFormat="1">
      <c r="B53" s="89" t="s">
        <v>596</v>
      </c>
      <c r="C53" s="86" t="s">
        <v>597</v>
      </c>
      <c r="D53" s="99" t="s">
        <v>122</v>
      </c>
      <c r="E53" s="99"/>
      <c r="F53" s="99" t="s">
        <v>542</v>
      </c>
      <c r="G53" s="99" t="s">
        <v>162</v>
      </c>
      <c r="H53" s="96">
        <v>433.99999999999994</v>
      </c>
      <c r="I53" s="98">
        <v>9608</v>
      </c>
      <c r="J53" s="86"/>
      <c r="K53" s="96">
        <v>152.20032999999995</v>
      </c>
      <c r="L53" s="97">
        <v>1.1898997797314554E-4</v>
      </c>
      <c r="M53" s="97">
        <v>1.098532500175893E-2</v>
      </c>
      <c r="N53" s="97">
        <f>K53/'סכום נכסי הקרן'!$C$42</f>
        <v>5.8782490285006969E-3</v>
      </c>
    </row>
    <row r="54" spans="2:14" s="140" customFormat="1">
      <c r="B54" s="89" t="s">
        <v>598</v>
      </c>
      <c r="C54" s="86" t="s">
        <v>599</v>
      </c>
      <c r="D54" s="99" t="s">
        <v>122</v>
      </c>
      <c r="E54" s="99"/>
      <c r="F54" s="99" t="s">
        <v>542</v>
      </c>
      <c r="G54" s="99" t="s">
        <v>162</v>
      </c>
      <c r="H54" s="96">
        <v>470.99999999999994</v>
      </c>
      <c r="I54" s="98">
        <v>10131</v>
      </c>
      <c r="J54" s="86"/>
      <c r="K54" s="96">
        <v>174.16707999999997</v>
      </c>
      <c r="L54" s="97">
        <v>1.5904314242776012E-5</v>
      </c>
      <c r="M54" s="97">
        <v>1.2570813600780946E-2</v>
      </c>
      <c r="N54" s="97">
        <f>K54/'סכום נכסי הקרן'!$C$42</f>
        <v>6.7266442116571193E-3</v>
      </c>
    </row>
    <row r="55" spans="2:14" s="140" customFormat="1">
      <c r="B55" s="89" t="s">
        <v>600</v>
      </c>
      <c r="C55" s="86" t="s">
        <v>601</v>
      </c>
      <c r="D55" s="99" t="s">
        <v>122</v>
      </c>
      <c r="E55" s="99"/>
      <c r="F55" s="99" t="s">
        <v>542</v>
      </c>
      <c r="G55" s="99" t="s">
        <v>162</v>
      </c>
      <c r="H55" s="96">
        <v>320.99999999999994</v>
      </c>
      <c r="I55" s="98">
        <v>10977</v>
      </c>
      <c r="J55" s="86"/>
      <c r="K55" s="96">
        <v>128.61201999999997</v>
      </c>
      <c r="L55" s="97">
        <v>7.0993241001131193E-6</v>
      </c>
      <c r="M55" s="97">
        <v>9.2827974737815597E-3</v>
      </c>
      <c r="N55" s="97">
        <f>K55/'סכום נכסי הקרן'!$C$42</f>
        <v>4.9672262971999625E-3</v>
      </c>
    </row>
    <row r="56" spans="2:14" s="140" customFormat="1">
      <c r="B56" s="89" t="s">
        <v>602</v>
      </c>
      <c r="C56" s="86" t="s">
        <v>603</v>
      </c>
      <c r="D56" s="99" t="s">
        <v>573</v>
      </c>
      <c r="E56" s="99"/>
      <c r="F56" s="99" t="s">
        <v>542</v>
      </c>
      <c r="G56" s="99" t="s">
        <v>162</v>
      </c>
      <c r="H56" s="96">
        <v>600.99999999999989</v>
      </c>
      <c r="I56" s="98">
        <v>3548</v>
      </c>
      <c r="J56" s="86"/>
      <c r="K56" s="96">
        <v>77.830699999999979</v>
      </c>
      <c r="L56" s="97">
        <v>2.2507356010631736E-6</v>
      </c>
      <c r="M56" s="97">
        <v>5.6175668910468128E-3</v>
      </c>
      <c r="N56" s="97">
        <f>K56/'סכום נכסי הקרן'!$C$42</f>
        <v>3.005960871849156E-3</v>
      </c>
    </row>
    <row r="57" spans="2:14" s="140" customFormat="1">
      <c r="B57" s="89" t="s">
        <v>604</v>
      </c>
      <c r="C57" s="86" t="s">
        <v>605</v>
      </c>
      <c r="D57" s="99" t="s">
        <v>122</v>
      </c>
      <c r="E57" s="99"/>
      <c r="F57" s="99" t="s">
        <v>542</v>
      </c>
      <c r="G57" s="99" t="s">
        <v>162</v>
      </c>
      <c r="H57" s="96">
        <v>813.99999999999966</v>
      </c>
      <c r="I57" s="98">
        <v>7018</v>
      </c>
      <c r="J57" s="86"/>
      <c r="K57" s="96">
        <v>208.51178999999996</v>
      </c>
      <c r="L57" s="97">
        <v>2.0688153559166802E-5</v>
      </c>
      <c r="M57" s="97">
        <v>1.5049703110686477E-2</v>
      </c>
      <c r="N57" s="97">
        <f>K57/'סכום נכסי הקרן'!$C$42</f>
        <v>8.0530983539815037E-3</v>
      </c>
    </row>
    <row r="58" spans="2:14" s="140" customFormat="1">
      <c r="B58" s="89" t="s">
        <v>606</v>
      </c>
      <c r="C58" s="86" t="s">
        <v>607</v>
      </c>
      <c r="D58" s="99" t="s">
        <v>573</v>
      </c>
      <c r="E58" s="99"/>
      <c r="F58" s="99" t="s">
        <v>542</v>
      </c>
      <c r="G58" s="99" t="s">
        <v>162</v>
      </c>
      <c r="H58" s="96">
        <v>1348.9999999999998</v>
      </c>
      <c r="I58" s="98">
        <v>3329</v>
      </c>
      <c r="J58" s="86"/>
      <c r="K58" s="96">
        <v>163.91495999999995</v>
      </c>
      <c r="L58" s="97">
        <v>1.3571418741024652E-5</v>
      </c>
      <c r="M58" s="97">
        <v>1.18308489097909E-2</v>
      </c>
      <c r="N58" s="97">
        <f>K58/'סכום נכסי הקרן'!$C$42</f>
        <v>6.330688996382141E-3</v>
      </c>
    </row>
    <row r="59" spans="2:14" s="140" customFormat="1">
      <c r="B59" s="89" t="s">
        <v>608</v>
      </c>
      <c r="C59" s="86" t="s">
        <v>609</v>
      </c>
      <c r="D59" s="99" t="s">
        <v>573</v>
      </c>
      <c r="E59" s="99"/>
      <c r="F59" s="99" t="s">
        <v>542</v>
      </c>
      <c r="G59" s="99" t="s">
        <v>162</v>
      </c>
      <c r="H59" s="96">
        <v>3549.9999999999995</v>
      </c>
      <c r="I59" s="98">
        <v>7810</v>
      </c>
      <c r="J59" s="86"/>
      <c r="K59" s="96">
        <v>1011.9807499999998</v>
      </c>
      <c r="L59" s="97">
        <v>1.3219339185714771E-5</v>
      </c>
      <c r="M59" s="97">
        <v>7.3041480490047273E-2</v>
      </c>
      <c r="N59" s="97">
        <f>K59/'סכום נכסי הקרן'!$C$42</f>
        <v>3.9084506982007911E-2</v>
      </c>
    </row>
    <row r="60" spans="2:14" s="140" customFormat="1">
      <c r="B60" s="143"/>
      <c r="C60" s="143"/>
    </row>
    <row r="61" spans="2:14" s="140" customFormat="1">
      <c r="B61" s="143"/>
      <c r="C61" s="143"/>
    </row>
    <row r="62" spans="2:14" s="140" customFormat="1">
      <c r="B62" s="143"/>
      <c r="C62" s="143"/>
    </row>
    <row r="63" spans="2:14" s="140" customFormat="1">
      <c r="B63" s="144" t="s">
        <v>247</v>
      </c>
      <c r="C63" s="143"/>
    </row>
    <row r="64" spans="2:14" s="140" customFormat="1">
      <c r="B64" s="144" t="s">
        <v>110</v>
      </c>
      <c r="C64" s="143"/>
    </row>
    <row r="65" spans="2:3" s="140" customFormat="1">
      <c r="B65" s="144" t="s">
        <v>230</v>
      </c>
      <c r="C65" s="143"/>
    </row>
    <row r="66" spans="2:3" s="140" customFormat="1">
      <c r="B66" s="144" t="s">
        <v>238</v>
      </c>
      <c r="C66" s="143"/>
    </row>
    <row r="67" spans="2:3" s="140" customFormat="1">
      <c r="B67" s="144" t="s">
        <v>245</v>
      </c>
      <c r="C67" s="143"/>
    </row>
    <row r="68" spans="2:3" s="140" customFormat="1">
      <c r="B68" s="143"/>
      <c r="C68" s="143"/>
    </row>
    <row r="69" spans="2:3" s="140" customFormat="1">
      <c r="B69" s="143"/>
      <c r="C69" s="143"/>
    </row>
    <row r="70" spans="2:3" s="140" customFormat="1">
      <c r="B70" s="143"/>
      <c r="C70" s="143"/>
    </row>
    <row r="71" spans="2:3" s="140" customFormat="1">
      <c r="B71" s="143"/>
      <c r="C71" s="143"/>
    </row>
    <row r="72" spans="2:3" s="140" customFormat="1">
      <c r="B72" s="143"/>
      <c r="C72" s="143"/>
    </row>
    <row r="73" spans="2:3" s="140" customFormat="1">
      <c r="B73" s="143"/>
      <c r="C73" s="143"/>
    </row>
    <row r="74" spans="2:3" s="140" customFormat="1">
      <c r="B74" s="143"/>
      <c r="C74" s="143"/>
    </row>
    <row r="75" spans="2:3" s="140" customFormat="1">
      <c r="B75" s="143"/>
      <c r="C75" s="143"/>
    </row>
    <row r="76" spans="2:3" s="140" customFormat="1">
      <c r="B76" s="143"/>
      <c r="C76" s="143"/>
    </row>
    <row r="77" spans="2:3" s="140" customFormat="1">
      <c r="B77" s="143"/>
      <c r="C77" s="143"/>
    </row>
    <row r="78" spans="2:3" s="140" customFormat="1">
      <c r="B78" s="143"/>
      <c r="C78" s="143"/>
    </row>
    <row r="79" spans="2:3" s="140" customFormat="1">
      <c r="B79" s="143"/>
      <c r="C79" s="143"/>
    </row>
    <row r="80" spans="2:3" s="140" customFormat="1">
      <c r="B80" s="143"/>
      <c r="C80" s="143"/>
    </row>
    <row r="81" spans="2:3" s="140" customFormat="1">
      <c r="B81" s="143"/>
      <c r="C81" s="143"/>
    </row>
    <row r="82" spans="2:3" s="140" customFormat="1">
      <c r="B82" s="143"/>
      <c r="C82" s="143"/>
    </row>
    <row r="83" spans="2:3" s="140" customFormat="1">
      <c r="B83" s="143"/>
      <c r="C83" s="143"/>
    </row>
    <row r="84" spans="2:3" s="140" customFormat="1">
      <c r="B84" s="143"/>
      <c r="C84" s="143"/>
    </row>
    <row r="85" spans="2:3" s="140" customFormat="1">
      <c r="B85" s="143"/>
      <c r="C85" s="143"/>
    </row>
    <row r="86" spans="2:3" s="140" customFormat="1">
      <c r="B86" s="143"/>
      <c r="C86" s="143"/>
    </row>
    <row r="87" spans="2:3" s="140" customFormat="1">
      <c r="B87" s="143"/>
      <c r="C87" s="143"/>
    </row>
    <row r="88" spans="2:3" s="140" customFormat="1">
      <c r="B88" s="143"/>
      <c r="C88" s="143"/>
    </row>
    <row r="89" spans="2:3" s="140" customFormat="1">
      <c r="B89" s="143"/>
      <c r="C89" s="143"/>
    </row>
    <row r="90" spans="2:3" s="140" customFormat="1">
      <c r="B90" s="143"/>
      <c r="C90" s="143"/>
    </row>
    <row r="91" spans="2:3" s="140" customFormat="1">
      <c r="B91" s="143"/>
      <c r="C91" s="143"/>
    </row>
    <row r="92" spans="2:3" s="140" customFormat="1">
      <c r="B92" s="143"/>
      <c r="C92" s="143"/>
    </row>
    <row r="93" spans="2:3" s="140" customFormat="1">
      <c r="B93" s="143"/>
      <c r="C93" s="143"/>
    </row>
    <row r="94" spans="2:3" s="140" customFormat="1">
      <c r="B94" s="143"/>
      <c r="C94" s="143"/>
    </row>
    <row r="95" spans="2:3" s="140" customFormat="1">
      <c r="B95" s="143"/>
      <c r="C95" s="143"/>
    </row>
    <row r="96" spans="2:3" s="140" customFormat="1">
      <c r="B96" s="143"/>
      <c r="C96" s="143"/>
    </row>
    <row r="97" spans="2:3" s="140" customFormat="1">
      <c r="B97" s="143"/>
      <c r="C97" s="143"/>
    </row>
    <row r="98" spans="2:3" s="140" customFormat="1">
      <c r="B98" s="143"/>
      <c r="C98" s="143"/>
    </row>
    <row r="99" spans="2:3" s="140" customFormat="1">
      <c r="B99" s="143"/>
      <c r="C99" s="143"/>
    </row>
    <row r="100" spans="2:3" s="140" customFormat="1">
      <c r="B100" s="143"/>
      <c r="C100" s="143"/>
    </row>
    <row r="101" spans="2:3" s="140" customFormat="1">
      <c r="B101" s="143"/>
      <c r="C101" s="143"/>
    </row>
    <row r="102" spans="2:3" s="140" customFormat="1">
      <c r="B102" s="143"/>
      <c r="C102" s="143"/>
    </row>
    <row r="103" spans="2:3" s="140" customFormat="1">
      <c r="B103" s="143"/>
      <c r="C103" s="143"/>
    </row>
    <row r="104" spans="2:3" s="140" customFormat="1">
      <c r="B104" s="143"/>
      <c r="C104" s="143"/>
    </row>
    <row r="105" spans="2:3" s="140" customFormat="1">
      <c r="B105" s="143"/>
      <c r="C105" s="143"/>
    </row>
    <row r="106" spans="2:3" s="140" customFormat="1">
      <c r="B106" s="143"/>
      <c r="C106" s="143"/>
    </row>
    <row r="107" spans="2:3" s="140" customFormat="1">
      <c r="B107" s="143"/>
      <c r="C107" s="143"/>
    </row>
    <row r="108" spans="2:3" s="140" customFormat="1">
      <c r="B108" s="143"/>
      <c r="C108" s="143"/>
    </row>
    <row r="109" spans="2:3" s="140" customFormat="1">
      <c r="B109" s="143"/>
      <c r="C109" s="143"/>
    </row>
    <row r="110" spans="2:3" s="140" customFormat="1">
      <c r="B110" s="143"/>
      <c r="C110" s="143"/>
    </row>
    <row r="111" spans="2:3" s="140" customFormat="1">
      <c r="B111" s="143"/>
      <c r="C111" s="143"/>
    </row>
    <row r="112" spans="2:3" s="140" customFormat="1">
      <c r="B112" s="143"/>
      <c r="C112" s="143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B49:AB1048576 AC1:XFD1048576 AB1:AB43 B45:B62 B64:B1048576 D1:I1048576 K1:AA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90" zoomScaleNormal="90" workbookViewId="0">
      <selection activeCell="F22" sqref="F22"/>
    </sheetView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46.140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7.28515625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178</v>
      </c>
      <c r="C1" s="80" t="s" vm="1">
        <v>248</v>
      </c>
    </row>
    <row r="2" spans="2:65">
      <c r="B2" s="58" t="s">
        <v>177</v>
      </c>
      <c r="C2" s="80" t="s">
        <v>249</v>
      </c>
    </row>
    <row r="3" spans="2:65">
      <c r="B3" s="58" t="s">
        <v>179</v>
      </c>
      <c r="C3" s="80" t="s">
        <v>250</v>
      </c>
    </row>
    <row r="4" spans="2:65">
      <c r="B4" s="58" t="s">
        <v>180</v>
      </c>
      <c r="C4" s="80">
        <v>9454</v>
      </c>
    </row>
    <row r="6" spans="2:65" ht="26.25" customHeight="1">
      <c r="B6" s="161" t="s">
        <v>208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3"/>
    </row>
    <row r="7" spans="2:65" ht="26.25" customHeight="1">
      <c r="B7" s="161" t="s">
        <v>88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  <c r="BM7" s="3"/>
    </row>
    <row r="8" spans="2:65" s="3" customFormat="1" ht="78.75">
      <c r="B8" s="23" t="s">
        <v>113</v>
      </c>
      <c r="C8" s="31" t="s">
        <v>42</v>
      </c>
      <c r="D8" s="31" t="s">
        <v>118</v>
      </c>
      <c r="E8" s="31" t="s">
        <v>115</v>
      </c>
      <c r="F8" s="31" t="s">
        <v>58</v>
      </c>
      <c r="G8" s="31" t="s">
        <v>15</v>
      </c>
      <c r="H8" s="31" t="s">
        <v>59</v>
      </c>
      <c r="I8" s="31" t="s">
        <v>98</v>
      </c>
      <c r="J8" s="31" t="s">
        <v>232</v>
      </c>
      <c r="K8" s="31" t="s">
        <v>231</v>
      </c>
      <c r="L8" s="31" t="s">
        <v>57</v>
      </c>
      <c r="M8" s="31" t="s">
        <v>54</v>
      </c>
      <c r="N8" s="31" t="s">
        <v>181</v>
      </c>
      <c r="O8" s="21" t="s">
        <v>183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239</v>
      </c>
      <c r="K9" s="33"/>
      <c r="L9" s="33" t="s">
        <v>235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6" t="s">
        <v>29</v>
      </c>
      <c r="C11" s="84"/>
      <c r="D11" s="84"/>
      <c r="E11" s="84"/>
      <c r="F11" s="84"/>
      <c r="G11" s="84"/>
      <c r="H11" s="84"/>
      <c r="I11" s="84"/>
      <c r="J11" s="93"/>
      <c r="K11" s="95"/>
      <c r="L11" s="93">
        <v>616.44908999999996</v>
      </c>
      <c r="M11" s="84"/>
      <c r="N11" s="94">
        <v>1</v>
      </c>
      <c r="O11" s="94">
        <f>L11/'סכום נכסי הקרן'!$C$42</f>
        <v>2.3808366673138223E-2</v>
      </c>
      <c r="P11" s="141"/>
      <c r="BG11" s="102"/>
      <c r="BH11" s="3"/>
      <c r="BI11" s="102"/>
      <c r="BM11" s="102"/>
    </row>
    <row r="12" spans="2:65" s="4" customFormat="1" ht="18" customHeight="1">
      <c r="B12" s="83" t="s">
        <v>228</v>
      </c>
      <c r="C12" s="84"/>
      <c r="D12" s="84"/>
      <c r="E12" s="84"/>
      <c r="F12" s="84"/>
      <c r="G12" s="84"/>
      <c r="H12" s="84"/>
      <c r="I12" s="84"/>
      <c r="J12" s="93"/>
      <c r="K12" s="95"/>
      <c r="L12" s="93">
        <v>616.44908999999996</v>
      </c>
      <c r="M12" s="84"/>
      <c r="N12" s="94">
        <v>1</v>
      </c>
      <c r="O12" s="94">
        <f>L12/'סכום נכסי הקרן'!$C$42</f>
        <v>2.3808366673138223E-2</v>
      </c>
      <c r="P12" s="141"/>
      <c r="BG12" s="102"/>
      <c r="BH12" s="3"/>
      <c r="BI12" s="102"/>
      <c r="BM12" s="102"/>
    </row>
    <row r="13" spans="2:65">
      <c r="B13" s="104" t="s">
        <v>47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616.44908999999996</v>
      </c>
      <c r="M13" s="84"/>
      <c r="N13" s="94">
        <v>1</v>
      </c>
      <c r="O13" s="94">
        <f>L13/'סכום נכסי הקרן'!$C$42</f>
        <v>2.3808366673138223E-2</v>
      </c>
      <c r="P13" s="140"/>
      <c r="BH13" s="3"/>
    </row>
    <row r="14" spans="2:65" ht="20.25">
      <c r="B14" s="89" t="s">
        <v>610</v>
      </c>
      <c r="C14" s="86" t="s">
        <v>611</v>
      </c>
      <c r="D14" s="99" t="s">
        <v>27</v>
      </c>
      <c r="E14" s="99"/>
      <c r="F14" s="99" t="s">
        <v>542</v>
      </c>
      <c r="G14" s="86" t="s">
        <v>612</v>
      </c>
      <c r="H14" s="86" t="s">
        <v>613</v>
      </c>
      <c r="I14" s="99" t="s">
        <v>162</v>
      </c>
      <c r="J14" s="96">
        <v>665.9799999999999</v>
      </c>
      <c r="K14" s="98">
        <v>10826</v>
      </c>
      <c r="L14" s="96">
        <v>263.16131999999993</v>
      </c>
      <c r="M14" s="97">
        <v>1.0299096778126341E-4</v>
      </c>
      <c r="N14" s="97">
        <v>0.42689870788843237</v>
      </c>
      <c r="O14" s="97">
        <f>L14/'סכום נכסי הקרן'!$C$42</f>
        <v>1.0163760969696723E-2</v>
      </c>
      <c r="P14" s="140"/>
      <c r="BH14" s="4"/>
    </row>
    <row r="15" spans="2:65">
      <c r="B15" s="89" t="s">
        <v>614</v>
      </c>
      <c r="C15" s="86" t="s">
        <v>615</v>
      </c>
      <c r="D15" s="99" t="s">
        <v>27</v>
      </c>
      <c r="E15" s="99"/>
      <c r="F15" s="99" t="s">
        <v>542</v>
      </c>
      <c r="G15" s="86" t="s">
        <v>616</v>
      </c>
      <c r="H15" s="86" t="s">
        <v>613</v>
      </c>
      <c r="I15" s="99" t="s">
        <v>162</v>
      </c>
      <c r="J15" s="96">
        <v>328.99999999999994</v>
      </c>
      <c r="K15" s="98">
        <v>29419.81</v>
      </c>
      <c r="L15" s="96">
        <v>353.28777000000002</v>
      </c>
      <c r="M15" s="97">
        <v>2.3652969955791721E-5</v>
      </c>
      <c r="N15" s="97">
        <v>0.57310129211156768</v>
      </c>
      <c r="O15" s="97">
        <f>L15/'סכום נכסי הקרן'!$C$42</f>
        <v>1.3644605703441502E-2</v>
      </c>
      <c r="P15" s="140"/>
    </row>
    <row r="16" spans="2:65">
      <c r="B16" s="85"/>
      <c r="C16" s="86"/>
      <c r="D16" s="86"/>
      <c r="E16" s="86"/>
      <c r="F16" s="86"/>
      <c r="G16" s="86"/>
      <c r="H16" s="86"/>
      <c r="I16" s="86"/>
      <c r="J16" s="96"/>
      <c r="K16" s="98"/>
      <c r="L16" s="86"/>
      <c r="M16" s="86"/>
      <c r="N16" s="97"/>
      <c r="O16" s="86"/>
      <c r="P16" s="140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40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6">
      <c r="B19" s="101" t="s">
        <v>247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6">
      <c r="B20" s="101" t="s">
        <v>110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6">
      <c r="B21" s="101" t="s">
        <v>230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6">
      <c r="B22" s="101" t="s">
        <v>238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5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5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5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5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59" ht="20.2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BG37" s="4"/>
    </row>
    <row r="38" spans="2:5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BG38" s="3"/>
    </row>
    <row r="39" spans="2:5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5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5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5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5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5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5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5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5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5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8 B20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2018-09-03T06:16:19+00:00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FE0FC70C-DF0B-4D14-A705-A0A4F4A00A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2018-09-03T04:20:27Z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b76e59bb9f5947a781773f53cc6e9460">
    <vt:lpwstr/>
  </property>
  <property fmtid="{D5CDD505-2E9C-101B-9397-08002B2CF9AE}" pid="21" name="n612d9597dc7466f957352ce79be86f3">
    <vt:lpwstr/>
  </property>
  <property fmtid="{D5CDD505-2E9C-101B-9397-08002B2CF9AE}" pid="22" name="ia53b9f18d984e01914f4b79710425b7">
    <vt:lpwstr/>
  </property>
  <property fmtid="{D5CDD505-2E9C-101B-9397-08002B2CF9AE}" pid="24" name="aa1c885e8039426686f6c49672b09953">
    <vt:lpwstr/>
  </property>
  <property fmtid="{D5CDD505-2E9C-101B-9397-08002B2CF9AE}" pid="25" name="e09eddfac2354f9ab04a226e27f86f1f">
    <vt:lpwstr/>
  </property>
  <property fmtid="{D5CDD505-2E9C-101B-9397-08002B2CF9AE}" pid="26" name="kb4cc1381c4248d7a2dfa3f1be0c86c0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