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הלוואות!$B$6:$Q$39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15" i="58" l="1"/>
  <c r="J12" i="58"/>
  <c r="J11" i="58" l="1"/>
  <c r="J10" i="58" s="1"/>
  <c r="C11" i="84"/>
  <c r="C10" i="84" s="1"/>
  <c r="C43" i="88" s="1"/>
  <c r="S63" i="61" l="1"/>
  <c r="O63" i="61"/>
  <c r="C15" i="88" l="1"/>
  <c r="C33" i="88"/>
  <c r="C31" i="88"/>
  <c r="C26" i="88"/>
  <c r="C18" i="88"/>
  <c r="C17" i="88"/>
  <c r="C12" i="88" s="1"/>
  <c r="C13" i="88"/>
  <c r="C11" i="88"/>
  <c r="C23" i="88" l="1"/>
  <c r="C10" i="88"/>
  <c r="C42" i="88" l="1"/>
  <c r="D10" i="88" l="1"/>
  <c r="Q38" i="78"/>
  <c r="Q33" i="78"/>
  <c r="Q29" i="78"/>
  <c r="Q25" i="78"/>
  <c r="Q21" i="78"/>
  <c r="Q16" i="78"/>
  <c r="Q12" i="78"/>
  <c r="Q37" i="78"/>
  <c r="Q32" i="78"/>
  <c r="Q28" i="78"/>
  <c r="Q24" i="78"/>
  <c r="Q20" i="78"/>
  <c r="Q15" i="78"/>
  <c r="Q11" i="78"/>
  <c r="Q35" i="78"/>
  <c r="Q31" i="78"/>
  <c r="Q27" i="78"/>
  <c r="Q23" i="78"/>
  <c r="Q19" i="78"/>
  <c r="Q14" i="78"/>
  <c r="Q39" i="78"/>
  <c r="Q34" i="78"/>
  <c r="Q30" i="78"/>
  <c r="Q26" i="78"/>
  <c r="Q22" i="78"/>
  <c r="Q17" i="78"/>
  <c r="Q13" i="78"/>
  <c r="Q10" i="78"/>
  <c r="K25" i="76"/>
  <c r="K20" i="76"/>
  <c r="K16" i="76"/>
  <c r="K12" i="76"/>
  <c r="S23" i="71"/>
  <c r="S18" i="71"/>
  <c r="S14" i="71"/>
  <c r="O15" i="64"/>
  <c r="O11" i="64"/>
  <c r="N55" i="63"/>
  <c r="N51" i="63"/>
  <c r="N46" i="63"/>
  <c r="N42" i="63"/>
  <c r="N38" i="63"/>
  <c r="N33" i="63"/>
  <c r="N29" i="63"/>
  <c r="N25" i="63"/>
  <c r="N21" i="63"/>
  <c r="N16" i="63"/>
  <c r="N12" i="63"/>
  <c r="K17" i="76"/>
  <c r="S11" i="71"/>
  <c r="N52" i="63"/>
  <c r="N43" i="63"/>
  <c r="N30" i="63"/>
  <c r="N13" i="63"/>
  <c r="K29" i="76"/>
  <c r="K24" i="76"/>
  <c r="K19" i="76"/>
  <c r="K15" i="76"/>
  <c r="K11" i="76"/>
  <c r="S22" i="71"/>
  <c r="S17" i="71"/>
  <c r="S13" i="71"/>
  <c r="O14" i="64"/>
  <c r="N58" i="63"/>
  <c r="N54" i="63"/>
  <c r="N50" i="63"/>
  <c r="N45" i="63"/>
  <c r="N41" i="63"/>
  <c r="N37" i="63"/>
  <c r="N32" i="63"/>
  <c r="N28" i="63"/>
  <c r="N24" i="63"/>
  <c r="N20" i="63"/>
  <c r="N15" i="63"/>
  <c r="N11" i="63"/>
  <c r="K22" i="76"/>
  <c r="S15" i="71"/>
  <c r="N56" i="63"/>
  <c r="N35" i="63"/>
  <c r="N26" i="63"/>
  <c r="N17" i="63"/>
  <c r="K28" i="76"/>
  <c r="K23" i="76"/>
  <c r="K18" i="76"/>
  <c r="K14" i="76"/>
  <c r="S26" i="71"/>
  <c r="S21" i="71"/>
  <c r="S16" i="71"/>
  <c r="S12" i="71"/>
  <c r="O13" i="64"/>
  <c r="N57" i="63"/>
  <c r="N53" i="63"/>
  <c r="N49" i="63"/>
  <c r="N44" i="63"/>
  <c r="N40" i="63"/>
  <c r="N36" i="63"/>
  <c r="N31" i="63"/>
  <c r="N27" i="63"/>
  <c r="N23" i="63"/>
  <c r="N18" i="63"/>
  <c r="N14" i="63"/>
  <c r="K26" i="76"/>
  <c r="K13" i="76"/>
  <c r="S25" i="71"/>
  <c r="S19" i="71"/>
  <c r="O12" i="64"/>
  <c r="N47" i="63"/>
  <c r="N39" i="63"/>
  <c r="N22" i="63"/>
  <c r="U122" i="61"/>
  <c r="U117" i="61"/>
  <c r="U113" i="61"/>
  <c r="U109" i="61"/>
  <c r="U105" i="61"/>
  <c r="U101" i="61"/>
  <c r="U97" i="61"/>
  <c r="U93" i="61"/>
  <c r="U89" i="61"/>
  <c r="U85" i="61"/>
  <c r="U80" i="61"/>
  <c r="U76" i="61"/>
  <c r="U72" i="61"/>
  <c r="U68" i="61"/>
  <c r="U64" i="61"/>
  <c r="U60" i="61"/>
  <c r="U56" i="61"/>
  <c r="U52" i="61"/>
  <c r="U48" i="61"/>
  <c r="U44" i="61"/>
  <c r="U40" i="61"/>
  <c r="U36" i="61"/>
  <c r="U32" i="61"/>
  <c r="U28" i="61"/>
  <c r="U24" i="61"/>
  <c r="U20" i="61"/>
  <c r="U16" i="61"/>
  <c r="U12" i="61"/>
  <c r="U120" i="61"/>
  <c r="U116" i="61"/>
  <c r="U112" i="61"/>
  <c r="U108" i="61"/>
  <c r="U104" i="61"/>
  <c r="U100" i="61"/>
  <c r="U96" i="61"/>
  <c r="U92" i="61"/>
  <c r="U88" i="61"/>
  <c r="U84" i="61"/>
  <c r="U79" i="61"/>
  <c r="U75" i="61"/>
  <c r="U71" i="61"/>
  <c r="U67" i="61"/>
  <c r="U63" i="61"/>
  <c r="U59" i="61"/>
  <c r="U55" i="61"/>
  <c r="U51" i="61"/>
  <c r="U47" i="61"/>
  <c r="U43" i="61"/>
  <c r="U39" i="61"/>
  <c r="U35" i="61"/>
  <c r="U31" i="61"/>
  <c r="U27" i="61"/>
  <c r="U23" i="61"/>
  <c r="U19" i="61"/>
  <c r="U15" i="61"/>
  <c r="U11" i="61"/>
  <c r="U69" i="61"/>
  <c r="U61" i="61"/>
  <c r="U49" i="61"/>
  <c r="U41" i="61"/>
  <c r="U33" i="61"/>
  <c r="U25" i="61"/>
  <c r="U13" i="61"/>
  <c r="U124" i="61"/>
  <c r="U119" i="61"/>
  <c r="U115" i="61"/>
  <c r="U111" i="61"/>
  <c r="U107" i="61"/>
  <c r="U103" i="61"/>
  <c r="U99" i="61"/>
  <c r="U95" i="61"/>
  <c r="U91" i="61"/>
  <c r="U87" i="61"/>
  <c r="U82" i="61"/>
  <c r="U78" i="61"/>
  <c r="U74" i="61"/>
  <c r="U70" i="61"/>
  <c r="U66" i="61"/>
  <c r="U62" i="61"/>
  <c r="U58" i="61"/>
  <c r="U54" i="61"/>
  <c r="U50" i="61"/>
  <c r="U46" i="61"/>
  <c r="U42" i="61"/>
  <c r="U38" i="61"/>
  <c r="U34" i="61"/>
  <c r="U30" i="61"/>
  <c r="U26" i="61"/>
  <c r="U22" i="61"/>
  <c r="U18" i="61"/>
  <c r="U14" i="61"/>
  <c r="U90" i="61"/>
  <c r="U81" i="61"/>
  <c r="U77" i="61"/>
  <c r="U65" i="61"/>
  <c r="U57" i="61"/>
  <c r="U45" i="61"/>
  <c r="U37" i="61"/>
  <c r="U29" i="61"/>
  <c r="U17" i="61"/>
  <c r="U123" i="61"/>
  <c r="U118" i="61"/>
  <c r="U114" i="61"/>
  <c r="U110" i="61"/>
  <c r="U106" i="61"/>
  <c r="U102" i="61"/>
  <c r="U98" i="61"/>
  <c r="U94" i="61"/>
  <c r="U86" i="61"/>
  <c r="U73" i="61"/>
  <c r="U53" i="61"/>
  <c r="U21" i="61"/>
  <c r="R41" i="59"/>
  <c r="R37" i="59"/>
  <c r="R33" i="59"/>
  <c r="R29" i="59"/>
  <c r="R24" i="59"/>
  <c r="R20" i="59"/>
  <c r="L19" i="58"/>
  <c r="R40" i="59"/>
  <c r="R36" i="59"/>
  <c r="R32" i="59"/>
  <c r="R28" i="59"/>
  <c r="R23" i="59"/>
  <c r="R19" i="59"/>
  <c r="R15" i="59"/>
  <c r="R11" i="59"/>
  <c r="L18" i="58"/>
  <c r="L13" i="58"/>
  <c r="R16" i="59"/>
  <c r="L10" i="58"/>
  <c r="R39" i="59"/>
  <c r="R35" i="59"/>
  <c r="R31" i="59"/>
  <c r="R27" i="59"/>
  <c r="R22" i="59"/>
  <c r="R18" i="59"/>
  <c r="R14" i="59"/>
  <c r="L21" i="58"/>
  <c r="L17" i="58"/>
  <c r="L12" i="58"/>
  <c r="R42" i="59"/>
  <c r="R38" i="59"/>
  <c r="R34" i="59"/>
  <c r="R30" i="59"/>
  <c r="R26" i="59"/>
  <c r="R21" i="59"/>
  <c r="R17" i="59"/>
  <c r="R13" i="59"/>
  <c r="L20" i="58"/>
  <c r="L16" i="58"/>
  <c r="L11" i="58"/>
  <c r="R12" i="59"/>
  <c r="L15" i="58"/>
  <c r="D38" i="88"/>
  <c r="D23" i="88"/>
  <c r="D13" i="88"/>
  <c r="D33" i="88"/>
  <c r="D18" i="88"/>
  <c r="D12" i="88"/>
  <c r="D31" i="88"/>
  <c r="D17" i="88"/>
  <c r="D42" i="88"/>
  <c r="D26" i="88"/>
  <c r="D15" i="88"/>
  <c r="D11" i="88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2">
    <s v="Migdal Hashkaot Neches Boded"/>
    <s v="{[Time].[Hie Time].[Yom].&amp;[20180630]}"/>
    <s v="{[Medida].[Medida].&amp;[2]}"/>
    <s v="{[Keren].[Keren].[All]}"/>
    <s v="{[Cheshbon KM].[Hie Peilut].[Peilut 7].&amp;[Kod_Peilut_L7_7120]&amp;[Kod_Peilut_L6_475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7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52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4" si="31">
        <n x="1" s="1"/>
        <n x="2" s="1"/>
        <n x="29"/>
        <n x="30"/>
      </t>
    </mdx>
    <mdx n="0" f="v">
      <t c="4" si="31">
        <n x="1" s="1"/>
        <n x="2" s="1"/>
        <n x="32"/>
        <n x="30"/>
      </t>
    </mdx>
    <mdx n="0" f="v">
      <t c="4" si="31">
        <n x="1" s="1"/>
        <n x="2" s="1"/>
        <n x="33"/>
        <n x="30"/>
      </t>
    </mdx>
    <mdx n="0" f="v">
      <t c="4" si="31">
        <n x="1" s="1"/>
        <n x="2" s="1"/>
        <n x="34"/>
        <n x="30"/>
      </t>
    </mdx>
    <mdx n="0" f="v">
      <t c="4" si="31">
        <n x="1" s="1"/>
        <n x="2" s="1"/>
        <n x="35"/>
        <n x="30"/>
      </t>
    </mdx>
    <mdx n="0" f="v">
      <t c="4" si="31">
        <n x="1" s="1"/>
        <n x="2" s="1"/>
        <n x="36"/>
        <n x="30"/>
      </t>
    </mdx>
    <mdx n="0" f="v">
      <t c="4" si="31">
        <n x="1" s="1"/>
        <n x="2" s="1"/>
        <n x="37"/>
        <n x="30"/>
      </t>
    </mdx>
    <mdx n="0" f="v">
      <t c="4" si="31">
        <n x="1" s="1"/>
        <n x="2" s="1"/>
        <n x="38"/>
        <n x="30"/>
      </t>
    </mdx>
    <mdx n="0" f="v">
      <t c="4" si="31">
        <n x="1" s="1"/>
        <n x="2" s="1"/>
        <n x="39"/>
        <n x="30"/>
      </t>
    </mdx>
    <mdx n="0" f="v">
      <t c="4" si="31">
        <n x="1" s="1"/>
        <n x="2" s="1"/>
        <n x="40"/>
        <n x="30"/>
      </t>
    </mdx>
    <mdx n="0" f="v">
      <t c="4" si="31">
        <n x="1" s="1"/>
        <n x="2" s="1"/>
        <n x="41"/>
        <n x="30"/>
      </t>
    </mdx>
  </mdxMetadata>
  <valueMetadata count="5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</valueMetadata>
</metadata>
</file>

<file path=xl/sharedStrings.xml><?xml version="1.0" encoding="utf-8"?>
<sst xmlns="http://schemas.openxmlformats.org/spreadsheetml/2006/main" count="3379" uniqueCount="767">
  <si>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</si>
  <si>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</si>
  <si>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</si>
  <si>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</si>
  <si>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</si>
  <si>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</si>
  <si>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</si>
  <si>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</si>
  <si>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</si>
  <si>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</si>
  <si>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</si>
  <si>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</si>
  <si>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</si>
  <si>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</si>
  <si>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</si>
  <si>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</si>
  <si>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</si>
  <si>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</si>
  <si>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</si>
  <si>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</si>
  <si>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</si>
  <si>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</si>
  <si>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</si>
  <si>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</si>
  <si>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</si>
  <si>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</si>
  <si>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</si>
  <si>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</si>
  <si>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</si>
  <si>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</si>
  <si>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</si>
  <si>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</si>
  <si>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</si>
  <si>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</si>
  <si>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</si>
  <si>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</si>
  <si>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</si>
  <si>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</si>
  <si>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</si>
  <si>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</si>
  <si>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</si>
  <si>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</si>
  <si>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</si>
  <si>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</si>
  <si>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</si>
  <si>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</si>
  <si>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</si>
  <si>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</si>
  <si>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</si>
  <si>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</si>
  <si>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</si>
  <si>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</si>
  <si>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</si>
  <si>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</si>
  <si>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</si>
  <si>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</si>
  <si>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</si>
  <si>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</si>
  <si>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</si>
  <si>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</si>
  <si>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</si>
  <si>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</si>
  <si>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</si>
  <si>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</si>
  <si>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</si>
  <si>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</si>
  <si>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</si>
  <si>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</si>
  <si>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</si>
  <si>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</si>
  <si>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</si>
  <si>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</si>
  <si>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</si>
  <si>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</si>
  <si>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</si>
  <si>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</si>
  <si>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</si>
  <si>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</si>
  <si>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</si>
  <si>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</si>
  <si>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</si>
  <si>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</si>
  <si>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</si>
  <si>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</si>
  <si>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</si>
  <si>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</si>
  <si>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</si>
  <si>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</si>
  <si>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</si>
  <si>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</si>
  <si>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</si>
  <si>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</si>
  <si>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</si>
  <si>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</si>
  <si>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</si>
  <si>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</si>
  <si>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</si>
  <si>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</si>
  <si>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</si>
  <si>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</si>
  <si>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</si>
  <si>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</si>
  <si>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</si>
  <si>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</si>
  <si>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</si>
  <si>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</si>
  <si>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</si>
  <si>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</si>
  <si>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</si>
  <si>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</si>
  <si>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</si>
  <si>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</si>
  <si>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</si>
  <si>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</si>
  <si>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</si>
  <si>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</si>
  <si>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</si>
  <si>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</si>
  <si>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</si>
  <si>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</si>
  <si>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</si>
  <si>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</si>
  <si>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</si>
  <si>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</si>
  <si>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</si>
  <si>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</si>
  <si>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</si>
  <si>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</si>
  <si>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</si>
  <si>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</si>
  <si>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</si>
  <si>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</si>
  <si>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</si>
  <si>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</si>
  <si>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</si>
  <si>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</si>
  <si>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</si>
  <si>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</si>
  <si>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</si>
  <si>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</si>
  <si>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</si>
  <si>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</si>
  <si>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</si>
  <si>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</si>
  <si>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</si>
  <si>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</si>
  <si>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</si>
  <si>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</si>
  <si>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</si>
  <si>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</si>
  <si>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</si>
  <si>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</si>
  <si>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</si>
  <si>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</si>
  <si>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</si>
  <si>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</si>
  <si>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</si>
  <si>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</si>
  <si>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</si>
  <si>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</si>
  <si>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</si>
  <si>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</si>
  <si>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</si>
  <si>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</si>
  <si>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</si>
  <si>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</si>
  <si>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</si>
  <si>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</si>
  <si>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</si>
  <si>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</si>
  <si>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</si>
  <si>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</si>
  <si>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</si>
  <si>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</si>
  <si>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</si>
  <si>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</si>
  <si>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</si>
  <si>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</si>
  <si>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</si>
  <si>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</si>
  <si>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</si>
  <si>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</si>
  <si>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</si>
  <si>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</si>
  <si>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</si>
  <si>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</si>
  <si>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</si>
  <si>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</si>
  <si>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</si>
  <si>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</si>
  <si>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</si>
  <si>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</si>
  <si>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</si>
  <si>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</si>
  <si>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</si>
  <si>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</si>
  <si>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</si>
  <si>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</si>
  <si>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</si>
  <si>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</si>
  <si>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</si>
  <si>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</si>
  <si>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</si>
  <si>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</si>
  <si>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</si>
  <si>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</si>
  <si>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</si>
  <si>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</si>
  <si>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</si>
  <si>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</si>
  <si>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</si>
  <si>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</si>
  <si>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</si>
  <si>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</si>
  <si>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</si>
  <si>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</si>
  <si>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</si>
  <si>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</si>
  <si>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</si>
  <si>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</si>
  <si>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</si>
  <si>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</si>
  <si>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</si>
  <si>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</si>
  <si>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</si>
  <si>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</si>
  <si>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</si>
  <si>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</si>
  <si>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</si>
  <si>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</si>
  <si>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</si>
  <si>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</si>
  <si>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</si>
  <si>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</si>
  <si>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</si>
  <si>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</si>
  <si>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</si>
  <si>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</si>
  <si>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</si>
  <si>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</si>
  <si>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</si>
  <si>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</si>
  <si>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</si>
  <si>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</si>
  <si>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</si>
  <si>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</si>
  <si>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</si>
  <si>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</si>
  <si>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30/06/2018</t>
  </si>
  <si>
    <t>מגדל מקפת קרנות פנסיה וקופות גמל בע"מ</t>
  </si>
  <si>
    <t>מקפת משלימה - מסלול השקעות לבני 60 ומעלה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</si>
  <si>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</si>
  <si>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</si>
  <si>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</si>
  <si>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</si>
  <si>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</si>
  <si>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</si>
  <si>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</si>
  <si>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</si>
  <si>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</si>
  <si>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</si>
  <si>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</si>
  <si>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</si>
  <si>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</si>
  <si>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</si>
  <si>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</si>
  <si>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</si>
  <si>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</si>
  <si>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</si>
  <si>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</si>
  <si>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</si>
  <si>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</si>
  <si>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</si>
  <si>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</si>
  <si>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</si>
  <si>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</si>
  <si>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</si>
  <si>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</si>
  <si>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</si>
  <si>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</si>
  <si>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</si>
  <si>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</si>
  <si>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</si>
  <si>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</si>
  <si>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</si>
  <si>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</si>
  <si>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</si>
  <si>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</si>
  <si>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</si>
  <si>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</si>
  <si>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</si>
  <si>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</si>
  <si>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</si>
  <si>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</si>
  <si>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</si>
  <si>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</si>
  <si>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</si>
  <si>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</si>
  <si>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</si>
  <si>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</si>
  <si>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</si>
  <si>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</si>
  <si>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</si>
  <si>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</si>
  <si>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</si>
  <si>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</si>
  <si>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</si>
  <si>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</si>
  <si>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</si>
  <si>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</si>
  <si>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</si>
  <si>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</si>
  <si>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</si>
  <si>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</si>
  <si>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</si>
  <si>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הנפקות 44</t>
  </si>
  <si>
    <t>2310209</t>
  </si>
  <si>
    <t>520000522</t>
  </si>
  <si>
    <t>מזרחי הנפקות 45</t>
  </si>
  <si>
    <t>2310217</t>
  </si>
  <si>
    <t>מזרחי הנפקות אגח 42</t>
  </si>
  <si>
    <t>2310183</t>
  </si>
  <si>
    <t>מזרחי טפחות 39</t>
  </si>
  <si>
    <t>2310159</t>
  </si>
  <si>
    <t>פועלים הנפקות אגח 32</t>
  </si>
  <si>
    <t>1940535</t>
  </si>
  <si>
    <t>520000118</t>
  </si>
  <si>
    <t>פועלים הנפקות אגח 35</t>
  </si>
  <si>
    <t>1940618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</si>
  <si>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</si>
  <si>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</si>
  <si>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</si>
  <si>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</si>
  <si>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</si>
  <si>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</si>
  <si>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</si>
  <si>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</si>
  <si>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</si>
  <si>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</si>
  <si>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</si>
  <si>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</si>
  <si>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</si>
  <si>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</si>
  <si>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</si>
  <si>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</si>
  <si>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עזריאלי אגח ד</t>
  </si>
  <si>
    <t>1138650</t>
  </si>
  <si>
    <t>פועלים הנפקות התח אגח י</t>
  </si>
  <si>
    <t>1940402</t>
  </si>
  <si>
    <t>פועלים הנפקות התח אגח יד</t>
  </si>
  <si>
    <t>1940501</t>
  </si>
  <si>
    <t>אירפורט אגח ה</t>
  </si>
  <si>
    <t>1133487</t>
  </si>
  <si>
    <t>511659401</t>
  </si>
  <si>
    <t>AA.IL</t>
  </si>
  <si>
    <t>אמות אגח ב</t>
  </si>
  <si>
    <t>1126630</t>
  </si>
  <si>
    <t>520026683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</si>
  <si>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</si>
  <si>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</si>
  <si>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</si>
  <si>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</si>
  <si>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</si>
  <si>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</si>
  <si>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</si>
  <si>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</si>
  <si>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</si>
  <si>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</si>
  <si>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בנק לאומי שה סדרה 200</t>
  </si>
  <si>
    <t>6040141</t>
  </si>
  <si>
    <t>דקסיה ישראל אגח ב</t>
  </si>
  <si>
    <t>1095066</t>
  </si>
  <si>
    <t>520019753</t>
  </si>
  <si>
    <t>דקסיה ישראל הנפקות סד י</t>
  </si>
  <si>
    <t>1134147</t>
  </si>
  <si>
    <t>חשמל אגח 27</t>
  </si>
  <si>
    <t>6000210</t>
  </si>
  <si>
    <t>520000472</t>
  </si>
  <si>
    <t>חיפוש נפט וגז</t>
  </si>
  <si>
    <t>חשמל אגח 29</t>
  </si>
  <si>
    <t>6000236</t>
  </si>
  <si>
    <t>מליסרון   אגח ה*</t>
  </si>
  <si>
    <t>3230091</t>
  </si>
  <si>
    <t>520037789</t>
  </si>
  <si>
    <t>מליסרון אגח טז*</t>
  </si>
  <si>
    <t>3230265</t>
  </si>
  <si>
    <t>מליסרון אגח יד*</t>
  </si>
  <si>
    <t>3230232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</si>
  <si>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</si>
  <si>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</si>
  <si>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</si>
  <si>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</si>
  <si>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</si>
  <si>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</si>
  <si>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</si>
  <si>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</si>
  <si>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</si>
  <si>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</si>
  <si>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</si>
  <si>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</si>
  <si>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</si>
  <si>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</si>
  <si>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אגח ז</t>
  </si>
  <si>
    <t>1136084</t>
  </si>
  <si>
    <t>513623314</t>
  </si>
  <si>
    <t>ביג אגח ח</t>
  </si>
  <si>
    <t>1138924</t>
  </si>
  <si>
    <t>ביג אגח ט</t>
  </si>
  <si>
    <t>1141050</t>
  </si>
  <si>
    <t>גב ים     ו*</t>
  </si>
  <si>
    <t>7590128</t>
  </si>
  <si>
    <t>520001736</t>
  </si>
  <si>
    <t>גזית גלוב אגח יב</t>
  </si>
  <si>
    <t>1260603</t>
  </si>
  <si>
    <t>520033234</t>
  </si>
  <si>
    <t>גזית גלוב אגח יג</t>
  </si>
  <si>
    <t>1260652</t>
  </si>
  <si>
    <t>גזית גלוב ד</t>
  </si>
  <si>
    <t>1260397</t>
  </si>
  <si>
    <t>מבני תעשיה אגח יח</t>
  </si>
  <si>
    <t>2260479</t>
  </si>
  <si>
    <t>520024126</t>
  </si>
  <si>
    <t>מגה אור אגח ח</t>
  </si>
  <si>
    <t>1147602</t>
  </si>
  <si>
    <t>513257873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</si>
  <si>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</si>
  <si>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</si>
  <si>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</si>
  <si>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</si>
  <si>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</si>
  <si>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</si>
  <si>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סלע קפיטל נדלן אגח ג</t>
  </si>
  <si>
    <t>1138973</t>
  </si>
  <si>
    <t>513992529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</si>
  <si>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</si>
  <si>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</si>
  <si>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</si>
  <si>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</si>
  <si>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</si>
  <si>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</si>
  <si>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</si>
  <si>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</si>
  <si>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</si>
  <si>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</si>
  <si>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</si>
  <si>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ביטוח</t>
  </si>
  <si>
    <t>פניקס הון אגח ה</t>
  </si>
  <si>
    <t>1135417</t>
  </si>
  <si>
    <t>דיסקונט מנ שה</t>
  </si>
  <si>
    <t>7480098</t>
  </si>
  <si>
    <t>520007030</t>
  </si>
  <si>
    <t>A+.IL</t>
  </si>
  <si>
    <t>ישרס אגח טו</t>
  </si>
  <si>
    <t>6130207</t>
  </si>
  <si>
    <t>520017807</t>
  </si>
  <si>
    <t>ישרס אגח טז</t>
  </si>
  <si>
    <t>6130223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</si>
  <si>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</si>
  <si>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</si>
  <si>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</si>
  <si>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</si>
  <si>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</si>
  <si>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</si>
  <si>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סלקום אגח ח</t>
  </si>
  <si>
    <t>1132828</t>
  </si>
  <si>
    <t>511930125</t>
  </si>
  <si>
    <t>ריבוע נדלן ז</t>
  </si>
  <si>
    <t>1140615</t>
  </si>
  <si>
    <t>513765859</t>
  </si>
  <si>
    <t>אשטרום נכ אג8</t>
  </si>
  <si>
    <t>2510162</t>
  </si>
  <si>
    <t>520036617</t>
  </si>
  <si>
    <t>A.IL</t>
  </si>
  <si>
    <t>גירון אגח ז</t>
  </si>
  <si>
    <t>1142629</t>
  </si>
  <si>
    <t>520044520</t>
  </si>
  <si>
    <t>דיסקונט שטר הון 1</t>
  </si>
  <si>
    <t>6910095</t>
  </si>
  <si>
    <t>כלכלית ירושלים אגח טו</t>
  </si>
  <si>
    <t>1980416</t>
  </si>
  <si>
    <t>520017070</t>
  </si>
  <si>
    <t>אדגר.ק7</t>
  </si>
  <si>
    <t>1820158</t>
  </si>
  <si>
    <t>520035171</t>
  </si>
  <si>
    <t>A-.IL</t>
  </si>
  <si>
    <t>דה לסר אגח ד</t>
  </si>
  <si>
    <t>1132059</t>
  </si>
  <si>
    <t>1427976</t>
  </si>
  <si>
    <t>אלדן סדרה ד</t>
  </si>
  <si>
    <t>1140821</t>
  </si>
  <si>
    <t>510454333</t>
  </si>
  <si>
    <t>שרותים</t>
  </si>
  <si>
    <t>BBB+.IL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</si>
  <si>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</si>
  <si>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</si>
  <si>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</si>
  <si>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</si>
  <si>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</si>
  <si>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</si>
  <si>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</si>
  <si>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נמלי ישראל אגח ג</t>
  </si>
  <si>
    <t>1145580</t>
  </si>
  <si>
    <t>אמות אגח ה</t>
  </si>
  <si>
    <t>1138114</t>
  </si>
  <si>
    <t>בזק סדרה ט</t>
  </si>
  <si>
    <t>2300176</t>
  </si>
  <si>
    <t>גב ים ח*</t>
  </si>
  <si>
    <t>7590151</t>
  </si>
  <si>
    <t>דה זראסאי ד</t>
  </si>
  <si>
    <t>1147560</t>
  </si>
  <si>
    <t>1744984</t>
  </si>
  <si>
    <t>חשמל אגח 26</t>
  </si>
  <si>
    <t>6000202</t>
  </si>
  <si>
    <t>כיל ה</t>
  </si>
  <si>
    <t>2810299</t>
  </si>
  <si>
    <t>520027830</t>
  </si>
  <si>
    <t>סילברסטין אגח א*</t>
  </si>
  <si>
    <t>1145598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</si>
  <si>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</si>
  <si>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</si>
  <si>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</si>
  <si>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</si>
  <si>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</si>
  <si>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</si>
  <si>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</si>
  <si>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ביטחוניות</t>
  </si>
  <si>
    <t>דה זראסאי אגח ג</t>
  </si>
  <si>
    <t>1137975</t>
  </si>
  <si>
    <t>הפניקס אגח ח</t>
  </si>
  <si>
    <t>1139815</t>
  </si>
  <si>
    <t>וורטון אגח א</t>
  </si>
  <si>
    <t>1140169</t>
  </si>
  <si>
    <t>1866231</t>
  </si>
  <si>
    <t>פז נפט ה*</t>
  </si>
  <si>
    <t>1139534</t>
  </si>
  <si>
    <t>קרסו אגח א</t>
  </si>
  <si>
    <t>1136464</t>
  </si>
  <si>
    <t>514065283</t>
  </si>
  <si>
    <t>לייטסטון אגח א</t>
  </si>
  <si>
    <t>1133891</t>
  </si>
  <si>
    <t>1838682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</si>
  <si>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</si>
  <si>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</si>
  <si>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</si>
  <si>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</si>
  <si>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</si>
  <si>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</si>
  <si>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</si>
  <si>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</si>
  <si>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520007469</t>
  </si>
  <si>
    <t>סלקום אגח ט</t>
  </si>
  <si>
    <t>1132836</t>
  </si>
  <si>
    <t>סלקום יא</t>
  </si>
  <si>
    <t>1139252</t>
  </si>
  <si>
    <t>ספנסר ג</t>
  </si>
  <si>
    <t>1147495</t>
  </si>
  <si>
    <t>1838863</t>
  </si>
  <si>
    <t>פרטנר ו</t>
  </si>
  <si>
    <t>1141415</t>
  </si>
  <si>
    <t>520044314</t>
  </si>
  <si>
    <t>קרסו אגח ב</t>
  </si>
  <si>
    <t>1139591</t>
  </si>
  <si>
    <t>אול יר אגח 3</t>
  </si>
  <si>
    <t>1140136</t>
  </si>
  <si>
    <t>1841580</t>
  </si>
  <si>
    <t>אול יר אגח ה</t>
  </si>
  <si>
    <t>1143304</t>
  </si>
  <si>
    <t>או.פי.סי אגח א*</t>
  </si>
  <si>
    <t>1141589</t>
  </si>
  <si>
    <t>514401702</t>
  </si>
  <si>
    <t>בזן 4</t>
  </si>
  <si>
    <t>2590362</t>
  </si>
  <si>
    <t>520036658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</si>
  <si>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</si>
  <si>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</si>
  <si>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</si>
  <si>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</si>
  <si>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</si>
  <si>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</si>
  <si>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</si>
  <si>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אלדן סדרה א</t>
  </si>
  <si>
    <t>1134840</t>
  </si>
  <si>
    <t>אלדן סדרה ג</t>
  </si>
  <si>
    <t>1140813</t>
  </si>
  <si>
    <t>ישראמקו א*</t>
  </si>
  <si>
    <t>2320174</t>
  </si>
  <si>
    <t>550010003</t>
  </si>
  <si>
    <t>תמר פטרוליום אגח ב</t>
  </si>
  <si>
    <t>1143593</t>
  </si>
  <si>
    <t>515334662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</si>
  <si>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</si>
  <si>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</si>
  <si>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</si>
  <si>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</si>
  <si>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</si>
  <si>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</si>
  <si>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</si>
  <si>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פסגות סל ת"א 125 סד 1 40A</t>
  </si>
  <si>
    <t>1096593</t>
  </si>
  <si>
    <t>קסם תא125</t>
  </si>
  <si>
    <t>1117266</t>
  </si>
  <si>
    <t>520041989</t>
  </si>
  <si>
    <t>תכלית תא 125</t>
  </si>
  <si>
    <t>1091818</t>
  </si>
  <si>
    <t>513540310</t>
  </si>
  <si>
    <t>הראל סל תל בונד 40</t>
  </si>
  <si>
    <t>1113760</t>
  </si>
  <si>
    <t>אג"ח</t>
  </si>
  <si>
    <t>הראל סל תל בונד 60</t>
  </si>
  <si>
    <t>1113257</t>
  </si>
  <si>
    <t>הראל סל תל בונד שיקלי</t>
  </si>
  <si>
    <t>1116292</t>
  </si>
  <si>
    <t>הראל תל בונד 20</t>
  </si>
  <si>
    <t>1113240</t>
  </si>
  <si>
    <t>פסגות סל בונד 20</t>
  </si>
  <si>
    <t>1104603</t>
  </si>
  <si>
    <t>פסגות תל בונד 60 סדרה 3</t>
  </si>
  <si>
    <t>1134550</t>
  </si>
  <si>
    <t>פסגות תל בונד שקלי</t>
  </si>
  <si>
    <t>1116581</t>
  </si>
  <si>
    <t>קסם פח בונד שקלי</t>
  </si>
  <si>
    <t>1116334</t>
  </si>
  <si>
    <t>קסם תל בונד 20</t>
  </si>
  <si>
    <t>1101633</t>
  </si>
  <si>
    <t>קסם תל בונד 60</t>
  </si>
  <si>
    <t>1109248</t>
  </si>
  <si>
    <t>תכלית תל בונד 20</t>
  </si>
  <si>
    <t>1109370</t>
  </si>
  <si>
    <t>תכלית תל בונד 60</t>
  </si>
  <si>
    <t>1109362</t>
  </si>
  <si>
    <t>תכלית תל בונד שקלי</t>
  </si>
  <si>
    <t>1116250</t>
  </si>
  <si>
    <t>DAIWA NIKKEI 225</t>
  </si>
  <si>
    <t>JP3027640006</t>
  </si>
  <si>
    <t>HORIZONS S&amp;P/TSX 60 INDEX</t>
  </si>
  <si>
    <t>CA44049A1241</t>
  </si>
  <si>
    <t>ISHARES CRNCY HEDGD MSCI EM</t>
  </si>
  <si>
    <t>US46434G5099</t>
  </si>
  <si>
    <t>NYSE</t>
  </si>
  <si>
    <t>ISHARES CURR HEDGED MSCI JAPAN</t>
  </si>
  <si>
    <t>US46434V8862</t>
  </si>
  <si>
    <t>SOURCE S&amp;P 500 UCITS ETF</t>
  </si>
  <si>
    <t>IE00B3YCGJ38</t>
  </si>
  <si>
    <t>SOURCE STOXX EUROPE 600</t>
  </si>
  <si>
    <t>IE00B60SWW18</t>
  </si>
  <si>
    <t>VANGUARD AUST SHARES IDX ETF</t>
  </si>
  <si>
    <t>AU000000VAS1</t>
  </si>
  <si>
    <t>Vanguard MSCI emerging markets</t>
  </si>
  <si>
    <t>US9220428588</t>
  </si>
  <si>
    <t>VANGUARD S&amp;P 500 ETF</t>
  </si>
  <si>
    <t>US9229083632</t>
  </si>
  <si>
    <t>VANGUARD S&amp;P 500 UCITS ETF</t>
  </si>
  <si>
    <t>IE00B3XXRP09</t>
  </si>
  <si>
    <t>XTRACKERS MSCI EUROPE HEDGED E</t>
  </si>
  <si>
    <t>US2330518539</t>
  </si>
  <si>
    <t>AMUNDI ETF EUR HY LIQ BD IBX</t>
  </si>
  <si>
    <t>LU1681040496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</si>
  <si>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</si>
  <si>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</si>
  <si>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</si>
  <si>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</si>
  <si>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</si>
  <si>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</si>
  <si>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</si>
  <si>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</si>
  <si>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</si>
  <si>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</si>
  <si>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</si>
  <si>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</si>
  <si>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</si>
  <si>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</si>
  <si>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</si>
  <si>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</si>
  <si>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</si>
  <si>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</si>
  <si>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</si>
  <si>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</si>
  <si>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NOMURA US HIGH YLD BD I USD</t>
  </si>
  <si>
    <t>IE00B3RW8498</t>
  </si>
  <si>
    <t>B+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</si>
  <si>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</si>
  <si>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</si>
  <si>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</si>
  <si>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</si>
  <si>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</si>
  <si>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</si>
  <si>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</si>
  <si>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</si>
  <si>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</si>
  <si>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</si>
  <si>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</si>
  <si>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אגח ל.ס חשמל 2022</t>
  </si>
  <si>
    <t>6000129</t>
  </si>
  <si>
    <t>נתיבי גז  סדרה א ל.ס 5.6%</t>
  </si>
  <si>
    <t>1103084</t>
  </si>
  <si>
    <t>513436394</t>
  </si>
  <si>
    <t>רפאל אגח ה רצף מוסדי</t>
  </si>
  <si>
    <t>1140292</t>
  </si>
  <si>
    <t>מתמ אגח א'  רמ</t>
  </si>
  <si>
    <t>1138999</t>
  </si>
  <si>
    <t>510687403</t>
  </si>
  <si>
    <t>אורמת אגח 2*</t>
  </si>
  <si>
    <t>1139161</t>
  </si>
  <si>
    <t>520036716</t>
  </si>
  <si>
    <t>₪ / מט"ח</t>
  </si>
  <si>
    <t>+ILS/-USD 3.3555 25-02-19 (10) --755</t>
  </si>
  <si>
    <t>10000287</t>
  </si>
  <si>
    <t>ל.ר.</t>
  </si>
  <si>
    <t>+ILS/-USD 3.39 03-01-19 (10) --651</t>
  </si>
  <si>
    <t>10000283</t>
  </si>
  <si>
    <t>+ILS/-USD 3.4116 25-02-19 (10) --757</t>
  </si>
  <si>
    <t>10000296</t>
  </si>
  <si>
    <t>+ILS/-USD 3.4684 22-05-19 (10) --916</t>
  </si>
  <si>
    <t>10000333</t>
  </si>
  <si>
    <t>+ILS/-USD 3.532 18-06-19 (10) --960</t>
  </si>
  <si>
    <t>10000339</t>
  </si>
  <si>
    <t>+ILS/-USD 3.5415 22-05-19 (10) --870</t>
  </si>
  <si>
    <t>10000343</t>
  </si>
  <si>
    <t>+ILS/-USD 3.5695 22-05-19 (10) --860</t>
  </si>
  <si>
    <t>10000350</t>
  </si>
  <si>
    <t>+EUR/-USD 1.24394 26-07-18 (10) +124.4</t>
  </si>
  <si>
    <t>10000312</t>
  </si>
  <si>
    <t>+EUR/-USD 1.24535 26-07-18 (10) +92.5</t>
  </si>
  <si>
    <t>10000324</t>
  </si>
  <si>
    <t>+USD/-EUR 1.24592 26-07-18 (10) +129.2</t>
  </si>
  <si>
    <t>10000311</t>
  </si>
  <si>
    <t>+USD/-EUR 1.2511 26-07-18 (10) +111</t>
  </si>
  <si>
    <t>10000318</t>
  </si>
  <si>
    <t>496761</t>
  </si>
  <si>
    <t/>
  </si>
  <si>
    <t>פרנק שווצרי</t>
  </si>
  <si>
    <t>דולר ניו-זילנד</t>
  </si>
  <si>
    <t>כתר נורבגי</t>
  </si>
  <si>
    <t>רובל רוסי</t>
  </si>
  <si>
    <t>בנק לאומי לישראל בע"מ</t>
  </si>
  <si>
    <t>30110000</t>
  </si>
  <si>
    <t>31210000</t>
  </si>
  <si>
    <t>32010000</t>
  </si>
  <si>
    <t>31110000</t>
  </si>
  <si>
    <t>30210000</t>
  </si>
  <si>
    <t>30310000</t>
  </si>
  <si>
    <t>31710000</t>
  </si>
  <si>
    <t>דירוג פנימי</t>
  </si>
  <si>
    <t>NR</t>
  </si>
  <si>
    <t>לא</t>
  </si>
  <si>
    <t>AA</t>
  </si>
  <si>
    <t>כן</t>
  </si>
  <si>
    <t>A</t>
  </si>
  <si>
    <t>AA-</t>
  </si>
  <si>
    <t>1970336</t>
  </si>
  <si>
    <t>גורם 111</t>
  </si>
  <si>
    <t>גורם 105</t>
  </si>
  <si>
    <t>גורם 38</t>
  </si>
  <si>
    <t>גורם 98</t>
  </si>
  <si>
    <t>גורם 113</t>
  </si>
  <si>
    <t>גורם 104</t>
  </si>
  <si>
    <t>סה"כ יתרות התחייבות להשקעה</t>
  </si>
  <si>
    <t>סה"כ בישראל</t>
  </si>
  <si>
    <t>פורוורד ריבית</t>
  </si>
  <si>
    <t>מובטחות משכנתא- גורם 01</t>
  </si>
  <si>
    <t>בבטחונות אחרים - גורם 115*</t>
  </si>
  <si>
    <t>בבטחונות אחרים - גורם 114</t>
  </si>
  <si>
    <t>בבטחונות אחרים-גורם 105</t>
  </si>
  <si>
    <t>בבטחונות אחרים - גורם 38</t>
  </si>
  <si>
    <t>בבטחונות אחרים - גורם 98*</t>
  </si>
  <si>
    <t>בבטחונות אחרים - גורם 104</t>
  </si>
  <si>
    <t>בבטחונות אחרים - גורם 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</si>
</sst>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0.0000"/>
    <numFmt numFmtId="169" formatCode="mmm\-yyyy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6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1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7" fontId="27" fillId="0" borderId="28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 indent="2"/>
    </xf>
    <xf numFmtId="0" fontId="28" fillId="0" borderId="29" xfId="0" applyFont="1" applyFill="1" applyBorder="1" applyAlignment="1">
      <alignment horizontal="right" indent="3"/>
    </xf>
    <xf numFmtId="0" fontId="28" fillId="0" borderId="29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2"/>
    </xf>
    <xf numFmtId="0" fontId="28" fillId="0" borderId="25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2" fontId="28" fillId="0" borderId="25" xfId="0" applyNumberFormat="1" applyFont="1" applyFill="1" applyBorder="1" applyAlignment="1">
      <alignment horizontal="right"/>
    </xf>
    <xf numFmtId="10" fontId="28" fillId="0" borderId="25" xfId="0" applyNumberFormat="1" applyFont="1" applyFill="1" applyBorder="1" applyAlignment="1">
      <alignment horizontal="right"/>
    </xf>
    <xf numFmtId="4" fontId="28" fillId="0" borderId="25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2" fontId="5" fillId="0" borderId="31" xfId="7" applyNumberFormat="1" applyFont="1" applyBorder="1" applyAlignment="1">
      <alignment horizontal="right"/>
    </xf>
    <xf numFmtId="168" fontId="5" fillId="0" borderId="31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2" fontId="29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 indent="1"/>
    </xf>
    <xf numFmtId="0" fontId="5" fillId="2" borderId="22" xfId="0" applyFont="1" applyFill="1" applyBorder="1" applyAlignment="1">
      <alignment horizontal="right"/>
    </xf>
    <xf numFmtId="0" fontId="0" fillId="7" borderId="22" xfId="0" applyFill="1" applyBorder="1" applyAlignment="1">
      <alignment horizontal="right"/>
    </xf>
    <xf numFmtId="164" fontId="1" fillId="0" borderId="22" xfId="15" applyFont="1" applyFill="1" applyBorder="1" applyAlignment="1">
      <alignment horizontal="right"/>
    </xf>
    <xf numFmtId="169" fontId="0" fillId="0" borderId="22" xfId="0" applyNumberFormat="1" applyFill="1" applyBorder="1" applyAlignment="1">
      <alignment horizontal="center"/>
    </xf>
    <xf numFmtId="164" fontId="29" fillId="0" borderId="0" xfId="0" applyNumberFormat="1" applyFont="1" applyFill="1" applyBorder="1" applyAlignment="1">
      <alignment horizontal="right"/>
    </xf>
    <xf numFmtId="164" fontId="5" fillId="0" borderId="31" xfId="13" applyFont="1" applyFill="1" applyBorder="1" applyAlignment="1">
      <alignment horizontal="right"/>
    </xf>
    <xf numFmtId="10" fontId="5" fillId="0" borderId="31" xfId="1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4" fillId="0" borderId="0" xfId="0" applyFont="1" applyFill="1" applyAlignment="1">
      <alignment horizontal="center" readingOrder="2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Fill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6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12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198120</xdr:colOff>
      <xdr:row>50</xdr:row>
      <xdr:rowOff>0</xdr:rowOff>
    </xdr:from>
    <xdr:to>
      <xdr:col>32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F66"/>
  <sheetViews>
    <sheetView rightToLeft="1" tabSelected="1" topLeftCell="A2" workbookViewId="0">
      <selection activeCell="G11" sqref="G11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6" width="6.7109375" style="9" customWidth="1"/>
    <col min="27" max="29" width="7.7109375" style="9" customWidth="1"/>
    <col min="30" max="30" width="7.140625" style="9" customWidth="1"/>
    <col min="31" max="31" width="6" style="9" customWidth="1"/>
    <col min="32" max="32" width="7.85546875" style="9" customWidth="1"/>
    <col min="33" max="33" width="8.140625" style="9" customWidth="1"/>
    <col min="34" max="34" width="6.28515625" style="9" customWidth="1"/>
    <col min="35" max="35" width="8" style="9" customWidth="1"/>
    <col min="36" max="36" width="8.7109375" style="9" customWidth="1"/>
    <col min="37" max="37" width="10" style="9" customWidth="1"/>
    <col min="38" max="38" width="9.5703125" style="9" customWidth="1"/>
    <col min="39" max="39" width="6.140625" style="9" customWidth="1"/>
    <col min="40" max="41" width="5.7109375" style="9" customWidth="1"/>
    <col min="42" max="42" width="6.85546875" style="9" customWidth="1"/>
    <col min="43" max="43" width="6.42578125" style="9" customWidth="1"/>
    <col min="44" max="44" width="6.7109375" style="9" customWidth="1"/>
    <col min="45" max="45" width="7.28515625" style="9" customWidth="1"/>
    <col min="46" max="57" width="5.7109375" style="9" customWidth="1"/>
    <col min="58" max="16384" width="9.140625" style="9"/>
  </cols>
  <sheetData>
    <row r="1" spans="1:32">
      <c r="B1" s="58" t="s">
        <v>178</v>
      </c>
      <c r="C1" s="80" t="s" vm="1">
        <v>248</v>
      </c>
    </row>
    <row r="2" spans="1:32">
      <c r="B2" s="58" t="s">
        <v>177</v>
      </c>
      <c r="C2" s="80" t="s">
        <v>249</v>
      </c>
    </row>
    <row r="3" spans="1:32">
      <c r="B3" s="58" t="s">
        <v>179</v>
      </c>
      <c r="C3" s="80" t="s">
        <v>250</v>
      </c>
    </row>
    <row r="4" spans="1:32">
      <c r="B4" s="58" t="s">
        <v>180</v>
      </c>
      <c r="C4" s="80">
        <v>9455</v>
      </c>
    </row>
    <row r="6" spans="1:32" ht="26.25" customHeight="1">
      <c r="B6" s="144" t="s">
        <v>194</v>
      </c>
      <c r="C6" s="145"/>
      <c r="D6" s="146"/>
    </row>
    <row r="7" spans="1:32" s="10" customFormat="1">
      <c r="B7" s="23"/>
      <c r="C7" s="24" t="s">
        <v>107</v>
      </c>
      <c r="D7" s="25" t="s">
        <v>105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F7" s="38" t="s">
        <v>107</v>
      </c>
    </row>
    <row r="8" spans="1:32" s="10" customFormat="1">
      <c r="B8" s="23"/>
      <c r="C8" s="26" t="s">
        <v>235</v>
      </c>
      <c r="D8" s="27" t="s">
        <v>20</v>
      </c>
      <c r="AF8" s="38" t="s">
        <v>108</v>
      </c>
    </row>
    <row r="9" spans="1:32" s="11" customFormat="1" ht="18" customHeight="1">
      <c r="B9" s="37"/>
      <c r="C9" s="20" t="s">
        <v>1</v>
      </c>
      <c r="D9" s="28" t="s">
        <v>2</v>
      </c>
      <c r="AF9" s="38" t="s">
        <v>117</v>
      </c>
    </row>
    <row r="10" spans="1:32" s="11" customFormat="1" ht="18" customHeight="1">
      <c r="B10" s="69" t="s">
        <v>193</v>
      </c>
      <c r="C10" s="134">
        <f>C11+C12+C23+C33</f>
        <v>28190.779679999992</v>
      </c>
      <c r="D10" s="135">
        <f>C10/$C$42</f>
        <v>1</v>
      </c>
      <c r="AF10" s="68"/>
    </row>
    <row r="11" spans="1:32">
      <c r="A11" s="46" t="s">
        <v>140</v>
      </c>
      <c r="B11" s="29" t="s">
        <v>195</v>
      </c>
      <c r="C11" s="134">
        <f>מזומנים!J10</f>
        <v>1996.6576300000002</v>
      </c>
      <c r="D11" s="135">
        <f t="shared" ref="D11:D13" si="0">C11/$C$42</f>
        <v>7.082661964885395E-2</v>
      </c>
    </row>
    <row r="12" spans="1:32">
      <c r="B12" s="29" t="s">
        <v>196</v>
      </c>
      <c r="C12" s="134">
        <f>SUM(C13:C22)</f>
        <v>25779.626489999991</v>
      </c>
      <c r="D12" s="135">
        <f t="shared" si="0"/>
        <v>0.91447014884407052</v>
      </c>
    </row>
    <row r="13" spans="1:32">
      <c r="A13" s="56" t="s">
        <v>140</v>
      </c>
      <c r="B13" s="30" t="s">
        <v>64</v>
      </c>
      <c r="C13" s="134">
        <f>'תעודות התחייבות ממשלתיות'!O11</f>
        <v>7701.4690699999983</v>
      </c>
      <c r="D13" s="135">
        <f t="shared" si="0"/>
        <v>0.27319106308591462</v>
      </c>
    </row>
    <row r="14" spans="1:32">
      <c r="A14" s="56" t="s">
        <v>140</v>
      </c>
      <c r="B14" s="30" t="s">
        <v>65</v>
      </c>
      <c r="C14" s="134" t="s" vm="2">
        <v>729</v>
      </c>
      <c r="D14" s="135" t="s" vm="3">
        <v>729</v>
      </c>
    </row>
    <row r="15" spans="1:32">
      <c r="A15" s="56" t="s">
        <v>140</v>
      </c>
      <c r="B15" s="30" t="s">
        <v>66</v>
      </c>
      <c r="C15" s="134">
        <f>'אג"ח קונצרני'!R11</f>
        <v>6628.9402499999969</v>
      </c>
      <c r="D15" s="135">
        <f>C15/$C$42</f>
        <v>0.23514568682550177</v>
      </c>
    </row>
    <row r="16" spans="1:32">
      <c r="A16" s="56" t="s">
        <v>140</v>
      </c>
      <c r="B16" s="30" t="s">
        <v>67</v>
      </c>
      <c r="C16" s="134" t="s" vm="4">
        <v>729</v>
      </c>
      <c r="D16" s="135" t="s" vm="5">
        <v>729</v>
      </c>
    </row>
    <row r="17" spans="1:4">
      <c r="A17" s="56" t="s">
        <v>140</v>
      </c>
      <c r="B17" s="30" t="s">
        <v>68</v>
      </c>
      <c r="C17" s="134">
        <f>'תעודות סל'!K11</f>
        <v>11199.756749999999</v>
      </c>
      <c r="D17" s="135">
        <f t="shared" ref="D17:D18" si="1">C17/$C$42</f>
        <v>0.39728439146171218</v>
      </c>
    </row>
    <row r="18" spans="1:4">
      <c r="A18" s="56" t="s">
        <v>140</v>
      </c>
      <c r="B18" s="30" t="s">
        <v>69</v>
      </c>
      <c r="C18" s="134">
        <f>'קרנות נאמנות'!L11</f>
        <v>249.46041999999994</v>
      </c>
      <c r="D18" s="135">
        <f t="shared" si="1"/>
        <v>8.8490074709420032E-3</v>
      </c>
    </row>
    <row r="19" spans="1:4">
      <c r="A19" s="56" t="s">
        <v>140</v>
      </c>
      <c r="B19" s="30" t="s">
        <v>70</v>
      </c>
      <c r="C19" s="134" t="s" vm="6">
        <v>729</v>
      </c>
      <c r="D19" s="135" t="s" vm="7">
        <v>729</v>
      </c>
    </row>
    <row r="20" spans="1:4">
      <c r="A20" s="56" t="s">
        <v>140</v>
      </c>
      <c r="B20" s="30" t="s">
        <v>71</v>
      </c>
      <c r="C20" s="134" t="s" vm="8">
        <v>729</v>
      </c>
      <c r="D20" s="135" t="s" vm="9">
        <v>729</v>
      </c>
    </row>
    <row r="21" spans="1:4">
      <c r="A21" s="56" t="s">
        <v>140</v>
      </c>
      <c r="B21" s="30" t="s">
        <v>72</v>
      </c>
      <c r="C21" s="134" t="s" vm="10">
        <v>729</v>
      </c>
      <c r="D21" s="135" t="s" vm="11">
        <v>729</v>
      </c>
    </row>
    <row r="22" spans="1:4">
      <c r="A22" s="56" t="s">
        <v>140</v>
      </c>
      <c r="B22" s="30" t="s">
        <v>73</v>
      </c>
      <c r="C22" s="134" t="s" vm="12">
        <v>729</v>
      </c>
      <c r="D22" s="135" t="s" vm="13">
        <v>729</v>
      </c>
    </row>
    <row r="23" spans="1:4">
      <c r="B23" s="29" t="s">
        <v>197</v>
      </c>
      <c r="C23" s="134">
        <f>SUM(C24:C32)</f>
        <v>51.215909999999994</v>
      </c>
      <c r="D23" s="135">
        <f>C23/$C$42</f>
        <v>1.8167610325561599E-3</v>
      </c>
    </row>
    <row r="24" spans="1:4">
      <c r="A24" s="56" t="s">
        <v>140</v>
      </c>
      <c r="B24" s="30" t="s">
        <v>74</v>
      </c>
      <c r="C24" s="134" t="s" vm="14">
        <v>729</v>
      </c>
      <c r="D24" s="135" t="s" vm="15">
        <v>729</v>
      </c>
    </row>
    <row r="25" spans="1:4">
      <c r="A25" s="56" t="s">
        <v>140</v>
      </c>
      <c r="B25" s="30" t="s">
        <v>75</v>
      </c>
      <c r="C25" s="134" t="s" vm="16">
        <v>729</v>
      </c>
      <c r="D25" s="135" t="s" vm="17">
        <v>729</v>
      </c>
    </row>
    <row r="26" spans="1:4">
      <c r="A26" s="56" t="s">
        <v>140</v>
      </c>
      <c r="B26" s="30" t="s">
        <v>66</v>
      </c>
      <c r="C26" s="134">
        <f>'לא סחיר - אג"ח קונצרני'!P11</f>
        <v>100.46157999999998</v>
      </c>
      <c r="D26" s="135">
        <f>C26/$C$42</f>
        <v>3.5636325472499317E-3</v>
      </c>
    </row>
    <row r="27" spans="1:4">
      <c r="A27" s="56" t="s">
        <v>140</v>
      </c>
      <c r="B27" s="30" t="s">
        <v>76</v>
      </c>
      <c r="C27" s="134" t="s" vm="18">
        <v>729</v>
      </c>
      <c r="D27" s="135" t="s" vm="19">
        <v>729</v>
      </c>
    </row>
    <row r="28" spans="1:4">
      <c r="A28" s="56" t="s">
        <v>140</v>
      </c>
      <c r="B28" s="30" t="s">
        <v>77</v>
      </c>
      <c r="C28" s="134" t="s" vm="20">
        <v>729</v>
      </c>
      <c r="D28" s="135" t="s" vm="21">
        <v>729</v>
      </c>
    </row>
    <row r="29" spans="1:4">
      <c r="A29" s="56" t="s">
        <v>140</v>
      </c>
      <c r="B29" s="30" t="s">
        <v>78</v>
      </c>
      <c r="C29" s="134" t="s" vm="22">
        <v>729</v>
      </c>
      <c r="D29" s="135" t="s" vm="23">
        <v>729</v>
      </c>
    </row>
    <row r="30" spans="1:4">
      <c r="A30" s="56" t="s">
        <v>140</v>
      </c>
      <c r="B30" s="30" t="s">
        <v>220</v>
      </c>
      <c r="C30" s="134" t="s" vm="24">
        <v>729</v>
      </c>
      <c r="D30" s="135" t="s" vm="25">
        <v>729</v>
      </c>
    </row>
    <row r="31" spans="1:4">
      <c r="A31" s="56" t="s">
        <v>140</v>
      </c>
      <c r="B31" s="30" t="s">
        <v>101</v>
      </c>
      <c r="C31" s="134">
        <f>'לא סחיר - חוזים עתידיים'!I11</f>
        <v>-49.24566999999999</v>
      </c>
      <c r="D31" s="135">
        <f>C31/$C$42</f>
        <v>-1.7468715146937719E-3</v>
      </c>
    </row>
    <row r="32" spans="1:4">
      <c r="A32" s="56" t="s">
        <v>140</v>
      </c>
      <c r="B32" s="30" t="s">
        <v>79</v>
      </c>
      <c r="C32" s="134" t="s" vm="26">
        <v>729</v>
      </c>
      <c r="D32" s="135" t="s" vm="27">
        <v>729</v>
      </c>
    </row>
    <row r="33" spans="1:4">
      <c r="A33" s="56" t="s">
        <v>140</v>
      </c>
      <c r="B33" s="29" t="s">
        <v>198</v>
      </c>
      <c r="C33" s="134">
        <f>הלוואות!O10</f>
        <v>363.27965</v>
      </c>
      <c r="D33" s="135">
        <f>C33/$C$42</f>
        <v>1.2886470474519351E-2</v>
      </c>
    </row>
    <row r="34" spans="1:4">
      <c r="A34" s="56" t="s">
        <v>140</v>
      </c>
      <c r="B34" s="29" t="s">
        <v>199</v>
      </c>
      <c r="C34" s="134" t="s" vm="28">
        <v>729</v>
      </c>
      <c r="D34" s="135" t="s" vm="29">
        <v>729</v>
      </c>
    </row>
    <row r="35" spans="1:4">
      <c r="A35" s="56" t="s">
        <v>140</v>
      </c>
      <c r="B35" s="29" t="s">
        <v>200</v>
      </c>
      <c r="C35" s="134" t="s" vm="30">
        <v>729</v>
      </c>
      <c r="D35" s="135" t="s" vm="31">
        <v>729</v>
      </c>
    </row>
    <row r="36" spans="1:4">
      <c r="A36" s="56" t="s">
        <v>140</v>
      </c>
      <c r="B36" s="57" t="s">
        <v>201</v>
      </c>
      <c r="C36" s="134" t="s" vm="32">
        <v>729</v>
      </c>
      <c r="D36" s="135" t="s" vm="33">
        <v>729</v>
      </c>
    </row>
    <row r="37" spans="1:4">
      <c r="A37" s="56" t="s">
        <v>140</v>
      </c>
      <c r="B37" s="29" t="s">
        <v>202</v>
      </c>
      <c r="C37" s="134" t="s" vm="34">
        <v>729</v>
      </c>
      <c r="D37" s="135" t="s" vm="35">
        <v>729</v>
      </c>
    </row>
    <row r="38" spans="1:4">
      <c r="A38" s="56"/>
      <c r="B38" s="70" t="s">
        <v>204</v>
      </c>
      <c r="C38" s="134">
        <v>0</v>
      </c>
      <c r="D38" s="135">
        <f>C38/$C$42</f>
        <v>0</v>
      </c>
    </row>
    <row r="39" spans="1:4">
      <c r="A39" s="56" t="s">
        <v>140</v>
      </c>
      <c r="B39" s="71" t="s">
        <v>205</v>
      </c>
      <c r="C39" s="134" t="s" vm="36">
        <v>729</v>
      </c>
      <c r="D39" s="135" t="s" vm="37">
        <v>729</v>
      </c>
    </row>
    <row r="40" spans="1:4">
      <c r="A40" s="56" t="s">
        <v>140</v>
      </c>
      <c r="B40" s="71" t="s">
        <v>233</v>
      </c>
      <c r="C40" s="134" t="s" vm="38">
        <v>729</v>
      </c>
      <c r="D40" s="135" t="s" vm="39">
        <v>729</v>
      </c>
    </row>
    <row r="41" spans="1:4">
      <c r="A41" s="56" t="s">
        <v>140</v>
      </c>
      <c r="B41" s="71" t="s">
        <v>206</v>
      </c>
      <c r="C41" s="134" t="s" vm="40">
        <v>729</v>
      </c>
      <c r="D41" s="135" t="s" vm="41">
        <v>729</v>
      </c>
    </row>
    <row r="42" spans="1:4">
      <c r="B42" s="71" t="s">
        <v>80</v>
      </c>
      <c r="C42" s="134">
        <f>C38+C10</f>
        <v>28190.779679999992</v>
      </c>
      <c r="D42" s="135">
        <f>C42/$C$42</f>
        <v>1</v>
      </c>
    </row>
    <row r="43" spans="1:4">
      <c r="A43" s="56" t="s">
        <v>140</v>
      </c>
      <c r="B43" s="71" t="s">
        <v>203</v>
      </c>
      <c r="C43" s="134">
        <f>'יתרת התחייבות להשקעה'!C10</f>
        <v>113.9903575691869</v>
      </c>
      <c r="D43" s="135"/>
    </row>
    <row r="44" spans="1:4">
      <c r="B44" s="6" t="s">
        <v>106</v>
      </c>
    </row>
    <row r="45" spans="1:4">
      <c r="C45" s="77" t="s">
        <v>185</v>
      </c>
      <c r="D45" s="36" t="s">
        <v>100</v>
      </c>
    </row>
    <row r="46" spans="1:4">
      <c r="C46" s="78" t="s">
        <v>1</v>
      </c>
      <c r="D46" s="25" t="s">
        <v>2</v>
      </c>
    </row>
    <row r="47" spans="1:4">
      <c r="C47" s="117" t="s">
        <v>166</v>
      </c>
      <c r="D47" s="118" vm="42">
        <v>2.6989000000000001</v>
      </c>
    </row>
    <row r="48" spans="1:4">
      <c r="C48" s="117" t="s">
        <v>175</v>
      </c>
      <c r="D48" s="118">
        <v>0.94217862674238506</v>
      </c>
    </row>
    <row r="49" spans="2:4">
      <c r="C49" s="117" t="s">
        <v>171</v>
      </c>
      <c r="D49" s="118" vm="43">
        <v>2.7610000000000001</v>
      </c>
    </row>
    <row r="50" spans="2:4">
      <c r="B50" s="12"/>
      <c r="C50" s="117" t="s">
        <v>730</v>
      </c>
      <c r="D50" s="118" vm="44">
        <v>3.6772999999999998</v>
      </c>
    </row>
    <row r="51" spans="2:4">
      <c r="C51" s="117" t="s">
        <v>164</v>
      </c>
      <c r="D51" s="118" vm="45">
        <v>4.2550999999999997</v>
      </c>
    </row>
    <row r="52" spans="2:4">
      <c r="C52" s="117" t="s">
        <v>165</v>
      </c>
      <c r="D52" s="118" vm="46">
        <v>4.8075000000000001</v>
      </c>
    </row>
    <row r="53" spans="2:4">
      <c r="C53" s="117" t="s">
        <v>167</v>
      </c>
      <c r="D53" s="118">
        <v>0.46521112937967596</v>
      </c>
    </row>
    <row r="54" spans="2:4">
      <c r="C54" s="117" t="s">
        <v>172</v>
      </c>
      <c r="D54" s="118" vm="47">
        <v>3.2965</v>
      </c>
    </row>
    <row r="55" spans="2:4">
      <c r="C55" s="117" t="s">
        <v>173</v>
      </c>
      <c r="D55" s="118">
        <v>0.18402186078872274</v>
      </c>
    </row>
    <row r="56" spans="2:4">
      <c r="C56" s="117" t="s">
        <v>170</v>
      </c>
      <c r="D56" s="118" vm="48">
        <v>0.57089999999999996</v>
      </c>
    </row>
    <row r="57" spans="2:4">
      <c r="C57" s="117" t="s">
        <v>731</v>
      </c>
      <c r="D57" s="118">
        <v>2.4695899999999997</v>
      </c>
    </row>
    <row r="58" spans="2:4">
      <c r="C58" s="117" t="s">
        <v>169</v>
      </c>
      <c r="D58" s="118" vm="49">
        <v>0.4088</v>
      </c>
    </row>
    <row r="59" spans="2:4">
      <c r="C59" s="117" t="s">
        <v>162</v>
      </c>
      <c r="D59" s="118" vm="50">
        <v>3.65</v>
      </c>
    </row>
    <row r="60" spans="2:4">
      <c r="C60" s="117" t="s">
        <v>176</v>
      </c>
      <c r="D60" s="118" vm="51">
        <v>0.2661</v>
      </c>
    </row>
    <row r="61" spans="2:4">
      <c r="C61" s="117" t="s">
        <v>732</v>
      </c>
      <c r="D61" s="118" vm="52">
        <v>0.4486</v>
      </c>
    </row>
    <row r="62" spans="2:4">
      <c r="C62" s="117" t="s">
        <v>733</v>
      </c>
      <c r="D62" s="118">
        <v>5.8088552417359086E-2</v>
      </c>
    </row>
    <row r="63" spans="2:4">
      <c r="C63" s="117" t="s">
        <v>163</v>
      </c>
      <c r="D63" s="118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178</v>
      </c>
      <c r="C1" s="80" t="s" vm="1">
        <v>248</v>
      </c>
    </row>
    <row r="2" spans="2:60">
      <c r="B2" s="58" t="s">
        <v>177</v>
      </c>
      <c r="C2" s="80" t="s">
        <v>249</v>
      </c>
    </row>
    <row r="3" spans="2:60">
      <c r="B3" s="58" t="s">
        <v>179</v>
      </c>
      <c r="C3" s="80" t="s">
        <v>250</v>
      </c>
    </row>
    <row r="4" spans="2:60">
      <c r="B4" s="58" t="s">
        <v>180</v>
      </c>
      <c r="C4" s="80">
        <v>9455</v>
      </c>
    </row>
    <row r="6" spans="2:60" ht="26.25" customHeight="1">
      <c r="B6" s="158" t="s">
        <v>208</v>
      </c>
      <c r="C6" s="159"/>
      <c r="D6" s="159"/>
      <c r="E6" s="159"/>
      <c r="F6" s="159"/>
      <c r="G6" s="159"/>
      <c r="H6" s="159"/>
      <c r="I6" s="159"/>
      <c r="J6" s="159"/>
      <c r="K6" s="159"/>
      <c r="L6" s="160"/>
    </row>
    <row r="7" spans="2:60" ht="26.25" customHeight="1">
      <c r="B7" s="158" t="s">
        <v>89</v>
      </c>
      <c r="C7" s="159"/>
      <c r="D7" s="159"/>
      <c r="E7" s="159"/>
      <c r="F7" s="159"/>
      <c r="G7" s="159"/>
      <c r="H7" s="159"/>
      <c r="I7" s="159"/>
      <c r="J7" s="159"/>
      <c r="K7" s="159"/>
      <c r="L7" s="160"/>
      <c r="BH7" s="3"/>
    </row>
    <row r="8" spans="2:60" s="3" customFormat="1" ht="78.75">
      <c r="B8" s="23" t="s">
        <v>114</v>
      </c>
      <c r="C8" s="31" t="s">
        <v>42</v>
      </c>
      <c r="D8" s="31" t="s">
        <v>118</v>
      </c>
      <c r="E8" s="31" t="s">
        <v>58</v>
      </c>
      <c r="F8" s="31" t="s">
        <v>98</v>
      </c>
      <c r="G8" s="31" t="s">
        <v>232</v>
      </c>
      <c r="H8" s="31" t="s">
        <v>231</v>
      </c>
      <c r="I8" s="31" t="s">
        <v>57</v>
      </c>
      <c r="J8" s="31" t="s">
        <v>54</v>
      </c>
      <c r="K8" s="31" t="s">
        <v>181</v>
      </c>
      <c r="L8" s="31" t="s">
        <v>183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239</v>
      </c>
      <c r="H9" s="17"/>
      <c r="I9" s="17" t="s">
        <v>235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BC11" s="1"/>
      <c r="BD11" s="3"/>
      <c r="BE11" s="1"/>
      <c r="BG11" s="1"/>
    </row>
    <row r="12" spans="2:60" s="4" customFormat="1" ht="18" customHeight="1">
      <c r="B12" s="101" t="s">
        <v>247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BC12" s="1"/>
      <c r="BD12" s="3"/>
      <c r="BE12" s="1"/>
      <c r="BG12" s="1"/>
    </row>
    <row r="13" spans="2:60">
      <c r="B13" s="101" t="s">
        <v>110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BD13" s="3"/>
    </row>
    <row r="14" spans="2:60" ht="20.25">
      <c r="B14" s="101" t="s">
        <v>230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BD14" s="4"/>
    </row>
    <row r="15" spans="2:60">
      <c r="B15" s="101" t="s">
        <v>238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56" ht="20.2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BC19" s="4"/>
    </row>
    <row r="20" spans="2:5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BD20" s="3"/>
    </row>
    <row r="21" spans="2:5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178</v>
      </c>
      <c r="C1" s="80" t="s" vm="1">
        <v>248</v>
      </c>
    </row>
    <row r="2" spans="2:61">
      <c r="B2" s="58" t="s">
        <v>177</v>
      </c>
      <c r="C2" s="80" t="s">
        <v>249</v>
      </c>
    </row>
    <row r="3" spans="2:61">
      <c r="B3" s="58" t="s">
        <v>179</v>
      </c>
      <c r="C3" s="80" t="s">
        <v>250</v>
      </c>
    </row>
    <row r="4" spans="2:61">
      <c r="B4" s="58" t="s">
        <v>180</v>
      </c>
      <c r="C4" s="80">
        <v>9455</v>
      </c>
    </row>
    <row r="6" spans="2:61" ht="26.25" customHeight="1">
      <c r="B6" s="158" t="s">
        <v>208</v>
      </c>
      <c r="C6" s="159"/>
      <c r="D6" s="159"/>
      <c r="E6" s="159"/>
      <c r="F6" s="159"/>
      <c r="G6" s="159"/>
      <c r="H6" s="159"/>
      <c r="I6" s="159"/>
      <c r="J6" s="159"/>
      <c r="K6" s="159"/>
      <c r="L6" s="160"/>
    </row>
    <row r="7" spans="2:61" ht="26.25" customHeight="1">
      <c r="B7" s="158" t="s">
        <v>90</v>
      </c>
      <c r="C7" s="159"/>
      <c r="D7" s="159"/>
      <c r="E7" s="159"/>
      <c r="F7" s="159"/>
      <c r="G7" s="159"/>
      <c r="H7" s="159"/>
      <c r="I7" s="159"/>
      <c r="J7" s="159"/>
      <c r="K7" s="159"/>
      <c r="L7" s="160"/>
      <c r="BI7" s="3"/>
    </row>
    <row r="8" spans="2:61" s="3" customFormat="1" ht="78.75">
      <c r="B8" s="23" t="s">
        <v>114</v>
      </c>
      <c r="C8" s="31" t="s">
        <v>42</v>
      </c>
      <c r="D8" s="31" t="s">
        <v>118</v>
      </c>
      <c r="E8" s="31" t="s">
        <v>58</v>
      </c>
      <c r="F8" s="31" t="s">
        <v>98</v>
      </c>
      <c r="G8" s="31" t="s">
        <v>232</v>
      </c>
      <c r="H8" s="31" t="s">
        <v>231</v>
      </c>
      <c r="I8" s="31" t="s">
        <v>57</v>
      </c>
      <c r="J8" s="31" t="s">
        <v>54</v>
      </c>
      <c r="K8" s="31" t="s">
        <v>181</v>
      </c>
      <c r="L8" s="32" t="s">
        <v>183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239</v>
      </c>
      <c r="H9" s="17"/>
      <c r="I9" s="17" t="s">
        <v>235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BD11" s="1"/>
      <c r="BE11" s="3"/>
      <c r="BF11" s="1"/>
      <c r="BH11" s="1"/>
    </row>
    <row r="12" spans="2:61">
      <c r="B12" s="101" t="s">
        <v>247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BE12" s="3"/>
    </row>
    <row r="13" spans="2:61" ht="20.25">
      <c r="B13" s="101" t="s">
        <v>110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BE13" s="4"/>
    </row>
    <row r="14" spans="2:61">
      <c r="B14" s="101" t="s">
        <v>230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61">
      <c r="B15" s="101" t="s">
        <v>238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6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 ht="20.2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BD18" s="4"/>
    </row>
    <row r="19" spans="2:5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BD21" s="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6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178</v>
      </c>
      <c r="C1" s="80" t="s" vm="1">
        <v>248</v>
      </c>
    </row>
    <row r="2" spans="1:60">
      <c r="B2" s="58" t="s">
        <v>177</v>
      </c>
      <c r="C2" s="80" t="s">
        <v>249</v>
      </c>
    </row>
    <row r="3" spans="1:60">
      <c r="B3" s="58" t="s">
        <v>179</v>
      </c>
      <c r="C3" s="80" t="s">
        <v>250</v>
      </c>
    </row>
    <row r="4" spans="1:60">
      <c r="B4" s="58" t="s">
        <v>180</v>
      </c>
      <c r="C4" s="80">
        <v>9455</v>
      </c>
    </row>
    <row r="6" spans="1:60" ht="26.25" customHeight="1">
      <c r="B6" s="158" t="s">
        <v>208</v>
      </c>
      <c r="C6" s="159"/>
      <c r="D6" s="159"/>
      <c r="E6" s="159"/>
      <c r="F6" s="159"/>
      <c r="G6" s="159"/>
      <c r="H6" s="159"/>
      <c r="I6" s="159"/>
      <c r="J6" s="159"/>
      <c r="K6" s="160"/>
      <c r="BD6" s="1" t="s">
        <v>119</v>
      </c>
      <c r="BF6" s="1" t="s">
        <v>186</v>
      </c>
      <c r="BH6" s="3" t="s">
        <v>163</v>
      </c>
    </row>
    <row r="7" spans="1:60" ht="26.25" customHeight="1">
      <c r="B7" s="158" t="s">
        <v>91</v>
      </c>
      <c r="C7" s="159"/>
      <c r="D7" s="159"/>
      <c r="E7" s="159"/>
      <c r="F7" s="159"/>
      <c r="G7" s="159"/>
      <c r="H7" s="159"/>
      <c r="I7" s="159"/>
      <c r="J7" s="159"/>
      <c r="K7" s="160"/>
      <c r="BD7" s="3" t="s">
        <v>121</v>
      </c>
      <c r="BF7" s="1" t="s">
        <v>141</v>
      </c>
      <c r="BH7" s="3" t="s">
        <v>162</v>
      </c>
    </row>
    <row r="8" spans="1:60" s="3" customFormat="1" ht="78.75">
      <c r="A8" s="2"/>
      <c r="B8" s="23" t="s">
        <v>114</v>
      </c>
      <c r="C8" s="31" t="s">
        <v>42</v>
      </c>
      <c r="D8" s="31" t="s">
        <v>118</v>
      </c>
      <c r="E8" s="31" t="s">
        <v>58</v>
      </c>
      <c r="F8" s="31" t="s">
        <v>98</v>
      </c>
      <c r="G8" s="31" t="s">
        <v>232</v>
      </c>
      <c r="H8" s="31" t="s">
        <v>231</v>
      </c>
      <c r="I8" s="31" t="s">
        <v>57</v>
      </c>
      <c r="J8" s="31" t="s">
        <v>181</v>
      </c>
      <c r="K8" s="31" t="s">
        <v>183</v>
      </c>
      <c r="BC8" s="1" t="s">
        <v>134</v>
      </c>
      <c r="BD8" s="1" t="s">
        <v>135</v>
      </c>
      <c r="BE8" s="1" t="s">
        <v>142</v>
      </c>
      <c r="BG8" s="4" t="s">
        <v>164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239</v>
      </c>
      <c r="H9" s="17"/>
      <c r="I9" s="17" t="s">
        <v>235</v>
      </c>
      <c r="J9" s="33" t="s">
        <v>20</v>
      </c>
      <c r="K9" s="59" t="s">
        <v>20</v>
      </c>
      <c r="BC9" s="1" t="s">
        <v>131</v>
      </c>
      <c r="BE9" s="1" t="s">
        <v>143</v>
      </c>
      <c r="BG9" s="4" t="s">
        <v>165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127</v>
      </c>
      <c r="BD10" s="3"/>
      <c r="BE10" s="1" t="s">
        <v>187</v>
      </c>
      <c r="BG10" s="1" t="s">
        <v>171</v>
      </c>
    </row>
    <row r="11" spans="1:60" s="4" customFormat="1" ht="18" customHeight="1">
      <c r="A11" s="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BC11" s="1" t="s">
        <v>126</v>
      </c>
      <c r="BD11" s="3"/>
      <c r="BE11" s="1" t="s">
        <v>144</v>
      </c>
      <c r="BG11" s="1" t="s">
        <v>166</v>
      </c>
    </row>
    <row r="12" spans="1:60" ht="20.25">
      <c r="B12" s="101" t="s">
        <v>247</v>
      </c>
      <c r="C12" s="103"/>
      <c r="D12" s="103"/>
      <c r="E12" s="103"/>
      <c r="F12" s="103"/>
      <c r="G12" s="103"/>
      <c r="H12" s="103"/>
      <c r="I12" s="103"/>
      <c r="J12" s="103"/>
      <c r="K12" s="103"/>
      <c r="P12" s="1"/>
      <c r="BC12" s="1" t="s">
        <v>124</v>
      </c>
      <c r="BD12" s="4"/>
      <c r="BE12" s="1" t="s">
        <v>145</v>
      </c>
      <c r="BG12" s="1" t="s">
        <v>167</v>
      </c>
    </row>
    <row r="13" spans="1:60">
      <c r="B13" s="101" t="s">
        <v>110</v>
      </c>
      <c r="C13" s="103"/>
      <c r="D13" s="103"/>
      <c r="E13" s="103"/>
      <c r="F13" s="103"/>
      <c r="G13" s="103"/>
      <c r="H13" s="103"/>
      <c r="I13" s="103"/>
      <c r="J13" s="103"/>
      <c r="K13" s="103"/>
      <c r="P13" s="1"/>
      <c r="BC13" s="1" t="s">
        <v>128</v>
      </c>
      <c r="BE13" s="1" t="s">
        <v>146</v>
      </c>
      <c r="BG13" s="1" t="s">
        <v>168</v>
      </c>
    </row>
    <row r="14" spans="1:60">
      <c r="B14" s="101" t="s">
        <v>230</v>
      </c>
      <c r="C14" s="103"/>
      <c r="D14" s="103"/>
      <c r="E14" s="103"/>
      <c r="F14" s="103"/>
      <c r="G14" s="103"/>
      <c r="H14" s="103"/>
      <c r="I14" s="103"/>
      <c r="J14" s="103"/>
      <c r="K14" s="103"/>
      <c r="P14" s="1"/>
      <c r="BC14" s="1" t="s">
        <v>125</v>
      </c>
      <c r="BE14" s="1" t="s">
        <v>147</v>
      </c>
      <c r="BG14" s="1" t="s">
        <v>170</v>
      </c>
    </row>
    <row r="15" spans="1:60">
      <c r="B15" s="101" t="s">
        <v>238</v>
      </c>
      <c r="C15" s="103"/>
      <c r="D15" s="103"/>
      <c r="E15" s="103"/>
      <c r="F15" s="103"/>
      <c r="G15" s="103"/>
      <c r="H15" s="103"/>
      <c r="I15" s="103"/>
      <c r="J15" s="103"/>
      <c r="K15" s="103"/>
      <c r="P15" s="1"/>
      <c r="BC15" s="1" t="s">
        <v>136</v>
      </c>
      <c r="BE15" s="1" t="s">
        <v>188</v>
      </c>
      <c r="BG15" s="1" t="s">
        <v>172</v>
      </c>
    </row>
    <row r="16" spans="1:60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P16" s="1"/>
      <c r="BC16" s="4" t="s">
        <v>122</v>
      </c>
      <c r="BD16" s="1" t="s">
        <v>137</v>
      </c>
      <c r="BE16" s="1" t="s">
        <v>148</v>
      </c>
      <c r="BG16" s="1" t="s">
        <v>173</v>
      </c>
    </row>
    <row r="17" spans="2:6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P17" s="1"/>
      <c r="BC17" s="1" t="s">
        <v>132</v>
      </c>
      <c r="BE17" s="1" t="s">
        <v>149</v>
      </c>
      <c r="BG17" s="1" t="s">
        <v>174</v>
      </c>
    </row>
    <row r="18" spans="2:6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BD18" s="1" t="s">
        <v>120</v>
      </c>
      <c r="BF18" s="1" t="s">
        <v>150</v>
      </c>
      <c r="BH18" s="1" t="s">
        <v>27</v>
      </c>
    </row>
    <row r="19" spans="2:6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BD19" s="1" t="s">
        <v>133</v>
      </c>
      <c r="BF19" s="1" t="s">
        <v>151</v>
      </c>
    </row>
    <row r="20" spans="2:6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BD20" s="1" t="s">
        <v>138</v>
      </c>
      <c r="BF20" s="1" t="s">
        <v>152</v>
      </c>
    </row>
    <row r="21" spans="2:6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BD21" s="1" t="s">
        <v>123</v>
      </c>
      <c r="BE21" s="1" t="s">
        <v>139</v>
      </c>
      <c r="BF21" s="1" t="s">
        <v>153</v>
      </c>
    </row>
    <row r="22" spans="2:6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BD22" s="1" t="s">
        <v>129</v>
      </c>
      <c r="BF22" s="1" t="s">
        <v>154</v>
      </c>
    </row>
    <row r="23" spans="2:6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BD23" s="1" t="s">
        <v>27</v>
      </c>
      <c r="BE23" s="1" t="s">
        <v>130</v>
      </c>
      <c r="BF23" s="1" t="s">
        <v>189</v>
      </c>
    </row>
    <row r="24" spans="2:6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BF24" s="1" t="s">
        <v>192</v>
      </c>
    </row>
    <row r="25" spans="2:6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BF25" s="1" t="s">
        <v>155</v>
      </c>
    </row>
    <row r="26" spans="2:6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BF26" s="1" t="s">
        <v>156</v>
      </c>
    </row>
    <row r="27" spans="2:6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BF27" s="1" t="s">
        <v>191</v>
      </c>
    </row>
    <row r="28" spans="2:6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BF28" s="1" t="s">
        <v>157</v>
      </c>
    </row>
    <row r="29" spans="2:6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BF29" s="1" t="s">
        <v>158</v>
      </c>
    </row>
    <row r="30" spans="2:6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BF30" s="1" t="s">
        <v>190</v>
      </c>
    </row>
    <row r="31" spans="2:6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BF31" s="1" t="s">
        <v>27</v>
      </c>
    </row>
    <row r="32" spans="2:60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178</v>
      </c>
      <c r="C1" s="80" t="s" vm="1">
        <v>248</v>
      </c>
    </row>
    <row r="2" spans="2:81">
      <c r="B2" s="58" t="s">
        <v>177</v>
      </c>
      <c r="C2" s="80" t="s">
        <v>249</v>
      </c>
    </row>
    <row r="3" spans="2:81">
      <c r="B3" s="58" t="s">
        <v>179</v>
      </c>
      <c r="C3" s="80" t="s">
        <v>250</v>
      </c>
      <c r="E3" s="2"/>
    </row>
    <row r="4" spans="2:81">
      <c r="B4" s="58" t="s">
        <v>180</v>
      </c>
      <c r="C4" s="80">
        <v>9455</v>
      </c>
    </row>
    <row r="6" spans="2:81" ht="26.25" customHeight="1">
      <c r="B6" s="158" t="s">
        <v>208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60"/>
    </row>
    <row r="7" spans="2:81" ht="26.25" customHeight="1">
      <c r="B7" s="158" t="s">
        <v>92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60"/>
    </row>
    <row r="8" spans="2:81" s="3" customFormat="1" ht="47.25">
      <c r="B8" s="23" t="s">
        <v>114</v>
      </c>
      <c r="C8" s="31" t="s">
        <v>42</v>
      </c>
      <c r="D8" s="14" t="s">
        <v>46</v>
      </c>
      <c r="E8" s="31" t="s">
        <v>15</v>
      </c>
      <c r="F8" s="31" t="s">
        <v>59</v>
      </c>
      <c r="G8" s="31" t="s">
        <v>99</v>
      </c>
      <c r="H8" s="31" t="s">
        <v>18</v>
      </c>
      <c r="I8" s="31" t="s">
        <v>98</v>
      </c>
      <c r="J8" s="31" t="s">
        <v>17</v>
      </c>
      <c r="K8" s="31" t="s">
        <v>19</v>
      </c>
      <c r="L8" s="31" t="s">
        <v>232</v>
      </c>
      <c r="M8" s="31" t="s">
        <v>231</v>
      </c>
      <c r="N8" s="31" t="s">
        <v>57</v>
      </c>
      <c r="O8" s="31" t="s">
        <v>54</v>
      </c>
      <c r="P8" s="31" t="s">
        <v>181</v>
      </c>
      <c r="Q8" s="32" t="s">
        <v>183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239</v>
      </c>
      <c r="M9" s="33"/>
      <c r="N9" s="33" t="s">
        <v>235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111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1" t="s">
        <v>247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81">
      <c r="B13" s="101" t="s">
        <v>110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81">
      <c r="B14" s="101" t="s">
        <v>230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81">
      <c r="B15" s="101" t="s">
        <v>238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8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6.28515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178</v>
      </c>
      <c r="C1" s="80" t="s" vm="1">
        <v>248</v>
      </c>
    </row>
    <row r="2" spans="2:72">
      <c r="B2" s="58" t="s">
        <v>177</v>
      </c>
      <c r="C2" s="80" t="s">
        <v>249</v>
      </c>
    </row>
    <row r="3" spans="2:72">
      <c r="B3" s="58" t="s">
        <v>179</v>
      </c>
      <c r="C3" s="80" t="s">
        <v>250</v>
      </c>
    </row>
    <row r="4" spans="2:72">
      <c r="B4" s="58" t="s">
        <v>180</v>
      </c>
      <c r="C4" s="80">
        <v>9455</v>
      </c>
    </row>
    <row r="6" spans="2:72" ht="26.25" customHeight="1">
      <c r="B6" s="158" t="s">
        <v>209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60"/>
    </row>
    <row r="7" spans="2:72" ht="26.25" customHeight="1">
      <c r="B7" s="158" t="s">
        <v>83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60"/>
    </row>
    <row r="8" spans="2:72" s="3" customFormat="1" ht="78.75">
      <c r="B8" s="23" t="s">
        <v>114</v>
      </c>
      <c r="C8" s="31" t="s">
        <v>42</v>
      </c>
      <c r="D8" s="31" t="s">
        <v>15</v>
      </c>
      <c r="E8" s="31" t="s">
        <v>59</v>
      </c>
      <c r="F8" s="31" t="s">
        <v>99</v>
      </c>
      <c r="G8" s="31" t="s">
        <v>18</v>
      </c>
      <c r="H8" s="31" t="s">
        <v>98</v>
      </c>
      <c r="I8" s="31" t="s">
        <v>17</v>
      </c>
      <c r="J8" s="31" t="s">
        <v>19</v>
      </c>
      <c r="K8" s="31" t="s">
        <v>232</v>
      </c>
      <c r="L8" s="31" t="s">
        <v>231</v>
      </c>
      <c r="M8" s="31" t="s">
        <v>107</v>
      </c>
      <c r="N8" s="31" t="s">
        <v>54</v>
      </c>
      <c r="O8" s="31" t="s">
        <v>181</v>
      </c>
      <c r="P8" s="32" t="s">
        <v>183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239</v>
      </c>
      <c r="L9" s="33"/>
      <c r="M9" s="33" t="s">
        <v>235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1" t="s">
        <v>110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72">
      <c r="B13" s="101" t="s">
        <v>230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72">
      <c r="B14" s="101" t="s">
        <v>238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72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72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178</v>
      </c>
      <c r="C1" s="80" t="s" vm="1">
        <v>248</v>
      </c>
    </row>
    <row r="2" spans="2:65">
      <c r="B2" s="58" t="s">
        <v>177</v>
      </c>
      <c r="C2" s="80" t="s">
        <v>249</v>
      </c>
    </row>
    <row r="3" spans="2:65">
      <c r="B3" s="58" t="s">
        <v>179</v>
      </c>
      <c r="C3" s="80" t="s">
        <v>250</v>
      </c>
    </row>
    <row r="4" spans="2:65">
      <c r="B4" s="58" t="s">
        <v>180</v>
      </c>
      <c r="C4" s="80">
        <v>9455</v>
      </c>
    </row>
    <row r="6" spans="2:65" ht="26.25" customHeight="1">
      <c r="B6" s="158" t="s">
        <v>209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60"/>
    </row>
    <row r="7" spans="2:65" ht="26.25" customHeight="1">
      <c r="B7" s="158" t="s">
        <v>84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60"/>
    </row>
    <row r="8" spans="2:65" s="3" customFormat="1" ht="78.75">
      <c r="B8" s="23" t="s">
        <v>114</v>
      </c>
      <c r="C8" s="31" t="s">
        <v>42</v>
      </c>
      <c r="D8" s="31" t="s">
        <v>116</v>
      </c>
      <c r="E8" s="31" t="s">
        <v>115</v>
      </c>
      <c r="F8" s="31" t="s">
        <v>58</v>
      </c>
      <c r="G8" s="31" t="s">
        <v>15</v>
      </c>
      <c r="H8" s="31" t="s">
        <v>59</v>
      </c>
      <c r="I8" s="31" t="s">
        <v>99</v>
      </c>
      <c r="J8" s="31" t="s">
        <v>18</v>
      </c>
      <c r="K8" s="31" t="s">
        <v>98</v>
      </c>
      <c r="L8" s="31" t="s">
        <v>17</v>
      </c>
      <c r="M8" s="73" t="s">
        <v>19</v>
      </c>
      <c r="N8" s="31" t="s">
        <v>232</v>
      </c>
      <c r="O8" s="31" t="s">
        <v>231</v>
      </c>
      <c r="P8" s="31" t="s">
        <v>107</v>
      </c>
      <c r="Q8" s="31" t="s">
        <v>54</v>
      </c>
      <c r="R8" s="31" t="s">
        <v>181</v>
      </c>
      <c r="S8" s="32" t="s">
        <v>183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239</v>
      </c>
      <c r="O9" s="33"/>
      <c r="P9" s="33" t="s">
        <v>235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111</v>
      </c>
      <c r="R10" s="21" t="s">
        <v>112</v>
      </c>
      <c r="S10" s="21" t="s">
        <v>184</v>
      </c>
      <c r="T10" s="5"/>
      <c r="BJ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"/>
      <c r="BJ11" s="1"/>
      <c r="BM11" s="1"/>
    </row>
    <row r="12" spans="2:65" ht="20.25" customHeight="1">
      <c r="B12" s="101" t="s">
        <v>247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2:65">
      <c r="B13" s="101" t="s">
        <v>110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spans="2:65">
      <c r="B14" s="101" t="s">
        <v>230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spans="2:65">
      <c r="B15" s="101" t="s">
        <v>238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90" zoomScaleNormal="90" workbookViewId="0">
      <selection activeCell="G24" sqref="G24"/>
    </sheetView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46.28515625" style="2" bestFit="1" customWidth="1"/>
    <col min="4" max="4" width="9.28515625" style="2" bestFit="1" customWidth="1"/>
    <col min="5" max="5" width="11.28515625" style="2" bestFit="1" customWidth="1"/>
    <col min="6" max="6" width="12.1406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0.140625" style="1" bestFit="1" customWidth="1"/>
    <col min="15" max="15" width="7.28515625" style="1" bestFit="1" customWidth="1"/>
    <col min="16" max="16" width="8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8" t="s">
        <v>178</v>
      </c>
      <c r="C1" s="80" t="s" vm="1">
        <v>248</v>
      </c>
    </row>
    <row r="2" spans="2:81">
      <c r="B2" s="58" t="s">
        <v>177</v>
      </c>
      <c r="C2" s="80" t="s">
        <v>249</v>
      </c>
    </row>
    <row r="3" spans="2:81">
      <c r="B3" s="58" t="s">
        <v>179</v>
      </c>
      <c r="C3" s="80" t="s">
        <v>250</v>
      </c>
    </row>
    <row r="4" spans="2:81">
      <c r="B4" s="58" t="s">
        <v>180</v>
      </c>
      <c r="C4" s="80">
        <v>9455</v>
      </c>
    </row>
    <row r="6" spans="2:81" ht="26.25" customHeight="1">
      <c r="B6" s="158" t="s">
        <v>209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60"/>
    </row>
    <row r="7" spans="2:81" ht="26.25" customHeight="1">
      <c r="B7" s="158" t="s">
        <v>85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60"/>
    </row>
    <row r="8" spans="2:81" s="3" customFormat="1" ht="78.75">
      <c r="B8" s="23" t="s">
        <v>114</v>
      </c>
      <c r="C8" s="31" t="s">
        <v>42</v>
      </c>
      <c r="D8" s="31" t="s">
        <v>116</v>
      </c>
      <c r="E8" s="31" t="s">
        <v>115</v>
      </c>
      <c r="F8" s="31" t="s">
        <v>58</v>
      </c>
      <c r="G8" s="31" t="s">
        <v>15</v>
      </c>
      <c r="H8" s="31" t="s">
        <v>59</v>
      </c>
      <c r="I8" s="31" t="s">
        <v>99</v>
      </c>
      <c r="J8" s="31" t="s">
        <v>18</v>
      </c>
      <c r="K8" s="31" t="s">
        <v>98</v>
      </c>
      <c r="L8" s="31" t="s">
        <v>17</v>
      </c>
      <c r="M8" s="73" t="s">
        <v>19</v>
      </c>
      <c r="N8" s="73" t="s">
        <v>232</v>
      </c>
      <c r="O8" s="31" t="s">
        <v>231</v>
      </c>
      <c r="P8" s="31" t="s">
        <v>107</v>
      </c>
      <c r="Q8" s="31" t="s">
        <v>54</v>
      </c>
      <c r="R8" s="31" t="s">
        <v>181</v>
      </c>
      <c r="S8" s="32" t="s">
        <v>183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239</v>
      </c>
      <c r="O9" s="33"/>
      <c r="P9" s="33" t="s">
        <v>235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111</v>
      </c>
      <c r="R10" s="21" t="s">
        <v>112</v>
      </c>
      <c r="S10" s="21" t="s">
        <v>184</v>
      </c>
      <c r="T10" s="5"/>
      <c r="BZ10" s="1"/>
    </row>
    <row r="11" spans="2:81" s="4" customFormat="1" ht="18" customHeight="1">
      <c r="B11" s="127" t="s">
        <v>47</v>
      </c>
      <c r="C11" s="84"/>
      <c r="D11" s="84"/>
      <c r="E11" s="84"/>
      <c r="F11" s="84"/>
      <c r="G11" s="84"/>
      <c r="H11" s="84"/>
      <c r="I11" s="84"/>
      <c r="J11" s="95">
        <v>6.6190968846000624</v>
      </c>
      <c r="K11" s="84"/>
      <c r="L11" s="84"/>
      <c r="M11" s="94">
        <v>1.6205951528932751E-2</v>
      </c>
      <c r="N11" s="93"/>
      <c r="O11" s="95"/>
      <c r="P11" s="93">
        <v>100.46157999999998</v>
      </c>
      <c r="Q11" s="84"/>
      <c r="R11" s="94">
        <v>1</v>
      </c>
      <c r="S11" s="94">
        <f>P11/'סכום נכסי הקרן'!$C$42</f>
        <v>3.5636325472499317E-3</v>
      </c>
      <c r="T11" s="139"/>
      <c r="U11" s="136"/>
      <c r="V11" s="136"/>
      <c r="W11" s="136"/>
      <c r="BZ11" s="102"/>
      <c r="CC11" s="102"/>
    </row>
    <row r="12" spans="2:81" s="102" customFormat="1" ht="17.25" customHeight="1">
      <c r="B12" s="128" t="s">
        <v>229</v>
      </c>
      <c r="C12" s="84"/>
      <c r="D12" s="84"/>
      <c r="E12" s="84"/>
      <c r="F12" s="84"/>
      <c r="G12" s="84"/>
      <c r="H12" s="84"/>
      <c r="I12" s="84"/>
      <c r="J12" s="95">
        <v>6.6190968846000624</v>
      </c>
      <c r="K12" s="84"/>
      <c r="L12" s="84"/>
      <c r="M12" s="94">
        <v>1.6205951528932751E-2</v>
      </c>
      <c r="N12" s="93"/>
      <c r="O12" s="95"/>
      <c r="P12" s="93">
        <v>100.46157999999998</v>
      </c>
      <c r="Q12" s="84"/>
      <c r="R12" s="94">
        <v>1</v>
      </c>
      <c r="S12" s="94">
        <f>P12/'סכום נכסי הקרן'!$C$42</f>
        <v>3.5636325472499317E-3</v>
      </c>
      <c r="T12" s="137"/>
      <c r="U12" s="137"/>
      <c r="V12" s="137"/>
      <c r="W12" s="137"/>
    </row>
    <row r="13" spans="2:81">
      <c r="B13" s="107" t="s">
        <v>55</v>
      </c>
      <c r="C13" s="84"/>
      <c r="D13" s="84"/>
      <c r="E13" s="84"/>
      <c r="F13" s="84"/>
      <c r="G13" s="84"/>
      <c r="H13" s="84"/>
      <c r="I13" s="84"/>
      <c r="J13" s="95">
        <v>6.9601609752014255</v>
      </c>
      <c r="K13" s="84"/>
      <c r="L13" s="84"/>
      <c r="M13" s="94">
        <v>1.4024173901464267E-2</v>
      </c>
      <c r="N13" s="93"/>
      <c r="O13" s="95"/>
      <c r="P13" s="93">
        <v>82.907179999999983</v>
      </c>
      <c r="Q13" s="84"/>
      <c r="R13" s="94">
        <v>0.82526255310736696</v>
      </c>
      <c r="S13" s="94">
        <f>P13/'סכום נכסי הקרן'!$C$42</f>
        <v>2.9409324942799883E-3</v>
      </c>
      <c r="T13" s="138"/>
      <c r="U13" s="138"/>
      <c r="V13" s="138"/>
      <c r="W13" s="138"/>
    </row>
    <row r="14" spans="2:81">
      <c r="B14" s="108" t="s">
        <v>680</v>
      </c>
      <c r="C14" s="86" t="s">
        <v>681</v>
      </c>
      <c r="D14" s="99" t="s">
        <v>682</v>
      </c>
      <c r="E14" s="99" t="s">
        <v>683</v>
      </c>
      <c r="F14" s="99" t="s">
        <v>491</v>
      </c>
      <c r="G14" s="86" t="s">
        <v>307</v>
      </c>
      <c r="H14" s="86" t="s">
        <v>308</v>
      </c>
      <c r="I14" s="112">
        <v>42797</v>
      </c>
      <c r="J14" s="98">
        <v>8.7299999999999986</v>
      </c>
      <c r="K14" s="99" t="s">
        <v>163</v>
      </c>
      <c r="L14" s="100">
        <v>4.9000000000000002E-2</v>
      </c>
      <c r="M14" s="97">
        <v>1.52E-2</v>
      </c>
      <c r="N14" s="96">
        <v>4080.9999999999995</v>
      </c>
      <c r="O14" s="98">
        <v>162.5</v>
      </c>
      <c r="P14" s="96">
        <v>6.631619999999999</v>
      </c>
      <c r="Q14" s="97">
        <v>2.0788592522856027E-6</v>
      </c>
      <c r="R14" s="97">
        <v>6.6011504099378088E-2</v>
      </c>
      <c r="S14" s="97">
        <f>P14/'סכום נכסי הקרן'!$C$42</f>
        <v>2.3524074450146604E-4</v>
      </c>
      <c r="T14" s="138"/>
      <c r="U14" s="138"/>
      <c r="V14" s="138"/>
      <c r="W14" s="138"/>
    </row>
    <row r="15" spans="2:81">
      <c r="B15" s="108" t="s">
        <v>684</v>
      </c>
      <c r="C15" s="86" t="s">
        <v>685</v>
      </c>
      <c r="D15" s="99" t="s">
        <v>682</v>
      </c>
      <c r="E15" s="99" t="s">
        <v>683</v>
      </c>
      <c r="F15" s="99" t="s">
        <v>491</v>
      </c>
      <c r="G15" s="86" t="s">
        <v>307</v>
      </c>
      <c r="H15" s="86" t="s">
        <v>308</v>
      </c>
      <c r="I15" s="112">
        <v>42852</v>
      </c>
      <c r="J15" s="98">
        <v>11.34</v>
      </c>
      <c r="K15" s="99" t="s">
        <v>163</v>
      </c>
      <c r="L15" s="100">
        <v>4.0999999999999995E-2</v>
      </c>
      <c r="M15" s="97">
        <v>2.3700000000000002E-2</v>
      </c>
      <c r="N15" s="96">
        <v>22671.56</v>
      </c>
      <c r="O15" s="98">
        <v>129.05000000000001</v>
      </c>
      <c r="P15" s="96">
        <v>29.257649999999995</v>
      </c>
      <c r="Q15" s="97">
        <v>6.0316115302490727E-6</v>
      </c>
      <c r="R15" s="97">
        <v>0.29123223027151274</v>
      </c>
      <c r="S15" s="97">
        <f>P15/'סכום נכסי הקרן'!$C$42</f>
        <v>1.0378446546037497E-3</v>
      </c>
      <c r="T15" s="138"/>
      <c r="U15" s="138"/>
      <c r="V15" s="138"/>
      <c r="W15" s="138"/>
    </row>
    <row r="16" spans="2:81">
      <c r="B16" s="108" t="s">
        <v>686</v>
      </c>
      <c r="C16" s="86" t="s">
        <v>687</v>
      </c>
      <c r="D16" s="99" t="s">
        <v>682</v>
      </c>
      <c r="E16" s="99" t="s">
        <v>688</v>
      </c>
      <c r="F16" s="99" t="s">
        <v>491</v>
      </c>
      <c r="G16" s="86" t="s">
        <v>307</v>
      </c>
      <c r="H16" s="86" t="s">
        <v>159</v>
      </c>
      <c r="I16" s="112">
        <v>42796</v>
      </c>
      <c r="J16" s="98">
        <v>8.3300000000000018</v>
      </c>
      <c r="K16" s="99" t="s">
        <v>163</v>
      </c>
      <c r="L16" s="100">
        <v>2.1400000000000002E-2</v>
      </c>
      <c r="M16" s="97">
        <v>1.4800000000000002E-2</v>
      </c>
      <c r="N16" s="96">
        <v>7999.9999999999991</v>
      </c>
      <c r="O16" s="98">
        <v>107.75</v>
      </c>
      <c r="P16" s="96">
        <v>8.6199999999999974</v>
      </c>
      <c r="Q16" s="97">
        <v>3.0811181377721971E-5</v>
      </c>
      <c r="R16" s="97">
        <v>8.5803946145382129E-2</v>
      </c>
      <c r="S16" s="97">
        <f>P16/'סכום נכסי הקרן'!$C$42</f>
        <v>3.0577373516616407E-4</v>
      </c>
      <c r="T16" s="138"/>
      <c r="U16" s="138"/>
      <c r="V16" s="138"/>
      <c r="W16" s="138"/>
    </row>
    <row r="17" spans="2:23">
      <c r="B17" s="108" t="s">
        <v>689</v>
      </c>
      <c r="C17" s="86" t="s">
        <v>690</v>
      </c>
      <c r="D17" s="99" t="s">
        <v>682</v>
      </c>
      <c r="E17" s="99" t="s">
        <v>377</v>
      </c>
      <c r="F17" s="99" t="s">
        <v>378</v>
      </c>
      <c r="G17" s="86" t="s">
        <v>332</v>
      </c>
      <c r="H17" s="86" t="s">
        <v>308</v>
      </c>
      <c r="I17" s="112">
        <v>42768</v>
      </c>
      <c r="J17" s="98">
        <v>1.53</v>
      </c>
      <c r="K17" s="99" t="s">
        <v>163</v>
      </c>
      <c r="L17" s="100">
        <v>6.8499999999999991E-2</v>
      </c>
      <c r="M17" s="97">
        <v>5.4000000000000003E-3</v>
      </c>
      <c r="N17" s="96">
        <v>799.99999999999989</v>
      </c>
      <c r="O17" s="98">
        <v>126.92</v>
      </c>
      <c r="P17" s="96">
        <v>1.0153699999999999</v>
      </c>
      <c r="Q17" s="97">
        <v>1.583998447681521E-6</v>
      </c>
      <c r="R17" s="97">
        <v>1.0107047888356922E-2</v>
      </c>
      <c r="S17" s="97">
        <f>P17/'סכום נכסי הקרן'!$C$42</f>
        <v>3.6017804811562423E-5</v>
      </c>
      <c r="T17" s="138"/>
      <c r="U17" s="138"/>
      <c r="V17" s="138"/>
      <c r="W17" s="138"/>
    </row>
    <row r="18" spans="2:23">
      <c r="B18" s="108" t="s">
        <v>691</v>
      </c>
      <c r="C18" s="86" t="s">
        <v>692</v>
      </c>
      <c r="D18" s="99" t="s">
        <v>682</v>
      </c>
      <c r="E18" s="99" t="s">
        <v>377</v>
      </c>
      <c r="F18" s="99" t="s">
        <v>378</v>
      </c>
      <c r="G18" s="86" t="s">
        <v>354</v>
      </c>
      <c r="H18" s="86" t="s">
        <v>159</v>
      </c>
      <c r="I18" s="112">
        <v>42935</v>
      </c>
      <c r="J18" s="98">
        <v>3.0199999999999996</v>
      </c>
      <c r="K18" s="99" t="s">
        <v>163</v>
      </c>
      <c r="L18" s="100">
        <v>0.06</v>
      </c>
      <c r="M18" s="97">
        <v>6.3E-3</v>
      </c>
      <c r="N18" s="96">
        <v>28912.999999999996</v>
      </c>
      <c r="O18" s="98">
        <v>126.83</v>
      </c>
      <c r="P18" s="96">
        <v>36.670349999999999</v>
      </c>
      <c r="Q18" s="97">
        <v>7.812743219359529E-6</v>
      </c>
      <c r="R18" s="97">
        <v>0.36501864692950287</v>
      </c>
      <c r="S18" s="97">
        <f>P18/'סכום נכסי הקרן'!$C$42</f>
        <v>1.3007923305511076E-3</v>
      </c>
      <c r="T18" s="138"/>
      <c r="U18" s="138"/>
      <c r="V18" s="138"/>
      <c r="W18" s="138"/>
    </row>
    <row r="19" spans="2:23">
      <c r="B19" s="108" t="s">
        <v>693</v>
      </c>
      <c r="C19" s="86" t="s">
        <v>694</v>
      </c>
      <c r="D19" s="99" t="s">
        <v>682</v>
      </c>
      <c r="E19" s="99" t="s">
        <v>695</v>
      </c>
      <c r="F19" s="99" t="s">
        <v>491</v>
      </c>
      <c r="G19" s="86" t="s">
        <v>354</v>
      </c>
      <c r="H19" s="86" t="s">
        <v>308</v>
      </c>
      <c r="I19" s="112">
        <v>42835</v>
      </c>
      <c r="J19" s="98">
        <v>4.589999999999999</v>
      </c>
      <c r="K19" s="99" t="s">
        <v>163</v>
      </c>
      <c r="L19" s="100">
        <v>5.5999999999999994E-2</v>
      </c>
      <c r="M19" s="97">
        <v>6.1999999999999989E-3</v>
      </c>
      <c r="N19" s="96">
        <v>474.00999999999993</v>
      </c>
      <c r="O19" s="98">
        <v>150.25</v>
      </c>
      <c r="P19" s="96">
        <v>0.7121900000000001</v>
      </c>
      <c r="Q19" s="97">
        <v>5.5604982858694477E-7</v>
      </c>
      <c r="R19" s="97">
        <v>7.0891777732343076E-3</v>
      </c>
      <c r="S19" s="97">
        <f>P19/'סכום נכסי הקרן'!$C$42</f>
        <v>2.5263224645938572E-5</v>
      </c>
      <c r="T19" s="138"/>
      <c r="U19" s="138"/>
      <c r="V19" s="138"/>
      <c r="W19" s="138"/>
    </row>
    <row r="20" spans="2:23">
      <c r="B20" s="109"/>
      <c r="C20" s="86"/>
      <c r="D20" s="86"/>
      <c r="E20" s="86"/>
      <c r="F20" s="86"/>
      <c r="G20" s="86"/>
      <c r="H20" s="86"/>
      <c r="I20" s="86"/>
      <c r="J20" s="98"/>
      <c r="K20" s="86"/>
      <c r="L20" s="86"/>
      <c r="M20" s="97"/>
      <c r="N20" s="96"/>
      <c r="O20" s="98"/>
      <c r="P20" s="86"/>
      <c r="Q20" s="86"/>
      <c r="R20" s="97"/>
      <c r="S20" s="86"/>
      <c r="T20" s="138"/>
      <c r="U20" s="138"/>
      <c r="V20" s="138"/>
      <c r="W20" s="138"/>
    </row>
    <row r="21" spans="2:23">
      <c r="B21" s="107" t="s">
        <v>56</v>
      </c>
      <c r="C21" s="84"/>
      <c r="D21" s="84"/>
      <c r="E21" s="84"/>
      <c r="F21" s="84"/>
      <c r="G21" s="84"/>
      <c r="H21" s="84"/>
      <c r="I21" s="84"/>
      <c r="J21" s="95">
        <v>5.4633354829945961</v>
      </c>
      <c r="K21" s="84"/>
      <c r="L21" s="84"/>
      <c r="M21" s="94">
        <v>2.441644807381119E-2</v>
      </c>
      <c r="N21" s="93"/>
      <c r="O21" s="95"/>
      <c r="P21" s="93">
        <v>15.165179999999998</v>
      </c>
      <c r="Q21" s="84"/>
      <c r="R21" s="94">
        <v>0.15095502181032788</v>
      </c>
      <c r="S21" s="94">
        <f>P21/'סכום נכסי הקרן'!$C$42</f>
        <v>5.3794822889410778E-4</v>
      </c>
      <c r="T21" s="138"/>
      <c r="U21" s="138"/>
      <c r="V21" s="138"/>
      <c r="W21" s="138"/>
    </row>
    <row r="22" spans="2:23">
      <c r="B22" s="108" t="s">
        <v>696</v>
      </c>
      <c r="C22" s="86" t="s">
        <v>697</v>
      </c>
      <c r="D22" s="99" t="s">
        <v>682</v>
      </c>
      <c r="E22" s="99" t="s">
        <v>688</v>
      </c>
      <c r="F22" s="99" t="s">
        <v>491</v>
      </c>
      <c r="G22" s="86" t="s">
        <v>307</v>
      </c>
      <c r="H22" s="86" t="s">
        <v>159</v>
      </c>
      <c r="I22" s="112">
        <v>43124</v>
      </c>
      <c r="J22" s="98">
        <v>4.4200000000000008</v>
      </c>
      <c r="K22" s="99" t="s">
        <v>163</v>
      </c>
      <c r="L22" s="100">
        <v>2.5000000000000001E-2</v>
      </c>
      <c r="M22" s="97">
        <v>1.9700000000000006E-2</v>
      </c>
      <c r="N22" s="96">
        <v>4196.9999999999991</v>
      </c>
      <c r="O22" s="98">
        <v>103.12</v>
      </c>
      <c r="P22" s="96">
        <v>4.327939999999999</v>
      </c>
      <c r="Q22" s="97">
        <v>5.7866029869184432E-6</v>
      </c>
      <c r="R22" s="97">
        <v>4.308054880283587E-2</v>
      </c>
      <c r="S22" s="97">
        <f>P22/'סכום נכסי הקרן'!$C$42</f>
        <v>1.5352324586717498E-4</v>
      </c>
      <c r="T22" s="138"/>
      <c r="U22" s="138"/>
      <c r="V22" s="138"/>
      <c r="W22" s="138"/>
    </row>
    <row r="23" spans="2:23">
      <c r="B23" s="108" t="s">
        <v>698</v>
      </c>
      <c r="C23" s="86" t="s">
        <v>699</v>
      </c>
      <c r="D23" s="99" t="s">
        <v>682</v>
      </c>
      <c r="E23" s="99" t="s">
        <v>700</v>
      </c>
      <c r="F23" s="99" t="s">
        <v>344</v>
      </c>
      <c r="G23" s="86" t="s">
        <v>354</v>
      </c>
      <c r="H23" s="86" t="s">
        <v>159</v>
      </c>
      <c r="I23" s="112">
        <v>42936</v>
      </c>
      <c r="J23" s="98">
        <v>5.8800000000000008</v>
      </c>
      <c r="K23" s="99" t="s">
        <v>163</v>
      </c>
      <c r="L23" s="100">
        <v>3.1E-2</v>
      </c>
      <c r="M23" s="97">
        <v>2.6300000000000004E-2</v>
      </c>
      <c r="N23" s="96">
        <v>10532.839999999998</v>
      </c>
      <c r="O23" s="98">
        <v>102.89</v>
      </c>
      <c r="P23" s="96">
        <v>10.837239999999998</v>
      </c>
      <c r="Q23" s="97">
        <v>2.9257888888888884E-5</v>
      </c>
      <c r="R23" s="97">
        <v>0.10787447300749202</v>
      </c>
      <c r="S23" s="97">
        <f>P23/'סכום נכסי הקרן'!$C$42</f>
        <v>3.8442498302693277E-4</v>
      </c>
      <c r="T23" s="138"/>
      <c r="U23" s="138"/>
      <c r="V23" s="138"/>
      <c r="W23" s="138"/>
    </row>
    <row r="24" spans="2:23">
      <c r="B24" s="109"/>
      <c r="C24" s="86"/>
      <c r="D24" s="86"/>
      <c r="E24" s="86"/>
      <c r="F24" s="86"/>
      <c r="G24" s="86"/>
      <c r="H24" s="86"/>
      <c r="I24" s="86"/>
      <c r="J24" s="98"/>
      <c r="K24" s="86"/>
      <c r="L24" s="86"/>
      <c r="M24" s="97"/>
      <c r="N24" s="96"/>
      <c r="O24" s="98"/>
      <c r="P24" s="86"/>
      <c r="Q24" s="86"/>
      <c r="R24" s="97"/>
      <c r="S24" s="86"/>
      <c r="T24" s="138"/>
      <c r="U24" s="138"/>
      <c r="V24" s="138"/>
      <c r="W24" s="138"/>
    </row>
    <row r="25" spans="2:23">
      <c r="B25" s="107" t="s">
        <v>44</v>
      </c>
      <c r="C25" s="84"/>
      <c r="D25" s="84"/>
      <c r="E25" s="84"/>
      <c r="F25" s="84"/>
      <c r="G25" s="84"/>
      <c r="H25" s="84"/>
      <c r="I25" s="84"/>
      <c r="J25" s="95">
        <v>2.12</v>
      </c>
      <c r="K25" s="84"/>
      <c r="L25" s="84"/>
      <c r="M25" s="94">
        <v>3.9800000000000002E-2</v>
      </c>
      <c r="N25" s="93"/>
      <c r="O25" s="95"/>
      <c r="P25" s="93">
        <v>2.3892199999999995</v>
      </c>
      <c r="Q25" s="84"/>
      <c r="R25" s="94">
        <v>2.3782425082305096E-2</v>
      </c>
      <c r="S25" s="94">
        <f>P25/'סכום נכסי הקרן'!$C$42</f>
        <v>8.4751824075835567E-5</v>
      </c>
      <c r="T25" s="138"/>
      <c r="U25" s="138"/>
      <c r="V25" s="138"/>
      <c r="W25" s="138"/>
    </row>
    <row r="26" spans="2:23">
      <c r="B26" s="108" t="s">
        <v>701</v>
      </c>
      <c r="C26" s="86" t="s">
        <v>702</v>
      </c>
      <c r="D26" s="99" t="s">
        <v>682</v>
      </c>
      <c r="E26" s="99" t="s">
        <v>703</v>
      </c>
      <c r="F26" s="99" t="s">
        <v>189</v>
      </c>
      <c r="G26" s="86" t="s">
        <v>401</v>
      </c>
      <c r="H26" s="86" t="s">
        <v>308</v>
      </c>
      <c r="I26" s="112">
        <v>42954</v>
      </c>
      <c r="J26" s="98">
        <v>2.12</v>
      </c>
      <c r="K26" s="99" t="s">
        <v>162</v>
      </c>
      <c r="L26" s="100">
        <v>3.7000000000000005E-2</v>
      </c>
      <c r="M26" s="97">
        <v>3.9800000000000002E-2</v>
      </c>
      <c r="N26" s="96">
        <v>650.99999999999989</v>
      </c>
      <c r="O26" s="98">
        <v>100.55</v>
      </c>
      <c r="P26" s="96">
        <v>2.3892199999999995</v>
      </c>
      <c r="Q26" s="97">
        <v>9.6869233974168186E-6</v>
      </c>
      <c r="R26" s="97">
        <v>2.3782425082305096E-2</v>
      </c>
      <c r="S26" s="97">
        <f>P26/'סכום נכסי הקרן'!$C$42</f>
        <v>8.4751824075835567E-5</v>
      </c>
      <c r="T26" s="138"/>
      <c r="U26" s="138"/>
      <c r="V26" s="138"/>
      <c r="W26" s="138"/>
    </row>
    <row r="27" spans="2:23">
      <c r="B27" s="110"/>
      <c r="C27" s="111"/>
      <c r="D27" s="111"/>
      <c r="E27" s="111"/>
      <c r="F27" s="111"/>
      <c r="G27" s="111"/>
      <c r="H27" s="111"/>
      <c r="I27" s="111"/>
      <c r="J27" s="113"/>
      <c r="K27" s="111"/>
      <c r="L27" s="111"/>
      <c r="M27" s="114"/>
      <c r="N27" s="115"/>
      <c r="O27" s="113"/>
      <c r="P27" s="111"/>
      <c r="Q27" s="111"/>
      <c r="R27" s="114"/>
      <c r="S27" s="111"/>
      <c r="T27" s="138"/>
      <c r="U27" s="138"/>
      <c r="V27" s="138"/>
      <c r="W27" s="138"/>
    </row>
    <row r="28" spans="2:2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38"/>
      <c r="U28" s="138"/>
      <c r="V28" s="138"/>
      <c r="W28" s="138"/>
    </row>
    <row r="29" spans="2:2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38"/>
      <c r="U29" s="138"/>
      <c r="V29" s="138"/>
      <c r="W29" s="138"/>
    </row>
    <row r="30" spans="2:23">
      <c r="B30" s="101" t="s">
        <v>247</v>
      </c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23">
      <c r="B31" s="101" t="s">
        <v>110</v>
      </c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23">
      <c r="B32" s="101" t="s">
        <v>230</v>
      </c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1" t="s">
        <v>238</v>
      </c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</row>
    <row r="112" spans="2:19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</row>
    <row r="113" spans="2:19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</row>
    <row r="114" spans="2:19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</row>
    <row r="115" spans="2:19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</row>
    <row r="116" spans="2:19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</row>
    <row r="117" spans="2:19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</row>
    <row r="118" spans="2:19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</row>
    <row r="119" spans="2:19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</row>
    <row r="120" spans="2:19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</row>
    <row r="121" spans="2:19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</row>
    <row r="122" spans="2:19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</row>
    <row r="123" spans="2:19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</row>
    <row r="124" spans="2:19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103"/>
      <c r="S124" s="103"/>
    </row>
    <row r="125" spans="2:19"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103"/>
      <c r="S125" s="103"/>
    </row>
    <row r="126" spans="2:19"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  <c r="R126" s="103"/>
      <c r="S126" s="103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5"/>
    </row>
    <row r="539" spans="2:5">
      <c r="B539" s="45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2:B29 B34:B126">
    <cfRule type="cellIs" dxfId="9" priority="1" operator="equal">
      <formula>"NR3"</formula>
    </cfRule>
  </conditionalFormatting>
  <dataValidations count="1">
    <dataValidation allowBlank="1" showInputMessage="1" showErrorMessage="1" sqref="C5:C1048576 A1:B1048576 AH32:XFD35 D36:XFD1048576 D32:AF35 D1:XFD31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8" t="s">
        <v>178</v>
      </c>
      <c r="C1" s="80" t="s" vm="1">
        <v>248</v>
      </c>
    </row>
    <row r="2" spans="2:98">
      <c r="B2" s="58" t="s">
        <v>177</v>
      </c>
      <c r="C2" s="80" t="s">
        <v>249</v>
      </c>
    </row>
    <row r="3" spans="2:98">
      <c r="B3" s="58" t="s">
        <v>179</v>
      </c>
      <c r="C3" s="80" t="s">
        <v>250</v>
      </c>
    </row>
    <row r="4" spans="2:98">
      <c r="B4" s="58" t="s">
        <v>180</v>
      </c>
      <c r="C4" s="80">
        <v>9455</v>
      </c>
    </row>
    <row r="6" spans="2:98" ht="26.25" customHeight="1">
      <c r="B6" s="158" t="s">
        <v>209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60"/>
    </row>
    <row r="7" spans="2:98" ht="26.25" customHeight="1">
      <c r="B7" s="158" t="s">
        <v>86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60"/>
    </row>
    <row r="8" spans="2:98" s="3" customFormat="1" ht="78.75">
      <c r="B8" s="23" t="s">
        <v>114</v>
      </c>
      <c r="C8" s="31" t="s">
        <v>42</v>
      </c>
      <c r="D8" s="31" t="s">
        <v>116</v>
      </c>
      <c r="E8" s="31" t="s">
        <v>115</v>
      </c>
      <c r="F8" s="31" t="s">
        <v>58</v>
      </c>
      <c r="G8" s="31" t="s">
        <v>98</v>
      </c>
      <c r="H8" s="31" t="s">
        <v>232</v>
      </c>
      <c r="I8" s="31" t="s">
        <v>231</v>
      </c>
      <c r="J8" s="31" t="s">
        <v>107</v>
      </c>
      <c r="K8" s="31" t="s">
        <v>54</v>
      </c>
      <c r="L8" s="31" t="s">
        <v>181</v>
      </c>
      <c r="M8" s="32" t="s">
        <v>183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239</v>
      </c>
      <c r="I9" s="33"/>
      <c r="J9" s="33" t="s">
        <v>235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01" t="s">
        <v>247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</row>
    <row r="13" spans="2:98">
      <c r="B13" s="101" t="s">
        <v>110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</row>
    <row r="14" spans="2:98">
      <c r="B14" s="101" t="s">
        <v>230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</row>
    <row r="15" spans="2:98">
      <c r="B15" s="101" t="s">
        <v>238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</row>
    <row r="16" spans="2:9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</row>
    <row r="17" spans="2:1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</row>
    <row r="18" spans="2:1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</row>
    <row r="19" spans="2:1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</row>
    <row r="20" spans="2:1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</row>
    <row r="21" spans="2:1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</row>
    <row r="22" spans="2:1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</row>
    <row r="23" spans="2:1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</row>
    <row r="24" spans="2:1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</row>
    <row r="25" spans="2:1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</row>
    <row r="26" spans="2:1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</row>
    <row r="27" spans="2:1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</row>
    <row r="28" spans="2:1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</row>
    <row r="29" spans="2:1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2:1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</row>
    <row r="31" spans="2:1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</row>
    <row r="32" spans="2:1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</row>
    <row r="33" spans="2:1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</row>
    <row r="34" spans="2:1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</row>
    <row r="35" spans="2:1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</row>
    <row r="36" spans="2:1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</row>
    <row r="37" spans="2:1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</row>
    <row r="38" spans="2:1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</row>
    <row r="39" spans="2:1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</row>
    <row r="40" spans="2:1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</row>
    <row r="41" spans="2:1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</row>
    <row r="42" spans="2:1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2:1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2:1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</row>
    <row r="45" spans="2:1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</row>
    <row r="46" spans="2:1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</row>
    <row r="47" spans="2:1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</row>
    <row r="48" spans="2:1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</row>
    <row r="49" spans="2:13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</row>
    <row r="50" spans="2:13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</row>
    <row r="51" spans="2:13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</row>
    <row r="52" spans="2:13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</row>
    <row r="53" spans="2:13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</row>
    <row r="54" spans="2:13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</row>
    <row r="55" spans="2:13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</row>
    <row r="56" spans="2:13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</row>
    <row r="57" spans="2:13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</row>
    <row r="58" spans="2:13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</row>
    <row r="59" spans="2:13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</row>
    <row r="60" spans="2:13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</row>
    <row r="61" spans="2:13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</row>
    <row r="62" spans="2:13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</row>
    <row r="63" spans="2:13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</row>
    <row r="64" spans="2:13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</row>
    <row r="65" spans="2:13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</row>
    <row r="66" spans="2:13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2:13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2:13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</row>
    <row r="69" spans="2:13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</row>
    <row r="70" spans="2:13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</row>
    <row r="71" spans="2:13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</row>
    <row r="72" spans="2:13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</row>
    <row r="73" spans="2:13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</row>
    <row r="74" spans="2:13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</row>
    <row r="75" spans="2:13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</row>
    <row r="76" spans="2:13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</row>
    <row r="77" spans="2:13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</row>
    <row r="78" spans="2:13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</row>
    <row r="79" spans="2:13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</row>
    <row r="80" spans="2:13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</row>
    <row r="81" spans="2:13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</row>
    <row r="82" spans="2:13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</row>
    <row r="83" spans="2:13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</row>
    <row r="84" spans="2:13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</row>
    <row r="85" spans="2:13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</row>
    <row r="86" spans="2:13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</row>
    <row r="87" spans="2:13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</row>
    <row r="88" spans="2:13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</row>
    <row r="89" spans="2:13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</row>
    <row r="90" spans="2:13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</row>
    <row r="91" spans="2:13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</row>
    <row r="92" spans="2:13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</row>
    <row r="93" spans="2:13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</row>
    <row r="94" spans="2:13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</row>
    <row r="95" spans="2:13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</row>
    <row r="96" spans="2:13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</row>
    <row r="97" spans="2:13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</row>
    <row r="98" spans="2:13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</row>
    <row r="99" spans="2:13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</row>
    <row r="100" spans="2:13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</row>
    <row r="101" spans="2:13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</row>
    <row r="102" spans="2:13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</row>
    <row r="103" spans="2:13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</row>
    <row r="104" spans="2:13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</row>
    <row r="105" spans="2:13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</row>
    <row r="106" spans="2:13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</row>
    <row r="107" spans="2:13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</row>
    <row r="108" spans="2:13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</row>
    <row r="109" spans="2:13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</row>
    <row r="110" spans="2:13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5"/>
      <c r="C404" s="1"/>
      <c r="D404" s="1"/>
      <c r="E404" s="1"/>
    </row>
    <row r="405" spans="2:5">
      <c r="B405" s="45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8" t="s">
        <v>178</v>
      </c>
      <c r="C1" s="80" t="s" vm="1">
        <v>248</v>
      </c>
    </row>
    <row r="2" spans="2:55">
      <c r="B2" s="58" t="s">
        <v>177</v>
      </c>
      <c r="C2" s="80" t="s">
        <v>249</v>
      </c>
    </row>
    <row r="3" spans="2:55">
      <c r="B3" s="58" t="s">
        <v>179</v>
      </c>
      <c r="C3" s="80" t="s">
        <v>250</v>
      </c>
    </row>
    <row r="4" spans="2:55">
      <c r="B4" s="58" t="s">
        <v>180</v>
      </c>
      <c r="C4" s="80">
        <v>9455</v>
      </c>
    </row>
    <row r="6" spans="2:55" ht="26.25" customHeight="1">
      <c r="B6" s="158" t="s">
        <v>209</v>
      </c>
      <c r="C6" s="159"/>
      <c r="D6" s="159"/>
      <c r="E6" s="159"/>
      <c r="F6" s="159"/>
      <c r="G6" s="159"/>
      <c r="H6" s="159"/>
      <c r="I6" s="159"/>
      <c r="J6" s="159"/>
      <c r="K6" s="160"/>
    </row>
    <row r="7" spans="2:55" ht="26.25" customHeight="1">
      <c r="B7" s="158" t="s">
        <v>93</v>
      </c>
      <c r="C7" s="159"/>
      <c r="D7" s="159"/>
      <c r="E7" s="159"/>
      <c r="F7" s="159"/>
      <c r="G7" s="159"/>
      <c r="H7" s="159"/>
      <c r="I7" s="159"/>
      <c r="J7" s="159"/>
      <c r="K7" s="160"/>
    </row>
    <row r="8" spans="2:55" s="3" customFormat="1" ht="78.75">
      <c r="B8" s="23" t="s">
        <v>114</v>
      </c>
      <c r="C8" s="31" t="s">
        <v>42</v>
      </c>
      <c r="D8" s="31" t="s">
        <v>98</v>
      </c>
      <c r="E8" s="31" t="s">
        <v>99</v>
      </c>
      <c r="F8" s="31" t="s">
        <v>232</v>
      </c>
      <c r="G8" s="31" t="s">
        <v>231</v>
      </c>
      <c r="H8" s="31" t="s">
        <v>107</v>
      </c>
      <c r="I8" s="31" t="s">
        <v>54</v>
      </c>
      <c r="J8" s="31" t="s">
        <v>181</v>
      </c>
      <c r="K8" s="32" t="s">
        <v>183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239</v>
      </c>
      <c r="G9" s="33"/>
      <c r="H9" s="33" t="s">
        <v>235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101" t="s">
        <v>110</v>
      </c>
      <c r="C12" s="103"/>
      <c r="D12" s="103"/>
      <c r="E12" s="103"/>
      <c r="F12" s="103"/>
      <c r="G12" s="103"/>
      <c r="H12" s="103"/>
      <c r="I12" s="103"/>
      <c r="J12" s="103"/>
      <c r="K12" s="103"/>
      <c r="V12" s="1"/>
    </row>
    <row r="13" spans="2:55">
      <c r="B13" s="101" t="s">
        <v>230</v>
      </c>
      <c r="C13" s="103"/>
      <c r="D13" s="103"/>
      <c r="E13" s="103"/>
      <c r="F13" s="103"/>
      <c r="G13" s="103"/>
      <c r="H13" s="103"/>
      <c r="I13" s="103"/>
      <c r="J13" s="103"/>
      <c r="K13" s="103"/>
      <c r="V13" s="1"/>
    </row>
    <row r="14" spans="2:55">
      <c r="B14" s="101" t="s">
        <v>238</v>
      </c>
      <c r="C14" s="103"/>
      <c r="D14" s="103"/>
      <c r="E14" s="103"/>
      <c r="F14" s="103"/>
      <c r="G14" s="103"/>
      <c r="H14" s="103"/>
      <c r="I14" s="103"/>
      <c r="J14" s="103"/>
      <c r="K14" s="103"/>
      <c r="V14" s="1"/>
    </row>
    <row r="15" spans="2:55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V15" s="1"/>
    </row>
    <row r="16" spans="2:5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V16" s="1"/>
    </row>
    <row r="17" spans="2:2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V17" s="1"/>
    </row>
    <row r="18" spans="2:22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V18" s="1"/>
    </row>
    <row r="19" spans="2:2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V19" s="1"/>
    </row>
    <row r="20" spans="2:2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V20" s="1"/>
    </row>
    <row r="21" spans="2:2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V21" s="1"/>
    </row>
    <row r="22" spans="2:22" ht="16.5" customHeight="1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V22" s="1"/>
    </row>
    <row r="23" spans="2:22" ht="16.5" customHeight="1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V23" s="1"/>
    </row>
    <row r="24" spans="2:22" ht="16.5" customHeight="1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V24" s="1"/>
    </row>
    <row r="25" spans="2:2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V25" s="1"/>
    </row>
    <row r="26" spans="2:2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V26" s="1"/>
    </row>
    <row r="27" spans="2:2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V27" s="1"/>
    </row>
    <row r="28" spans="2:2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V28" s="1"/>
    </row>
    <row r="29" spans="2:2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V29" s="1"/>
    </row>
    <row r="30" spans="2:2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V30" s="1"/>
    </row>
    <row r="31" spans="2:2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V31" s="1"/>
    </row>
    <row r="32" spans="2:2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V32" s="1"/>
    </row>
    <row r="33" spans="2:2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V33" s="1"/>
    </row>
    <row r="34" spans="2:2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V34" s="1"/>
    </row>
    <row r="35" spans="2:2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V35" s="1"/>
    </row>
    <row r="36" spans="2:2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V36" s="1"/>
    </row>
    <row r="37" spans="2:2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V37" s="1"/>
    </row>
    <row r="38" spans="2:22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22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22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22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22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22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22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22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22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22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22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178</v>
      </c>
      <c r="C1" s="80" t="s" vm="1">
        <v>248</v>
      </c>
    </row>
    <row r="2" spans="2:59">
      <c r="B2" s="58" t="s">
        <v>177</v>
      </c>
      <c r="C2" s="80" t="s">
        <v>249</v>
      </c>
    </row>
    <row r="3" spans="2:59">
      <c r="B3" s="58" t="s">
        <v>179</v>
      </c>
      <c r="C3" s="80" t="s">
        <v>250</v>
      </c>
    </row>
    <row r="4" spans="2:59">
      <c r="B4" s="58" t="s">
        <v>180</v>
      </c>
      <c r="C4" s="80">
        <v>9455</v>
      </c>
    </row>
    <row r="6" spans="2:59" ht="26.25" customHeight="1">
      <c r="B6" s="158" t="s">
        <v>209</v>
      </c>
      <c r="C6" s="159"/>
      <c r="D6" s="159"/>
      <c r="E6" s="159"/>
      <c r="F6" s="159"/>
      <c r="G6" s="159"/>
      <c r="H6" s="159"/>
      <c r="I6" s="159"/>
      <c r="J6" s="159"/>
      <c r="K6" s="159"/>
      <c r="L6" s="160"/>
    </row>
    <row r="7" spans="2:59" ht="26.25" customHeight="1">
      <c r="B7" s="158" t="s">
        <v>94</v>
      </c>
      <c r="C7" s="159"/>
      <c r="D7" s="159"/>
      <c r="E7" s="159"/>
      <c r="F7" s="159"/>
      <c r="G7" s="159"/>
      <c r="H7" s="159"/>
      <c r="I7" s="159"/>
      <c r="J7" s="159"/>
      <c r="K7" s="159"/>
      <c r="L7" s="160"/>
    </row>
    <row r="8" spans="2:59" s="3" customFormat="1" ht="78.75">
      <c r="B8" s="23" t="s">
        <v>114</v>
      </c>
      <c r="C8" s="31" t="s">
        <v>42</v>
      </c>
      <c r="D8" s="31" t="s">
        <v>58</v>
      </c>
      <c r="E8" s="31" t="s">
        <v>98</v>
      </c>
      <c r="F8" s="31" t="s">
        <v>99</v>
      </c>
      <c r="G8" s="31" t="s">
        <v>232</v>
      </c>
      <c r="H8" s="31" t="s">
        <v>231</v>
      </c>
      <c r="I8" s="31" t="s">
        <v>107</v>
      </c>
      <c r="J8" s="31" t="s">
        <v>54</v>
      </c>
      <c r="K8" s="31" t="s">
        <v>181</v>
      </c>
      <c r="L8" s="32" t="s">
        <v>183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239</v>
      </c>
      <c r="H9" s="17"/>
      <c r="I9" s="17" t="s">
        <v>235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"/>
      <c r="N11" s="1"/>
      <c r="O11" s="1"/>
      <c r="P11" s="1"/>
      <c r="BG11" s="1"/>
    </row>
    <row r="12" spans="2:59" ht="21" customHeight="1">
      <c r="B12" s="116"/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9">
      <c r="B13" s="116"/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9">
      <c r="B14" s="116"/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9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9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1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12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1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1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1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12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12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12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81</v>
      </c>
      <c r="C6" s="14" t="s">
        <v>42</v>
      </c>
      <c r="E6" s="14" t="s">
        <v>115</v>
      </c>
      <c r="I6" s="14" t="s">
        <v>15</v>
      </c>
      <c r="J6" s="14" t="s">
        <v>59</v>
      </c>
      <c r="M6" s="14" t="s">
        <v>98</v>
      </c>
      <c r="Q6" s="14" t="s">
        <v>17</v>
      </c>
      <c r="R6" s="14" t="s">
        <v>19</v>
      </c>
      <c r="U6" s="14" t="s">
        <v>57</v>
      </c>
      <c r="W6" s="15" t="s">
        <v>53</v>
      </c>
    </row>
    <row r="7" spans="2:25" ht="18">
      <c r="B7" s="54" t="str">
        <f>'תעודות התחייבות ממשלתיות'!B6:R6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83</v>
      </c>
      <c r="C8" s="31" t="s">
        <v>42</v>
      </c>
      <c r="D8" s="31" t="s">
        <v>118</v>
      </c>
      <c r="I8" s="31" t="s">
        <v>15</v>
      </c>
      <c r="J8" s="31" t="s">
        <v>59</v>
      </c>
      <c r="K8" s="31" t="s">
        <v>99</v>
      </c>
      <c r="L8" s="31" t="s">
        <v>18</v>
      </c>
      <c r="M8" s="31" t="s">
        <v>98</v>
      </c>
      <c r="Q8" s="31" t="s">
        <v>17</v>
      </c>
      <c r="R8" s="31" t="s">
        <v>19</v>
      </c>
      <c r="S8" s="31" t="s">
        <v>0</v>
      </c>
      <c r="T8" s="31" t="s">
        <v>102</v>
      </c>
      <c r="U8" s="31" t="s">
        <v>57</v>
      </c>
      <c r="V8" s="31" t="s">
        <v>54</v>
      </c>
      <c r="W8" s="32" t="s">
        <v>109</v>
      </c>
    </row>
    <row r="9" spans="2:25" ht="31.5">
      <c r="B9" s="50" t="str">
        <f>'תעודות חוב מסחריות '!B7:T7</f>
        <v>2. תעודות חוב מסחריות</v>
      </c>
      <c r="C9" s="14" t="s">
        <v>42</v>
      </c>
      <c r="D9" s="14" t="s">
        <v>118</v>
      </c>
      <c r="E9" s="43" t="s">
        <v>115</v>
      </c>
      <c r="G9" s="14" t="s">
        <v>58</v>
      </c>
      <c r="I9" s="14" t="s">
        <v>15</v>
      </c>
      <c r="J9" s="14" t="s">
        <v>59</v>
      </c>
      <c r="K9" s="14" t="s">
        <v>99</v>
      </c>
      <c r="L9" s="14" t="s">
        <v>18</v>
      </c>
      <c r="M9" s="14" t="s">
        <v>98</v>
      </c>
      <c r="Q9" s="14" t="s">
        <v>17</v>
      </c>
      <c r="R9" s="14" t="s">
        <v>19</v>
      </c>
      <c r="S9" s="14" t="s">
        <v>0</v>
      </c>
      <c r="T9" s="14" t="s">
        <v>102</v>
      </c>
      <c r="U9" s="14" t="s">
        <v>57</v>
      </c>
      <c r="V9" s="14" t="s">
        <v>54</v>
      </c>
      <c r="W9" s="40" t="s">
        <v>109</v>
      </c>
    </row>
    <row r="10" spans="2:25" ht="31.5">
      <c r="B10" s="50" t="str">
        <f>'אג"ח קונצרני'!B7:U7</f>
        <v>3. אג"ח קונצרני</v>
      </c>
      <c r="C10" s="31" t="s">
        <v>42</v>
      </c>
      <c r="D10" s="14" t="s">
        <v>118</v>
      </c>
      <c r="E10" s="43" t="s">
        <v>115</v>
      </c>
      <c r="G10" s="31" t="s">
        <v>58</v>
      </c>
      <c r="I10" s="31" t="s">
        <v>15</v>
      </c>
      <c r="J10" s="31" t="s">
        <v>59</v>
      </c>
      <c r="K10" s="31" t="s">
        <v>99</v>
      </c>
      <c r="L10" s="31" t="s">
        <v>18</v>
      </c>
      <c r="M10" s="31" t="s">
        <v>98</v>
      </c>
      <c r="Q10" s="31" t="s">
        <v>17</v>
      </c>
      <c r="R10" s="31" t="s">
        <v>19</v>
      </c>
      <c r="S10" s="31" t="s">
        <v>0</v>
      </c>
      <c r="T10" s="31" t="s">
        <v>102</v>
      </c>
      <c r="U10" s="31" t="s">
        <v>57</v>
      </c>
      <c r="V10" s="14" t="s">
        <v>54</v>
      </c>
      <c r="W10" s="32" t="s">
        <v>109</v>
      </c>
    </row>
    <row r="11" spans="2:25" ht="31.5">
      <c r="B11" s="50" t="str">
        <f>מניות!B7</f>
        <v>4. מניות</v>
      </c>
      <c r="C11" s="31" t="s">
        <v>42</v>
      </c>
      <c r="D11" s="14" t="s">
        <v>118</v>
      </c>
      <c r="E11" s="43" t="s">
        <v>115</v>
      </c>
      <c r="H11" s="31" t="s">
        <v>98</v>
      </c>
      <c r="S11" s="31" t="s">
        <v>0</v>
      </c>
      <c r="T11" s="14" t="s">
        <v>102</v>
      </c>
      <c r="U11" s="14" t="s">
        <v>57</v>
      </c>
      <c r="V11" s="14" t="s">
        <v>54</v>
      </c>
      <c r="W11" s="15" t="s">
        <v>109</v>
      </c>
    </row>
    <row r="12" spans="2:25" ht="31.5">
      <c r="B12" s="50" t="str">
        <f>'תעודות סל'!B7:N7</f>
        <v>5. תעודות סל</v>
      </c>
      <c r="C12" s="31" t="s">
        <v>42</v>
      </c>
      <c r="D12" s="14" t="s">
        <v>118</v>
      </c>
      <c r="E12" s="43" t="s">
        <v>115</v>
      </c>
      <c r="H12" s="31" t="s">
        <v>98</v>
      </c>
      <c r="S12" s="31" t="s">
        <v>0</v>
      </c>
      <c r="T12" s="31" t="s">
        <v>102</v>
      </c>
      <c r="U12" s="31" t="s">
        <v>57</v>
      </c>
      <c r="V12" s="31" t="s">
        <v>54</v>
      </c>
      <c r="W12" s="32" t="s">
        <v>109</v>
      </c>
    </row>
    <row r="13" spans="2:25" ht="31.5">
      <c r="B13" s="50" t="str">
        <f>'קרנות נאמנות'!B7:O7</f>
        <v>6. קרנות נאמנות</v>
      </c>
      <c r="C13" s="31" t="s">
        <v>42</v>
      </c>
      <c r="D13" s="31" t="s">
        <v>118</v>
      </c>
      <c r="G13" s="31" t="s">
        <v>58</v>
      </c>
      <c r="H13" s="31" t="s">
        <v>98</v>
      </c>
      <c r="S13" s="31" t="s">
        <v>0</v>
      </c>
      <c r="T13" s="31" t="s">
        <v>102</v>
      </c>
      <c r="U13" s="31" t="s">
        <v>57</v>
      </c>
      <c r="V13" s="31" t="s">
        <v>54</v>
      </c>
      <c r="W13" s="32" t="s">
        <v>109</v>
      </c>
    </row>
    <row r="14" spans="2:25" ht="31.5">
      <c r="B14" s="50" t="str">
        <f>'כתבי אופציה'!B7:L7</f>
        <v>7. כתבי אופציה</v>
      </c>
      <c r="C14" s="31" t="s">
        <v>42</v>
      </c>
      <c r="D14" s="31" t="s">
        <v>118</v>
      </c>
      <c r="G14" s="31" t="s">
        <v>58</v>
      </c>
      <c r="H14" s="31" t="s">
        <v>98</v>
      </c>
      <c r="S14" s="31" t="s">
        <v>0</v>
      </c>
      <c r="T14" s="31" t="s">
        <v>102</v>
      </c>
      <c r="U14" s="31" t="s">
        <v>57</v>
      </c>
      <c r="V14" s="31" t="s">
        <v>54</v>
      </c>
      <c r="W14" s="32" t="s">
        <v>109</v>
      </c>
    </row>
    <row r="15" spans="2:25" ht="31.5">
      <c r="B15" s="50" t="str">
        <f>אופציות!B7</f>
        <v>8. אופציות</v>
      </c>
      <c r="C15" s="31" t="s">
        <v>42</v>
      </c>
      <c r="D15" s="31" t="s">
        <v>118</v>
      </c>
      <c r="G15" s="31" t="s">
        <v>58</v>
      </c>
      <c r="H15" s="31" t="s">
        <v>98</v>
      </c>
      <c r="S15" s="31" t="s">
        <v>0</v>
      </c>
      <c r="T15" s="31" t="s">
        <v>102</v>
      </c>
      <c r="U15" s="31" t="s">
        <v>57</v>
      </c>
      <c r="V15" s="31" t="s">
        <v>54</v>
      </c>
      <c r="W15" s="32" t="s">
        <v>109</v>
      </c>
    </row>
    <row r="16" spans="2:25" ht="31.5">
      <c r="B16" s="50" t="str">
        <f>'חוזים עתידיים'!B7:I7</f>
        <v>9. חוזים עתידיים</v>
      </c>
      <c r="C16" s="31" t="s">
        <v>42</v>
      </c>
      <c r="D16" s="31" t="s">
        <v>118</v>
      </c>
      <c r="G16" s="31" t="s">
        <v>58</v>
      </c>
      <c r="H16" s="31" t="s">
        <v>98</v>
      </c>
      <c r="S16" s="31" t="s">
        <v>0</v>
      </c>
      <c r="T16" s="32" t="s">
        <v>102</v>
      </c>
    </row>
    <row r="17" spans="2:25" ht="31.5">
      <c r="B17" s="50" t="str">
        <f>'מוצרים מובנים'!B7:Q7</f>
        <v>10. מוצרים מובנים</v>
      </c>
      <c r="C17" s="31" t="s">
        <v>42</v>
      </c>
      <c r="F17" s="14" t="s">
        <v>46</v>
      </c>
      <c r="I17" s="31" t="s">
        <v>15</v>
      </c>
      <c r="J17" s="31" t="s">
        <v>59</v>
      </c>
      <c r="K17" s="31" t="s">
        <v>99</v>
      </c>
      <c r="L17" s="31" t="s">
        <v>18</v>
      </c>
      <c r="M17" s="31" t="s">
        <v>98</v>
      </c>
      <c r="Q17" s="31" t="s">
        <v>17</v>
      </c>
      <c r="R17" s="31" t="s">
        <v>19</v>
      </c>
      <c r="S17" s="31" t="s">
        <v>0</v>
      </c>
      <c r="T17" s="31" t="s">
        <v>102</v>
      </c>
      <c r="U17" s="31" t="s">
        <v>57</v>
      </c>
      <c r="V17" s="31" t="s">
        <v>54</v>
      </c>
      <c r="W17" s="32" t="s">
        <v>109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42</v>
      </c>
      <c r="I19" s="31" t="s">
        <v>15</v>
      </c>
      <c r="J19" s="31" t="s">
        <v>59</v>
      </c>
      <c r="K19" s="31" t="s">
        <v>99</v>
      </c>
      <c r="L19" s="31" t="s">
        <v>18</v>
      </c>
      <c r="M19" s="31" t="s">
        <v>98</v>
      </c>
      <c r="Q19" s="31" t="s">
        <v>17</v>
      </c>
      <c r="R19" s="31" t="s">
        <v>19</v>
      </c>
      <c r="S19" s="31" t="s">
        <v>0</v>
      </c>
      <c r="T19" s="31" t="s">
        <v>102</v>
      </c>
      <c r="U19" s="31" t="s">
        <v>107</v>
      </c>
      <c r="V19" s="31" t="s">
        <v>54</v>
      </c>
      <c r="W19" s="32" t="s">
        <v>109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42</v>
      </c>
      <c r="D20" s="43" t="s">
        <v>116</v>
      </c>
      <c r="E20" s="43" t="s">
        <v>115</v>
      </c>
      <c r="G20" s="31" t="s">
        <v>58</v>
      </c>
      <c r="I20" s="31" t="s">
        <v>15</v>
      </c>
      <c r="J20" s="31" t="s">
        <v>59</v>
      </c>
      <c r="K20" s="31" t="s">
        <v>99</v>
      </c>
      <c r="L20" s="31" t="s">
        <v>18</v>
      </c>
      <c r="M20" s="31" t="s">
        <v>98</v>
      </c>
      <c r="Q20" s="31" t="s">
        <v>17</v>
      </c>
      <c r="R20" s="31" t="s">
        <v>19</v>
      </c>
      <c r="S20" s="31" t="s">
        <v>0</v>
      </c>
      <c r="T20" s="31" t="s">
        <v>102</v>
      </c>
      <c r="U20" s="31" t="s">
        <v>107</v>
      </c>
      <c r="V20" s="31" t="s">
        <v>54</v>
      </c>
      <c r="W20" s="32" t="s">
        <v>109</v>
      </c>
    </row>
    <row r="21" spans="2:25" ht="31.5">
      <c r="B21" s="50" t="str">
        <f>'לא סחיר - אג"ח קונצרני'!B7:S7</f>
        <v>3. אג"ח קונצרני</v>
      </c>
      <c r="C21" s="31" t="s">
        <v>42</v>
      </c>
      <c r="D21" s="43" t="s">
        <v>116</v>
      </c>
      <c r="E21" s="43" t="s">
        <v>115</v>
      </c>
      <c r="G21" s="31" t="s">
        <v>58</v>
      </c>
      <c r="I21" s="31" t="s">
        <v>15</v>
      </c>
      <c r="J21" s="31" t="s">
        <v>59</v>
      </c>
      <c r="K21" s="31" t="s">
        <v>99</v>
      </c>
      <c r="L21" s="31" t="s">
        <v>18</v>
      </c>
      <c r="M21" s="31" t="s">
        <v>98</v>
      </c>
      <c r="Q21" s="31" t="s">
        <v>17</v>
      </c>
      <c r="R21" s="31" t="s">
        <v>19</v>
      </c>
      <c r="S21" s="31" t="s">
        <v>0</v>
      </c>
      <c r="T21" s="31" t="s">
        <v>102</v>
      </c>
      <c r="U21" s="31" t="s">
        <v>107</v>
      </c>
      <c r="V21" s="31" t="s">
        <v>54</v>
      </c>
      <c r="W21" s="32" t="s">
        <v>109</v>
      </c>
    </row>
    <row r="22" spans="2:25" ht="31.5">
      <c r="B22" s="50" t="str">
        <f>'לא סחיר - מניות'!B7:M7</f>
        <v>4. מניות</v>
      </c>
      <c r="C22" s="31" t="s">
        <v>42</v>
      </c>
      <c r="D22" s="43" t="s">
        <v>116</v>
      </c>
      <c r="E22" s="43" t="s">
        <v>115</v>
      </c>
      <c r="G22" s="31" t="s">
        <v>58</v>
      </c>
      <c r="H22" s="31" t="s">
        <v>98</v>
      </c>
      <c r="S22" s="31" t="s">
        <v>0</v>
      </c>
      <c r="T22" s="31" t="s">
        <v>102</v>
      </c>
      <c r="U22" s="31" t="s">
        <v>107</v>
      </c>
      <c r="V22" s="31" t="s">
        <v>54</v>
      </c>
      <c r="W22" s="32" t="s">
        <v>109</v>
      </c>
    </row>
    <row r="23" spans="2:25" ht="31.5">
      <c r="B23" s="50" t="str">
        <f>'לא סחיר - קרנות השקעה'!B7:K7</f>
        <v>5. קרנות השקעה</v>
      </c>
      <c r="C23" s="31" t="s">
        <v>42</v>
      </c>
      <c r="G23" s="31" t="s">
        <v>58</v>
      </c>
      <c r="H23" s="31" t="s">
        <v>98</v>
      </c>
      <c r="K23" s="31" t="s">
        <v>99</v>
      </c>
      <c r="S23" s="31" t="s">
        <v>0</v>
      </c>
      <c r="T23" s="31" t="s">
        <v>102</v>
      </c>
      <c r="U23" s="31" t="s">
        <v>107</v>
      </c>
      <c r="V23" s="31" t="s">
        <v>54</v>
      </c>
      <c r="W23" s="32" t="s">
        <v>109</v>
      </c>
    </row>
    <row r="24" spans="2:25" ht="31.5">
      <c r="B24" s="50" t="str">
        <f>'לא סחיר - כתבי אופציה'!B7:L7</f>
        <v>6. כתבי אופציה</v>
      </c>
      <c r="C24" s="31" t="s">
        <v>42</v>
      </c>
      <c r="G24" s="31" t="s">
        <v>58</v>
      </c>
      <c r="H24" s="31" t="s">
        <v>98</v>
      </c>
      <c r="K24" s="31" t="s">
        <v>99</v>
      </c>
      <c r="S24" s="31" t="s">
        <v>0</v>
      </c>
      <c r="T24" s="31" t="s">
        <v>102</v>
      </c>
      <c r="U24" s="31" t="s">
        <v>107</v>
      </c>
      <c r="V24" s="31" t="s">
        <v>54</v>
      </c>
      <c r="W24" s="32" t="s">
        <v>109</v>
      </c>
    </row>
    <row r="25" spans="2:25" ht="31.5">
      <c r="B25" s="50" t="str">
        <f>'לא סחיר - אופציות'!B7:L7</f>
        <v>7. אופציות</v>
      </c>
      <c r="C25" s="31" t="s">
        <v>42</v>
      </c>
      <c r="G25" s="31" t="s">
        <v>58</v>
      </c>
      <c r="H25" s="31" t="s">
        <v>98</v>
      </c>
      <c r="K25" s="31" t="s">
        <v>99</v>
      </c>
      <c r="S25" s="31" t="s">
        <v>0</v>
      </c>
      <c r="T25" s="31" t="s">
        <v>102</v>
      </c>
      <c r="U25" s="31" t="s">
        <v>107</v>
      </c>
      <c r="V25" s="31" t="s">
        <v>54</v>
      </c>
      <c r="W25" s="32" t="s">
        <v>109</v>
      </c>
    </row>
    <row r="26" spans="2:25" ht="31.5">
      <c r="B26" s="50" t="str">
        <f>'לא סחיר - חוזים עתידיים'!B7:K7</f>
        <v>8. חוזים עתידיים</v>
      </c>
      <c r="C26" s="31" t="s">
        <v>42</v>
      </c>
      <c r="G26" s="31" t="s">
        <v>58</v>
      </c>
      <c r="H26" s="31" t="s">
        <v>98</v>
      </c>
      <c r="K26" s="31" t="s">
        <v>99</v>
      </c>
      <c r="S26" s="31" t="s">
        <v>0</v>
      </c>
      <c r="T26" s="31" t="s">
        <v>102</v>
      </c>
      <c r="U26" s="31" t="s">
        <v>107</v>
      </c>
      <c r="V26" s="32" t="s">
        <v>109</v>
      </c>
    </row>
    <row r="27" spans="2:25" ht="31.5">
      <c r="B27" s="50" t="str">
        <f>'לא סחיר - מוצרים מובנים'!B7:Q7</f>
        <v>9. מוצרים מובנים</v>
      </c>
      <c r="C27" s="31" t="s">
        <v>42</v>
      </c>
      <c r="F27" s="31" t="s">
        <v>46</v>
      </c>
      <c r="I27" s="31" t="s">
        <v>15</v>
      </c>
      <c r="J27" s="31" t="s">
        <v>59</v>
      </c>
      <c r="K27" s="31" t="s">
        <v>99</v>
      </c>
      <c r="L27" s="31" t="s">
        <v>18</v>
      </c>
      <c r="M27" s="31" t="s">
        <v>98</v>
      </c>
      <c r="Q27" s="31" t="s">
        <v>17</v>
      </c>
      <c r="R27" s="31" t="s">
        <v>19</v>
      </c>
      <c r="S27" s="31" t="s">
        <v>0</v>
      </c>
      <c r="T27" s="31" t="s">
        <v>102</v>
      </c>
      <c r="U27" s="31" t="s">
        <v>107</v>
      </c>
      <c r="V27" s="31" t="s">
        <v>54</v>
      </c>
      <c r="W27" s="32" t="s">
        <v>109</v>
      </c>
    </row>
    <row r="28" spans="2:25" ht="31.5">
      <c r="B28" s="54" t="str">
        <f>הלוואות!B6</f>
        <v>1.ד. הלוואות:</v>
      </c>
      <c r="C28" s="31" t="s">
        <v>42</v>
      </c>
      <c r="I28" s="31" t="s">
        <v>15</v>
      </c>
      <c r="J28" s="31" t="s">
        <v>59</v>
      </c>
      <c r="L28" s="31" t="s">
        <v>18</v>
      </c>
      <c r="M28" s="31" t="s">
        <v>98</v>
      </c>
      <c r="Q28" s="14" t="s">
        <v>33</v>
      </c>
      <c r="R28" s="31" t="s">
        <v>19</v>
      </c>
      <c r="S28" s="31" t="s">
        <v>0</v>
      </c>
      <c r="T28" s="31" t="s">
        <v>102</v>
      </c>
      <c r="U28" s="31" t="s">
        <v>107</v>
      </c>
      <c r="V28" s="32" t="s">
        <v>109</v>
      </c>
    </row>
    <row r="29" spans="2:25" ht="47.25">
      <c r="B29" s="54" t="str">
        <f>'פקדונות מעל 3 חודשים'!B6:O6</f>
        <v>1.ה. פקדונות מעל 3 חודשים:</v>
      </c>
      <c r="C29" s="31" t="s">
        <v>42</v>
      </c>
      <c r="E29" s="31" t="s">
        <v>115</v>
      </c>
      <c r="I29" s="31" t="s">
        <v>15</v>
      </c>
      <c r="J29" s="31" t="s">
        <v>59</v>
      </c>
      <c r="L29" s="31" t="s">
        <v>18</v>
      </c>
      <c r="M29" s="31" t="s">
        <v>98</v>
      </c>
      <c r="O29" s="51" t="s">
        <v>48</v>
      </c>
      <c r="P29" s="52"/>
      <c r="R29" s="31" t="s">
        <v>19</v>
      </c>
      <c r="S29" s="31" t="s">
        <v>0</v>
      </c>
      <c r="T29" s="31" t="s">
        <v>102</v>
      </c>
      <c r="U29" s="31" t="s">
        <v>107</v>
      </c>
      <c r="V29" s="32" t="s">
        <v>109</v>
      </c>
    </row>
    <row r="30" spans="2:25" ht="63">
      <c r="B30" s="54" t="str">
        <f>'זכויות מקרקעין'!B6</f>
        <v>1. ו. זכויות במקרקעין:</v>
      </c>
      <c r="C30" s="14" t="s">
        <v>50</v>
      </c>
      <c r="N30" s="51" t="s">
        <v>82</v>
      </c>
      <c r="P30" s="52" t="s">
        <v>51</v>
      </c>
      <c r="U30" s="31" t="s">
        <v>107</v>
      </c>
      <c r="V30" s="15" t="s">
        <v>53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52</v>
      </c>
      <c r="R31" s="14" t="s">
        <v>49</v>
      </c>
      <c r="U31" s="31" t="s">
        <v>107</v>
      </c>
      <c r="V31" s="15" t="s">
        <v>53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104</v>
      </c>
      <c r="Y32" s="15" t="s">
        <v>103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178</v>
      </c>
      <c r="C1" s="80" t="s" vm="1">
        <v>248</v>
      </c>
    </row>
    <row r="2" spans="2:54">
      <c r="B2" s="58" t="s">
        <v>177</v>
      </c>
      <c r="C2" s="80" t="s">
        <v>249</v>
      </c>
    </row>
    <row r="3" spans="2:54">
      <c r="B3" s="58" t="s">
        <v>179</v>
      </c>
      <c r="C3" s="80" t="s">
        <v>250</v>
      </c>
    </row>
    <row r="4" spans="2:54">
      <c r="B4" s="58" t="s">
        <v>180</v>
      </c>
      <c r="C4" s="80">
        <v>9455</v>
      </c>
    </row>
    <row r="6" spans="2:54" ht="26.25" customHeight="1">
      <c r="B6" s="158" t="s">
        <v>209</v>
      </c>
      <c r="C6" s="159"/>
      <c r="D6" s="159"/>
      <c r="E6" s="159"/>
      <c r="F6" s="159"/>
      <c r="G6" s="159"/>
      <c r="H6" s="159"/>
      <c r="I6" s="159"/>
      <c r="J6" s="159"/>
      <c r="K6" s="159"/>
      <c r="L6" s="160"/>
    </row>
    <row r="7" spans="2:54" ht="26.25" customHeight="1">
      <c r="B7" s="158" t="s">
        <v>95</v>
      </c>
      <c r="C7" s="159"/>
      <c r="D7" s="159"/>
      <c r="E7" s="159"/>
      <c r="F7" s="159"/>
      <c r="G7" s="159"/>
      <c r="H7" s="159"/>
      <c r="I7" s="159"/>
      <c r="J7" s="159"/>
      <c r="K7" s="159"/>
      <c r="L7" s="160"/>
    </row>
    <row r="8" spans="2:54" s="3" customFormat="1" ht="78.75">
      <c r="B8" s="23" t="s">
        <v>114</v>
      </c>
      <c r="C8" s="31" t="s">
        <v>42</v>
      </c>
      <c r="D8" s="31" t="s">
        <v>58</v>
      </c>
      <c r="E8" s="31" t="s">
        <v>98</v>
      </c>
      <c r="F8" s="31" t="s">
        <v>99</v>
      </c>
      <c r="G8" s="31" t="s">
        <v>232</v>
      </c>
      <c r="H8" s="31" t="s">
        <v>231</v>
      </c>
      <c r="I8" s="31" t="s">
        <v>107</v>
      </c>
      <c r="J8" s="31" t="s">
        <v>54</v>
      </c>
      <c r="K8" s="31" t="s">
        <v>181</v>
      </c>
      <c r="L8" s="32" t="s">
        <v>183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239</v>
      </c>
      <c r="H9" s="17"/>
      <c r="I9" s="17" t="s">
        <v>235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AZ11" s="1"/>
    </row>
    <row r="12" spans="2:54" ht="19.5" customHeight="1">
      <c r="B12" s="101" t="s">
        <v>247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4">
      <c r="B13" s="101" t="s">
        <v>110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4">
      <c r="B14" s="101" t="s">
        <v>230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4">
      <c r="B15" s="101" t="s">
        <v>238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4" s="7" customFormat="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AZ16" s="1"/>
      <c r="BB16" s="1"/>
    </row>
    <row r="17" spans="2:54" s="7" customFormat="1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AZ17" s="1"/>
      <c r="BB17" s="1"/>
    </row>
    <row r="18" spans="2:54" s="7" customFormat="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AZ18" s="1"/>
      <c r="BB18" s="1"/>
    </row>
    <row r="19" spans="2:54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4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4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4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4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4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4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4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4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Y564"/>
  <sheetViews>
    <sheetView rightToLeft="1" zoomScale="90" zoomScaleNormal="90" workbookViewId="0">
      <selection activeCell="C19" sqref="C19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46.28515625" style="2" bestFit="1" customWidth="1"/>
    <col min="4" max="4" width="12.7109375" style="2" bestFit="1" customWidth="1"/>
    <col min="5" max="5" width="12" style="1" bestFit="1" customWidth="1"/>
    <col min="6" max="6" width="11.28515625" style="1" bestFit="1" customWidth="1"/>
    <col min="7" max="7" width="13.140625" style="1" bestFit="1" customWidth="1"/>
    <col min="8" max="8" width="7.285156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1:51">
      <c r="B1" s="58" t="s">
        <v>178</v>
      </c>
      <c r="C1" s="80" t="s" vm="1">
        <v>248</v>
      </c>
    </row>
    <row r="2" spans="1:51">
      <c r="B2" s="58" t="s">
        <v>177</v>
      </c>
      <c r="C2" s="80" t="s">
        <v>249</v>
      </c>
    </row>
    <row r="3" spans="1:51">
      <c r="B3" s="58" t="s">
        <v>179</v>
      </c>
      <c r="C3" s="80" t="s">
        <v>250</v>
      </c>
    </row>
    <row r="4" spans="1:51">
      <c r="B4" s="58" t="s">
        <v>180</v>
      </c>
      <c r="C4" s="80">
        <v>9455</v>
      </c>
    </row>
    <row r="6" spans="1:51" ht="26.25" customHeight="1">
      <c r="B6" s="158" t="s">
        <v>209</v>
      </c>
      <c r="C6" s="159"/>
      <c r="D6" s="159"/>
      <c r="E6" s="159"/>
      <c r="F6" s="159"/>
      <c r="G6" s="159"/>
      <c r="H6" s="159"/>
      <c r="I6" s="159"/>
      <c r="J6" s="159"/>
      <c r="K6" s="160"/>
    </row>
    <row r="7" spans="1:51" ht="26.25" customHeight="1">
      <c r="B7" s="158" t="s">
        <v>96</v>
      </c>
      <c r="C7" s="159"/>
      <c r="D7" s="159"/>
      <c r="E7" s="159"/>
      <c r="F7" s="159"/>
      <c r="G7" s="159"/>
      <c r="H7" s="159"/>
      <c r="I7" s="159"/>
      <c r="J7" s="159"/>
      <c r="K7" s="160"/>
    </row>
    <row r="8" spans="1:51" s="3" customFormat="1" ht="63">
      <c r="B8" s="23" t="s">
        <v>114</v>
      </c>
      <c r="C8" s="31" t="s">
        <v>42</v>
      </c>
      <c r="D8" s="31" t="s">
        <v>58</v>
      </c>
      <c r="E8" s="31" t="s">
        <v>98</v>
      </c>
      <c r="F8" s="31" t="s">
        <v>99</v>
      </c>
      <c r="G8" s="31" t="s">
        <v>232</v>
      </c>
      <c r="H8" s="31" t="s">
        <v>231</v>
      </c>
      <c r="I8" s="31" t="s">
        <v>107</v>
      </c>
      <c r="J8" s="31" t="s">
        <v>181</v>
      </c>
      <c r="K8" s="32" t="s">
        <v>183</v>
      </c>
      <c r="L8" s="1"/>
      <c r="AW8" s="1"/>
    </row>
    <row r="9" spans="1:51" s="3" customFormat="1" ht="22.5" customHeight="1">
      <c r="B9" s="16"/>
      <c r="C9" s="17"/>
      <c r="D9" s="17"/>
      <c r="E9" s="17"/>
      <c r="F9" s="17" t="s">
        <v>22</v>
      </c>
      <c r="G9" s="17" t="s">
        <v>239</v>
      </c>
      <c r="H9" s="17"/>
      <c r="I9" s="17" t="s">
        <v>235</v>
      </c>
      <c r="J9" s="33" t="s">
        <v>20</v>
      </c>
      <c r="K9" s="18" t="s">
        <v>20</v>
      </c>
      <c r="AW9" s="1"/>
    </row>
    <row r="10" spans="1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1:51" s="4" customFormat="1" ht="18" customHeight="1">
      <c r="A11" s="136"/>
      <c r="B11" s="119" t="s">
        <v>45</v>
      </c>
      <c r="C11" s="120"/>
      <c r="D11" s="120"/>
      <c r="E11" s="120"/>
      <c r="F11" s="120"/>
      <c r="G11" s="121"/>
      <c r="H11" s="125"/>
      <c r="I11" s="121">
        <v>-49.24566999999999</v>
      </c>
      <c r="J11" s="122">
        <v>1</v>
      </c>
      <c r="K11" s="122">
        <f>I11/'סכום נכסי הקרן'!$C$42</f>
        <v>-1.7468715146937719E-3</v>
      </c>
      <c r="L11" s="136"/>
      <c r="AW11" s="102"/>
    </row>
    <row r="12" spans="1:51" s="102" customFormat="1" ht="19.5" customHeight="1">
      <c r="A12" s="137"/>
      <c r="B12" s="123" t="s">
        <v>32</v>
      </c>
      <c r="C12" s="120"/>
      <c r="D12" s="120"/>
      <c r="E12" s="120"/>
      <c r="F12" s="120"/>
      <c r="G12" s="121"/>
      <c r="H12" s="125"/>
      <c r="I12" s="121">
        <v>-49.245669999999997</v>
      </c>
      <c r="J12" s="122">
        <v>1.0000000000000002</v>
      </c>
      <c r="K12" s="122">
        <f>I12/'סכום נכסי הקרן'!$C$42</f>
        <v>-1.7468715146937721E-3</v>
      </c>
      <c r="L12" s="137"/>
    </row>
    <row r="13" spans="1:51">
      <c r="A13" s="138"/>
      <c r="B13" s="104" t="s">
        <v>704</v>
      </c>
      <c r="C13" s="84"/>
      <c r="D13" s="84"/>
      <c r="E13" s="84"/>
      <c r="F13" s="84"/>
      <c r="G13" s="93"/>
      <c r="H13" s="95"/>
      <c r="I13" s="93">
        <v>-57.956409999999991</v>
      </c>
      <c r="J13" s="94">
        <v>1.1768833686291607</v>
      </c>
      <c r="K13" s="94">
        <f>I13/'סכום נכסי הקרן'!$C$42</f>
        <v>-2.0558640327751308E-3</v>
      </c>
      <c r="L13" s="138"/>
    </row>
    <row r="14" spans="1:51">
      <c r="A14" s="138"/>
      <c r="B14" s="89" t="s">
        <v>705</v>
      </c>
      <c r="C14" s="86" t="s">
        <v>706</v>
      </c>
      <c r="D14" s="99" t="s">
        <v>707</v>
      </c>
      <c r="E14" s="99" t="s">
        <v>162</v>
      </c>
      <c r="F14" s="112">
        <v>43132</v>
      </c>
      <c r="G14" s="96">
        <v>33554.999999999993</v>
      </c>
      <c r="H14" s="98">
        <v>-7.0275999999999996</v>
      </c>
      <c r="I14" s="96">
        <v>-2.3581199999999995</v>
      </c>
      <c r="J14" s="97">
        <v>4.788481911201533E-2</v>
      </c>
      <c r="K14" s="97">
        <f>I14/'סכום נכסי הקרן'!$C$42</f>
        <v>-8.3648626493043488E-5</v>
      </c>
      <c r="L14" s="138"/>
    </row>
    <row r="15" spans="1:51">
      <c r="A15" s="138"/>
      <c r="B15" s="89" t="s">
        <v>708</v>
      </c>
      <c r="C15" s="86" t="s">
        <v>709</v>
      </c>
      <c r="D15" s="99" t="s">
        <v>707</v>
      </c>
      <c r="E15" s="99" t="s">
        <v>162</v>
      </c>
      <c r="F15" s="112">
        <v>43103</v>
      </c>
      <c r="G15" s="96">
        <v>67799.999999999985</v>
      </c>
      <c r="H15" s="98">
        <v>-6.3483000000000001</v>
      </c>
      <c r="I15" s="96">
        <v>-4.3041299999999989</v>
      </c>
      <c r="J15" s="97">
        <v>8.7401186743930978E-2</v>
      </c>
      <c r="K15" s="97">
        <f>I15/'סכום נכסי הקרן'!$C$42</f>
        <v>-1.5267864347340393E-4</v>
      </c>
      <c r="L15" s="138"/>
    </row>
    <row r="16" spans="1:51" s="7" customFormat="1">
      <c r="A16" s="143"/>
      <c r="B16" s="89" t="s">
        <v>710</v>
      </c>
      <c r="C16" s="86" t="s">
        <v>711</v>
      </c>
      <c r="D16" s="99" t="s">
        <v>707</v>
      </c>
      <c r="E16" s="99" t="s">
        <v>162</v>
      </c>
      <c r="F16" s="112">
        <v>43139</v>
      </c>
      <c r="G16" s="96">
        <v>68231.999999999985</v>
      </c>
      <c r="H16" s="98">
        <v>-5.2691999999999997</v>
      </c>
      <c r="I16" s="96">
        <v>-3.5952799999999994</v>
      </c>
      <c r="J16" s="97">
        <v>7.3007027825999729E-2</v>
      </c>
      <c r="K16" s="97">
        <f>I16/'סכום נכסי הקרן'!$C$42</f>
        <v>-1.2753389728169449E-4</v>
      </c>
      <c r="L16" s="143"/>
      <c r="AW16" s="1"/>
      <c r="AY16" s="1"/>
    </row>
    <row r="17" spans="1:51" s="7" customFormat="1">
      <c r="A17" s="143"/>
      <c r="B17" s="89" t="s">
        <v>712</v>
      </c>
      <c r="C17" s="86" t="s">
        <v>713</v>
      </c>
      <c r="D17" s="99" t="s">
        <v>707</v>
      </c>
      <c r="E17" s="99" t="s">
        <v>162</v>
      </c>
      <c r="F17" s="112">
        <v>43255</v>
      </c>
      <c r="G17" s="96">
        <v>1607603.3999999997</v>
      </c>
      <c r="H17" s="98">
        <v>-2.8757000000000001</v>
      </c>
      <c r="I17" s="96">
        <v>-46.229169999999989</v>
      </c>
      <c r="J17" s="97">
        <v>0.93874588364824763</v>
      </c>
      <c r="K17" s="97">
        <f>I17/'סכום נכסי הקרן'!$C$42</f>
        <v>-1.6398684436811576E-3</v>
      </c>
      <c r="L17" s="143"/>
      <c r="AW17" s="1"/>
      <c r="AY17" s="1"/>
    </row>
    <row r="18" spans="1:51" s="7" customFormat="1">
      <c r="A18" s="143"/>
      <c r="B18" s="89" t="s">
        <v>714</v>
      </c>
      <c r="C18" s="86" t="s">
        <v>715</v>
      </c>
      <c r="D18" s="99" t="s">
        <v>707</v>
      </c>
      <c r="E18" s="99" t="s">
        <v>162</v>
      </c>
      <c r="F18" s="112">
        <v>43269</v>
      </c>
      <c r="G18" s="96">
        <v>123619.99999999999</v>
      </c>
      <c r="H18" s="98">
        <v>-0.81440000000000001</v>
      </c>
      <c r="I18" s="96">
        <v>-1.0067099999999998</v>
      </c>
      <c r="J18" s="97">
        <v>2.04426094720612E-2</v>
      </c>
      <c r="K18" s="97">
        <f>I18/'סכום נכסי הקרן'!$C$42</f>
        <v>-3.5710612172752793E-5</v>
      </c>
      <c r="L18" s="143"/>
      <c r="AW18" s="1"/>
      <c r="AY18" s="1"/>
    </row>
    <row r="19" spans="1:51">
      <c r="A19" s="138"/>
      <c r="B19" s="89" t="s">
        <v>716</v>
      </c>
      <c r="C19" s="86" t="s">
        <v>717</v>
      </c>
      <c r="D19" s="99" t="s">
        <v>707</v>
      </c>
      <c r="E19" s="99" t="s">
        <v>162</v>
      </c>
      <c r="F19" s="112">
        <v>43271</v>
      </c>
      <c r="G19" s="96">
        <v>70829.999999999985</v>
      </c>
      <c r="H19" s="98">
        <v>-0.75549999999999995</v>
      </c>
      <c r="I19" s="96">
        <v>-0.53508999999999995</v>
      </c>
      <c r="J19" s="97">
        <v>1.0865726875073485E-2</v>
      </c>
      <c r="K19" s="97">
        <f>I19/'סכום נכסי הקרן'!$C$42</f>
        <v>-1.8981028764508441E-5</v>
      </c>
      <c r="L19" s="138"/>
    </row>
    <row r="20" spans="1:51">
      <c r="A20" s="138"/>
      <c r="B20" s="89" t="s">
        <v>718</v>
      </c>
      <c r="C20" s="86" t="s">
        <v>719</v>
      </c>
      <c r="D20" s="99" t="s">
        <v>707</v>
      </c>
      <c r="E20" s="99" t="s">
        <v>162</v>
      </c>
      <c r="F20" s="112">
        <v>43279</v>
      </c>
      <c r="G20" s="96">
        <v>214169.99999999997</v>
      </c>
      <c r="H20" s="98">
        <v>3.3700000000000001E-2</v>
      </c>
      <c r="I20" s="96">
        <v>7.2089999999999987E-2</v>
      </c>
      <c r="J20" s="97">
        <v>-1.4638850481676867E-3</v>
      </c>
      <c r="K20" s="97">
        <f>I20/'סכום נכסי הקרן'!$C$42</f>
        <v>2.5572190914302518E-6</v>
      </c>
      <c r="L20" s="138"/>
    </row>
    <row r="21" spans="1:51">
      <c r="A21" s="138"/>
      <c r="B21" s="85"/>
      <c r="C21" s="86"/>
      <c r="D21" s="86"/>
      <c r="E21" s="86"/>
      <c r="F21" s="86"/>
      <c r="G21" s="96"/>
      <c r="H21" s="98"/>
      <c r="I21" s="86"/>
      <c r="J21" s="97"/>
      <c r="K21" s="86"/>
      <c r="L21" s="138"/>
    </row>
    <row r="22" spans="1:51">
      <c r="A22" s="138"/>
      <c r="B22" s="104" t="s">
        <v>227</v>
      </c>
      <c r="C22" s="84"/>
      <c r="D22" s="84"/>
      <c r="E22" s="84"/>
      <c r="F22" s="84"/>
      <c r="G22" s="93"/>
      <c r="H22" s="95"/>
      <c r="I22" s="93">
        <v>9.185909999999998</v>
      </c>
      <c r="J22" s="94">
        <v>-0.18653233878227263</v>
      </c>
      <c r="K22" s="94">
        <f>I22/'סכום נכסי הקרן'!$C$42</f>
        <v>3.2584802918796037E-4</v>
      </c>
      <c r="L22" s="138"/>
    </row>
    <row r="23" spans="1:51">
      <c r="A23" s="138"/>
      <c r="B23" s="89" t="s">
        <v>720</v>
      </c>
      <c r="C23" s="86" t="s">
        <v>721</v>
      </c>
      <c r="D23" s="99" t="s">
        <v>707</v>
      </c>
      <c r="E23" s="99" t="s">
        <v>164</v>
      </c>
      <c r="F23" s="112">
        <v>43178</v>
      </c>
      <c r="G23" s="96">
        <v>42550.999999999993</v>
      </c>
      <c r="H23" s="98">
        <v>-6.5183</v>
      </c>
      <c r="I23" s="96">
        <v>-2.7736100000000001</v>
      </c>
      <c r="J23" s="97">
        <v>5.6321906068086812E-2</v>
      </c>
      <c r="K23" s="97">
        <f>I23/'סכום נכסי הקרן'!$C$42</f>
        <v>-9.8387133363599141E-5</v>
      </c>
      <c r="L23" s="138"/>
    </row>
    <row r="24" spans="1:51">
      <c r="A24" s="138"/>
      <c r="B24" s="89" t="s">
        <v>722</v>
      </c>
      <c r="C24" s="86" t="s">
        <v>723</v>
      </c>
      <c r="D24" s="99" t="s">
        <v>707</v>
      </c>
      <c r="E24" s="99" t="s">
        <v>164</v>
      </c>
      <c r="F24" s="112">
        <v>43207</v>
      </c>
      <c r="G24" s="96">
        <v>25530.599999999995</v>
      </c>
      <c r="H24" s="98">
        <v>-6.6391</v>
      </c>
      <c r="I24" s="96">
        <v>-1.6949999999999998</v>
      </c>
      <c r="J24" s="97">
        <v>3.4419269755087099E-2</v>
      </c>
      <c r="K24" s="97">
        <f>I24/'סכום נכסי הקרן'!$C$42</f>
        <v>-6.0126041891722533E-5</v>
      </c>
      <c r="L24" s="138"/>
    </row>
    <row r="25" spans="1:51">
      <c r="A25" s="138"/>
      <c r="B25" s="89" t="s">
        <v>724</v>
      </c>
      <c r="C25" s="86" t="s">
        <v>725</v>
      </c>
      <c r="D25" s="99" t="s">
        <v>707</v>
      </c>
      <c r="E25" s="99" t="s">
        <v>164</v>
      </c>
      <c r="F25" s="112">
        <v>43172</v>
      </c>
      <c r="G25" s="96">
        <v>193955.48999999996</v>
      </c>
      <c r="H25" s="98">
        <v>6.2576999999999998</v>
      </c>
      <c r="I25" s="96">
        <v>12.137239999999998</v>
      </c>
      <c r="J25" s="97">
        <v>-0.24646309005441497</v>
      </c>
      <c r="K25" s="97">
        <f>I25/'סכום נכסי הקרן'!$C$42</f>
        <v>4.3053935143946332E-4</v>
      </c>
      <c r="L25" s="138"/>
    </row>
    <row r="26" spans="1:51">
      <c r="A26" s="138"/>
      <c r="B26" s="89" t="s">
        <v>726</v>
      </c>
      <c r="C26" s="86" t="s">
        <v>727</v>
      </c>
      <c r="D26" s="99" t="s">
        <v>707</v>
      </c>
      <c r="E26" s="99" t="s">
        <v>164</v>
      </c>
      <c r="F26" s="112">
        <v>43187</v>
      </c>
      <c r="G26" s="96">
        <v>22832.58</v>
      </c>
      <c r="H26" s="98">
        <v>6.6452</v>
      </c>
      <c r="I26" s="96">
        <v>1.5172799999999997</v>
      </c>
      <c r="J26" s="97">
        <v>-3.0810424551031595E-2</v>
      </c>
      <c r="K26" s="97">
        <f>I26/'סכום נכסי הקרן'!$C$42</f>
        <v>5.3821853003818735E-5</v>
      </c>
      <c r="L26" s="138"/>
    </row>
    <row r="27" spans="1:51">
      <c r="A27" s="138"/>
      <c r="B27" s="85"/>
      <c r="C27" s="86"/>
      <c r="D27" s="86"/>
      <c r="E27" s="86"/>
      <c r="F27" s="86"/>
      <c r="G27" s="96"/>
      <c r="H27" s="98"/>
      <c r="I27" s="86"/>
      <c r="J27" s="97"/>
      <c r="K27" s="86"/>
      <c r="L27" s="138"/>
    </row>
    <row r="28" spans="1:51">
      <c r="A28" s="138"/>
      <c r="B28" s="104" t="s">
        <v>226</v>
      </c>
      <c r="C28" s="84"/>
      <c r="D28" s="84"/>
      <c r="E28" s="84"/>
      <c r="F28" s="84"/>
      <c r="G28" s="93"/>
      <c r="H28" s="95"/>
      <c r="I28" s="93">
        <v>-0.47516999999999993</v>
      </c>
      <c r="J28" s="94">
        <v>9.6489701531119396E-3</v>
      </c>
      <c r="K28" s="94">
        <f>I28/'סכום נכסי הקרן'!$C$42</f>
        <v>-1.6855511106601649E-5</v>
      </c>
      <c r="L28" s="138"/>
    </row>
    <row r="29" spans="1:51">
      <c r="A29" s="138"/>
      <c r="B29" s="89" t="s">
        <v>758</v>
      </c>
      <c r="C29" s="86" t="s">
        <v>728</v>
      </c>
      <c r="D29" s="99" t="s">
        <v>707</v>
      </c>
      <c r="E29" s="99" t="s">
        <v>163</v>
      </c>
      <c r="F29" s="112">
        <v>43108</v>
      </c>
      <c r="G29" s="96">
        <v>16.429999999999996</v>
      </c>
      <c r="H29" s="98">
        <v>984.0761</v>
      </c>
      <c r="I29" s="96">
        <v>-0.47516999999999993</v>
      </c>
      <c r="J29" s="97">
        <v>9.6489701531119396E-3</v>
      </c>
      <c r="K29" s="97">
        <f>I29/'סכום נכסי הקרן'!$C$42</f>
        <v>-1.6855511106601649E-5</v>
      </c>
      <c r="L29" s="138"/>
    </row>
    <row r="30" spans="1:51">
      <c r="A30" s="138"/>
      <c r="B30" s="85"/>
      <c r="C30" s="86"/>
      <c r="D30" s="86"/>
      <c r="E30" s="86"/>
      <c r="F30" s="86"/>
      <c r="G30" s="96"/>
      <c r="H30" s="98"/>
      <c r="I30" s="86"/>
      <c r="J30" s="97"/>
      <c r="K30" s="86"/>
      <c r="L30" s="138"/>
    </row>
    <row r="31" spans="1:5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1:5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1" t="s">
        <v>247</v>
      </c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1" t="s">
        <v>110</v>
      </c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1" t="s">
        <v>230</v>
      </c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1" t="s">
        <v>238</v>
      </c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2:11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</row>
    <row r="114" spans="2:11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</row>
    <row r="115" spans="2:11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</row>
    <row r="116" spans="2:11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</row>
    <row r="117" spans="2:11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</row>
    <row r="118" spans="2:11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</row>
    <row r="119" spans="2:11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</row>
    <row r="120" spans="2:11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</row>
    <row r="121" spans="2:11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</row>
    <row r="122" spans="2:11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</row>
    <row r="123" spans="2:11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</row>
    <row r="124" spans="2:11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</row>
    <row r="125" spans="2:11"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</row>
    <row r="126" spans="2:11"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</row>
    <row r="127" spans="2:11"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</row>
    <row r="128" spans="2:11"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</row>
    <row r="129" spans="2:11"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</row>
    <row r="130" spans="2:11">
      <c r="C130" s="1"/>
      <c r="D130" s="1"/>
    </row>
    <row r="131" spans="2:11">
      <c r="C131" s="1"/>
      <c r="D131" s="1"/>
    </row>
    <row r="132" spans="2:11">
      <c r="C132" s="1"/>
      <c r="D132" s="1"/>
    </row>
    <row r="133" spans="2:11">
      <c r="C133" s="1"/>
      <c r="D133" s="1"/>
    </row>
    <row r="134" spans="2:11">
      <c r="C134" s="1"/>
      <c r="D134" s="1"/>
    </row>
    <row r="135" spans="2:11">
      <c r="C135" s="1"/>
      <c r="D135" s="1"/>
    </row>
    <row r="136" spans="2:11">
      <c r="C136" s="1"/>
      <c r="D136" s="1"/>
    </row>
    <row r="137" spans="2:11">
      <c r="C137" s="1"/>
      <c r="D137" s="1"/>
    </row>
    <row r="138" spans="2:11">
      <c r="C138" s="1"/>
      <c r="D138" s="1"/>
    </row>
    <row r="139" spans="2:11">
      <c r="C139" s="1"/>
      <c r="D139" s="1"/>
    </row>
    <row r="140" spans="2:11">
      <c r="C140" s="1"/>
      <c r="D140" s="1"/>
    </row>
    <row r="141" spans="2:11">
      <c r="C141" s="1"/>
      <c r="D141" s="1"/>
    </row>
    <row r="142" spans="2:11">
      <c r="C142" s="1"/>
      <c r="D142" s="1"/>
    </row>
    <row r="143" spans="2:11">
      <c r="C143" s="1"/>
      <c r="D143" s="1"/>
    </row>
    <row r="144" spans="2:11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H41:XFD44 A1:B1048576 D45:XFD1048576 D41:AF44 D1:XFD40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178</v>
      </c>
      <c r="C1" s="80" t="s" vm="1">
        <v>248</v>
      </c>
    </row>
    <row r="2" spans="2:78">
      <c r="B2" s="58" t="s">
        <v>177</v>
      </c>
      <c r="C2" s="80" t="s">
        <v>249</v>
      </c>
    </row>
    <row r="3" spans="2:78">
      <c r="B3" s="58" t="s">
        <v>179</v>
      </c>
      <c r="C3" s="80" t="s">
        <v>250</v>
      </c>
    </row>
    <row r="4" spans="2:78">
      <c r="B4" s="58" t="s">
        <v>180</v>
      </c>
      <c r="C4" s="80">
        <v>9455</v>
      </c>
    </row>
    <row r="6" spans="2:78" ht="26.25" customHeight="1">
      <c r="B6" s="158" t="s">
        <v>209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60"/>
    </row>
    <row r="7" spans="2:78" ht="26.25" customHeight="1">
      <c r="B7" s="158" t="s">
        <v>97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60"/>
    </row>
    <row r="8" spans="2:78" s="3" customFormat="1" ht="47.25">
      <c r="B8" s="23" t="s">
        <v>114</v>
      </c>
      <c r="C8" s="31" t="s">
        <v>42</v>
      </c>
      <c r="D8" s="31" t="s">
        <v>46</v>
      </c>
      <c r="E8" s="31" t="s">
        <v>15</v>
      </c>
      <c r="F8" s="31" t="s">
        <v>59</v>
      </c>
      <c r="G8" s="31" t="s">
        <v>99</v>
      </c>
      <c r="H8" s="31" t="s">
        <v>18</v>
      </c>
      <c r="I8" s="31" t="s">
        <v>98</v>
      </c>
      <c r="J8" s="31" t="s">
        <v>17</v>
      </c>
      <c r="K8" s="31" t="s">
        <v>19</v>
      </c>
      <c r="L8" s="31" t="s">
        <v>232</v>
      </c>
      <c r="M8" s="31" t="s">
        <v>231</v>
      </c>
      <c r="N8" s="31" t="s">
        <v>107</v>
      </c>
      <c r="O8" s="31" t="s">
        <v>54</v>
      </c>
      <c r="P8" s="31" t="s">
        <v>181</v>
      </c>
      <c r="Q8" s="32" t="s">
        <v>183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239</v>
      </c>
      <c r="M9" s="17"/>
      <c r="N9" s="17" t="s">
        <v>235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111</v>
      </c>
      <c r="R10" s="1"/>
      <c r="S10" s="1"/>
      <c r="T10" s="1"/>
      <c r="U10" s="1"/>
      <c r="V10" s="1"/>
    </row>
    <row r="11" spans="2:7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BZ11" s="1"/>
    </row>
    <row r="12" spans="2:78" ht="18" customHeight="1">
      <c r="B12" s="101" t="s">
        <v>247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78">
      <c r="B13" s="101" t="s">
        <v>110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78">
      <c r="B14" s="101" t="s">
        <v>230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78">
      <c r="B15" s="101" t="s">
        <v>238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7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8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AX49"/>
  <sheetViews>
    <sheetView rightToLeft="1" zoomScale="90" zoomScaleNormal="90" workbookViewId="0">
      <selection activeCell="C15" sqref="C15"/>
    </sheetView>
  </sheetViews>
  <sheetFormatPr defaultColWidth="9.140625" defaultRowHeight="18"/>
  <cols>
    <col min="1" max="1" width="6.28515625" style="1" customWidth="1"/>
    <col min="2" max="2" width="52.85546875" style="2" bestFit="1" customWidth="1"/>
    <col min="3" max="3" width="46.28515625" style="2" bestFit="1" customWidth="1"/>
    <col min="4" max="4" width="10.140625" style="2" bestFit="1" customWidth="1"/>
    <col min="5" max="5" width="12.42578125" style="2" bestFit="1" customWidth="1"/>
    <col min="6" max="6" width="5.7109375" style="1" bestFit="1" customWidth="1"/>
    <col min="7" max="7" width="11.28515625" style="1" bestFit="1" customWidth="1"/>
    <col min="8" max="8" width="11.140625" style="1" bestFit="1" customWidth="1"/>
    <col min="9" max="9" width="6.14062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0.140625" style="1" bestFit="1" customWidth="1"/>
    <col min="14" max="14" width="7.28515625" style="1" bestFit="1" customWidth="1"/>
    <col min="15" max="15" width="8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0">
      <c r="B1" s="58" t="s">
        <v>178</v>
      </c>
      <c r="C1" s="80" t="s" vm="1">
        <v>248</v>
      </c>
    </row>
    <row r="2" spans="2:50">
      <c r="B2" s="58" t="s">
        <v>177</v>
      </c>
      <c r="C2" s="80" t="s">
        <v>249</v>
      </c>
    </row>
    <row r="3" spans="2:50">
      <c r="B3" s="58" t="s">
        <v>179</v>
      </c>
      <c r="C3" s="80" t="s">
        <v>250</v>
      </c>
    </row>
    <row r="4" spans="2:50">
      <c r="B4" s="58" t="s">
        <v>180</v>
      </c>
      <c r="C4" s="80">
        <v>9455</v>
      </c>
    </row>
    <row r="6" spans="2:50" ht="26.25" customHeight="1">
      <c r="B6" s="158" t="s">
        <v>210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60"/>
    </row>
    <row r="7" spans="2:50" s="3" customFormat="1" ht="63">
      <c r="B7" s="23" t="s">
        <v>114</v>
      </c>
      <c r="C7" s="31" t="s">
        <v>222</v>
      </c>
      <c r="D7" s="31" t="s">
        <v>42</v>
      </c>
      <c r="E7" s="31" t="s">
        <v>115</v>
      </c>
      <c r="F7" s="31" t="s">
        <v>15</v>
      </c>
      <c r="G7" s="31" t="s">
        <v>99</v>
      </c>
      <c r="H7" s="31" t="s">
        <v>59</v>
      </c>
      <c r="I7" s="31" t="s">
        <v>18</v>
      </c>
      <c r="J7" s="31" t="s">
        <v>98</v>
      </c>
      <c r="K7" s="14" t="s">
        <v>33</v>
      </c>
      <c r="L7" s="73" t="s">
        <v>19</v>
      </c>
      <c r="M7" s="31" t="s">
        <v>232</v>
      </c>
      <c r="N7" s="31" t="s">
        <v>231</v>
      </c>
      <c r="O7" s="31" t="s">
        <v>107</v>
      </c>
      <c r="P7" s="31" t="s">
        <v>181</v>
      </c>
      <c r="Q7" s="32" t="s">
        <v>183</v>
      </c>
      <c r="R7" s="1"/>
      <c r="AW7" s="3" t="s">
        <v>161</v>
      </c>
      <c r="AX7" s="3" t="s">
        <v>163</v>
      </c>
    </row>
    <row r="8" spans="2:50" s="3" customFormat="1" ht="24" customHeight="1">
      <c r="B8" s="16"/>
      <c r="C8" s="72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239</v>
      </c>
      <c r="N8" s="17"/>
      <c r="O8" s="17" t="s">
        <v>235</v>
      </c>
      <c r="P8" s="33" t="s">
        <v>20</v>
      </c>
      <c r="Q8" s="18" t="s">
        <v>20</v>
      </c>
      <c r="R8" s="1"/>
      <c r="AW8" s="3" t="s">
        <v>159</v>
      </c>
      <c r="AX8" s="3" t="s">
        <v>162</v>
      </c>
    </row>
    <row r="9" spans="2:50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111</v>
      </c>
      <c r="R9" s="1"/>
      <c r="AW9" s="4" t="s">
        <v>160</v>
      </c>
      <c r="AX9" s="4" t="s">
        <v>164</v>
      </c>
    </row>
    <row r="10" spans="2:50" s="136" customFormat="1" ht="18" customHeight="1">
      <c r="B10" s="81" t="s">
        <v>38</v>
      </c>
      <c r="C10" s="82"/>
      <c r="D10" s="82"/>
      <c r="E10" s="82"/>
      <c r="F10" s="82"/>
      <c r="G10" s="82"/>
      <c r="H10" s="82"/>
      <c r="I10" s="90">
        <v>6.4746523618925504</v>
      </c>
      <c r="J10" s="82"/>
      <c r="K10" s="82"/>
      <c r="L10" s="105">
        <v>3.757260495323643E-2</v>
      </c>
      <c r="M10" s="90"/>
      <c r="N10" s="92"/>
      <c r="O10" s="90">
        <v>363.27965</v>
      </c>
      <c r="P10" s="91">
        <v>1</v>
      </c>
      <c r="Q10" s="91">
        <f>O10/'סכום נכסי הקרן'!$C$42</f>
        <v>1.2886470474519351E-2</v>
      </c>
      <c r="R10" s="138"/>
      <c r="AW10" s="138" t="s">
        <v>27</v>
      </c>
      <c r="AX10" s="136" t="s">
        <v>165</v>
      </c>
    </row>
    <row r="11" spans="2:50" s="138" customFormat="1" ht="21.75" customHeight="1">
      <c r="B11" s="83" t="s">
        <v>36</v>
      </c>
      <c r="C11" s="84"/>
      <c r="D11" s="84"/>
      <c r="E11" s="84"/>
      <c r="F11" s="84"/>
      <c r="G11" s="84"/>
      <c r="H11" s="84"/>
      <c r="I11" s="93">
        <v>6.4358571287046908</v>
      </c>
      <c r="J11" s="84"/>
      <c r="K11" s="84"/>
      <c r="L11" s="106">
        <v>3.4950487849192607E-2</v>
      </c>
      <c r="M11" s="93"/>
      <c r="N11" s="95"/>
      <c r="O11" s="93">
        <v>300.40225999999996</v>
      </c>
      <c r="P11" s="94">
        <v>0.82691738995013886</v>
      </c>
      <c r="Q11" s="94">
        <f>O11/'סכום נכסי הקרן'!$C$42</f>
        <v>1.065604653045907E-2</v>
      </c>
      <c r="AX11" s="138" t="s">
        <v>171</v>
      </c>
    </row>
    <row r="12" spans="2:50" s="138" customFormat="1">
      <c r="B12" s="104" t="s">
        <v>34</v>
      </c>
      <c r="C12" s="84"/>
      <c r="D12" s="84"/>
      <c r="E12" s="84"/>
      <c r="F12" s="84"/>
      <c r="G12" s="84"/>
      <c r="H12" s="84"/>
      <c r="I12" s="93">
        <v>9.1204899150247591</v>
      </c>
      <c r="J12" s="84"/>
      <c r="K12" s="84"/>
      <c r="L12" s="106">
        <v>3.1326871070576121E-2</v>
      </c>
      <c r="M12" s="93"/>
      <c r="N12" s="95"/>
      <c r="O12" s="93">
        <v>169.78474999999997</v>
      </c>
      <c r="P12" s="94">
        <v>0.46736653154119689</v>
      </c>
      <c r="Q12" s="94">
        <f>O12/'סכום נכסי הקרן'!$C$42</f>
        <v>6.022705009484151E-3</v>
      </c>
      <c r="AX12" s="138" t="s">
        <v>166</v>
      </c>
    </row>
    <row r="13" spans="2:50" s="138" customFormat="1">
      <c r="B13" s="89" t="s">
        <v>759</v>
      </c>
      <c r="C13" s="99" t="s">
        <v>744</v>
      </c>
      <c r="D13" s="86">
        <v>6028</v>
      </c>
      <c r="E13" s="99"/>
      <c r="F13" s="86" t="s">
        <v>743</v>
      </c>
      <c r="G13" s="112">
        <v>43100</v>
      </c>
      <c r="H13" s="86"/>
      <c r="I13" s="96">
        <v>9.5899999999999981</v>
      </c>
      <c r="J13" s="99" t="s">
        <v>163</v>
      </c>
      <c r="K13" s="100">
        <v>4.2699999999999988E-2</v>
      </c>
      <c r="L13" s="100">
        <v>4.2699999999999988E-2</v>
      </c>
      <c r="M13" s="96">
        <v>11937.339999999998</v>
      </c>
      <c r="N13" s="98">
        <v>102.26</v>
      </c>
      <c r="O13" s="96">
        <v>12.207120000000002</v>
      </c>
      <c r="P13" s="97">
        <v>3.3602542834425216E-2</v>
      </c>
      <c r="Q13" s="97">
        <f>O13/'סכום נכסי הקרן'!$C$42</f>
        <v>4.3301817610459241E-4</v>
      </c>
      <c r="AX13" s="138" t="s">
        <v>167</v>
      </c>
    </row>
    <row r="14" spans="2:50" s="138" customFormat="1">
      <c r="B14" s="89" t="s">
        <v>759</v>
      </c>
      <c r="C14" s="99" t="s">
        <v>744</v>
      </c>
      <c r="D14" s="86">
        <v>6027</v>
      </c>
      <c r="E14" s="99"/>
      <c r="F14" s="86" t="s">
        <v>743</v>
      </c>
      <c r="G14" s="112">
        <v>43100</v>
      </c>
      <c r="H14" s="86"/>
      <c r="I14" s="96">
        <v>9.9899999999999967</v>
      </c>
      <c r="J14" s="99" t="s">
        <v>163</v>
      </c>
      <c r="K14" s="100">
        <v>3.1899999999999991E-2</v>
      </c>
      <c r="L14" s="100">
        <v>3.1899999999999991E-2</v>
      </c>
      <c r="M14" s="96">
        <v>44725.26999999999</v>
      </c>
      <c r="N14" s="98">
        <v>100.38</v>
      </c>
      <c r="O14" s="96">
        <v>44.895230000000005</v>
      </c>
      <c r="P14" s="97">
        <v>0.12358311289938757</v>
      </c>
      <c r="Q14" s="97">
        <f>O14/'סכום נכסי הקרן'!$C$42</f>
        <v>1.5925501355271497E-3</v>
      </c>
      <c r="AX14" s="138" t="s">
        <v>168</v>
      </c>
    </row>
    <row r="15" spans="2:50" s="138" customFormat="1">
      <c r="B15" s="89" t="s">
        <v>759</v>
      </c>
      <c r="C15" s="99" t="s">
        <v>744</v>
      </c>
      <c r="D15" s="86">
        <v>6026</v>
      </c>
      <c r="E15" s="99"/>
      <c r="F15" s="86" t="s">
        <v>743</v>
      </c>
      <c r="G15" s="112">
        <v>43100</v>
      </c>
      <c r="H15" s="86"/>
      <c r="I15" s="96">
        <v>8.02</v>
      </c>
      <c r="J15" s="99" t="s">
        <v>163</v>
      </c>
      <c r="K15" s="100">
        <v>3.3499999999999995E-2</v>
      </c>
      <c r="L15" s="100">
        <v>3.3499999999999995E-2</v>
      </c>
      <c r="M15" s="96">
        <v>62169.179999999993</v>
      </c>
      <c r="N15" s="98">
        <v>103.51</v>
      </c>
      <c r="O15" s="96">
        <v>64.351319999999987</v>
      </c>
      <c r="P15" s="97">
        <v>0.17713989759679627</v>
      </c>
      <c r="Q15" s="97">
        <f>O15/'סכום נכסי הקרן'!$C$42</f>
        <v>2.2827080602404967E-3</v>
      </c>
      <c r="AX15" s="138" t="s">
        <v>170</v>
      </c>
    </row>
    <row r="16" spans="2:50" s="138" customFormat="1">
      <c r="B16" s="89" t="s">
        <v>759</v>
      </c>
      <c r="C16" s="99" t="s">
        <v>744</v>
      </c>
      <c r="D16" s="86">
        <v>6025</v>
      </c>
      <c r="E16" s="99"/>
      <c r="F16" s="86" t="s">
        <v>743</v>
      </c>
      <c r="G16" s="112">
        <v>43100</v>
      </c>
      <c r="H16" s="86"/>
      <c r="I16" s="96">
        <v>10.050000000000001</v>
      </c>
      <c r="J16" s="99" t="s">
        <v>163</v>
      </c>
      <c r="K16" s="100">
        <v>2.92E-2</v>
      </c>
      <c r="L16" s="100">
        <v>2.92E-2</v>
      </c>
      <c r="M16" s="96">
        <v>25337.249999999996</v>
      </c>
      <c r="N16" s="98">
        <v>106.1</v>
      </c>
      <c r="O16" s="96">
        <v>26.882819999999995</v>
      </c>
      <c r="P16" s="97">
        <v>7.400034656496722E-2</v>
      </c>
      <c r="Q16" s="97">
        <f>O16/'סכום נכסי הקרן'!$C$42</f>
        <v>9.5360328111364964E-4</v>
      </c>
      <c r="AX16" s="138" t="s">
        <v>169</v>
      </c>
    </row>
    <row r="17" spans="2:50" s="138" customFormat="1">
      <c r="B17" s="89" t="s">
        <v>759</v>
      </c>
      <c r="C17" s="99" t="s">
        <v>744</v>
      </c>
      <c r="D17" s="86">
        <v>6024</v>
      </c>
      <c r="E17" s="99"/>
      <c r="F17" s="86" t="s">
        <v>743</v>
      </c>
      <c r="G17" s="112">
        <v>43100</v>
      </c>
      <c r="H17" s="86"/>
      <c r="I17" s="96">
        <v>9.1700000000000017</v>
      </c>
      <c r="J17" s="99" t="s">
        <v>163</v>
      </c>
      <c r="K17" s="100">
        <v>1.9800000000000005E-2</v>
      </c>
      <c r="L17" s="100">
        <v>1.9800000000000005E-2</v>
      </c>
      <c r="M17" s="96">
        <v>20041.349999999995</v>
      </c>
      <c r="N17" s="98">
        <v>107.02</v>
      </c>
      <c r="O17" s="96">
        <v>21.448259999999994</v>
      </c>
      <c r="P17" s="97">
        <v>5.904063164562065E-2</v>
      </c>
      <c r="Q17" s="97">
        <f>O17/'סכום נכסי הקרן'!$C$42</f>
        <v>7.6082535649826344E-4</v>
      </c>
      <c r="AX17" s="138" t="s">
        <v>172</v>
      </c>
    </row>
    <row r="18" spans="2:50" s="138" customFormat="1">
      <c r="B18" s="85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96"/>
      <c r="N18" s="98"/>
      <c r="O18" s="86"/>
      <c r="P18" s="97"/>
      <c r="Q18" s="86"/>
      <c r="AX18" s="138" t="s">
        <v>173</v>
      </c>
    </row>
    <row r="19" spans="2:50" s="138" customFormat="1">
      <c r="B19" s="104" t="s">
        <v>35</v>
      </c>
      <c r="C19" s="84"/>
      <c r="D19" s="84"/>
      <c r="E19" s="84"/>
      <c r="F19" s="84"/>
      <c r="G19" s="84"/>
      <c r="H19" s="84"/>
      <c r="I19" s="93">
        <v>2.9462047347250766</v>
      </c>
      <c r="J19" s="84"/>
      <c r="K19" s="84"/>
      <c r="L19" s="106">
        <v>3.9660689941187828E-2</v>
      </c>
      <c r="M19" s="93"/>
      <c r="N19" s="95"/>
      <c r="O19" s="93">
        <v>130.61750999999998</v>
      </c>
      <c r="P19" s="94">
        <v>0.35955085840894191</v>
      </c>
      <c r="Q19" s="94">
        <f>O19/'סכום נכסי הקרן'!$C$42</f>
        <v>4.6333415209749177E-3</v>
      </c>
      <c r="AX19" s="138" t="s">
        <v>174</v>
      </c>
    </row>
    <row r="20" spans="2:50" s="138" customFormat="1">
      <c r="B20" s="89" t="s">
        <v>761</v>
      </c>
      <c r="C20" s="99" t="s">
        <v>744</v>
      </c>
      <c r="D20" s="86">
        <v>507852</v>
      </c>
      <c r="E20" s="99"/>
      <c r="F20" s="86" t="s">
        <v>745</v>
      </c>
      <c r="G20" s="112">
        <v>43185</v>
      </c>
      <c r="H20" s="86" t="s">
        <v>742</v>
      </c>
      <c r="I20" s="96">
        <v>1.6899999999999995</v>
      </c>
      <c r="J20" s="99" t="s">
        <v>162</v>
      </c>
      <c r="K20" s="100">
        <v>3.4355999999999998E-2</v>
      </c>
      <c r="L20" s="100">
        <v>3.7399999999999996E-2</v>
      </c>
      <c r="M20" s="96">
        <v>26629.999999999996</v>
      </c>
      <c r="N20" s="98">
        <v>99.63</v>
      </c>
      <c r="O20" s="96">
        <v>96.839820000000003</v>
      </c>
      <c r="P20" s="97">
        <v>0.26657100115572124</v>
      </c>
      <c r="Q20" s="97">
        <f>O20/'סכום נכסי הקרן'!$C$42</f>
        <v>3.4351593357562658E-3</v>
      </c>
      <c r="AX20" s="138" t="s">
        <v>175</v>
      </c>
    </row>
    <row r="21" spans="2:50" s="138" customFormat="1">
      <c r="B21" s="89" t="s">
        <v>762</v>
      </c>
      <c r="C21" s="99" t="s">
        <v>746</v>
      </c>
      <c r="D21" s="86">
        <v>90840002</v>
      </c>
      <c r="E21" s="99"/>
      <c r="F21" s="86" t="s">
        <v>451</v>
      </c>
      <c r="G21" s="112">
        <v>43011</v>
      </c>
      <c r="H21" s="86" t="s">
        <v>159</v>
      </c>
      <c r="I21" s="96">
        <v>9.91</v>
      </c>
      <c r="J21" s="99" t="s">
        <v>163</v>
      </c>
      <c r="K21" s="100">
        <v>3.9E-2</v>
      </c>
      <c r="L21" s="100">
        <v>3.7100000000000001E-2</v>
      </c>
      <c r="M21" s="96">
        <v>430.55999999999995</v>
      </c>
      <c r="N21" s="98">
        <v>103.42</v>
      </c>
      <c r="O21" s="96">
        <v>0.4452799999999999</v>
      </c>
      <c r="P21" s="97">
        <v>1.2257223876977416E-3</v>
      </c>
      <c r="Q21" s="97">
        <f>O21/'סכום נכסי הקרן'!$C$42</f>
        <v>1.579523535902431E-5</v>
      </c>
      <c r="AX21" s="138" t="s">
        <v>176</v>
      </c>
    </row>
    <row r="22" spans="2:50" s="138" customFormat="1">
      <c r="B22" s="89" t="s">
        <v>762</v>
      </c>
      <c r="C22" s="99" t="s">
        <v>746</v>
      </c>
      <c r="D22" s="86">
        <v>90840004</v>
      </c>
      <c r="E22" s="99"/>
      <c r="F22" s="86" t="s">
        <v>451</v>
      </c>
      <c r="G22" s="112">
        <v>43104</v>
      </c>
      <c r="H22" s="86" t="s">
        <v>159</v>
      </c>
      <c r="I22" s="96">
        <v>9.9199999999999964</v>
      </c>
      <c r="J22" s="99" t="s">
        <v>163</v>
      </c>
      <c r="K22" s="100">
        <v>3.8199999999999998E-2</v>
      </c>
      <c r="L22" s="100">
        <v>0.04</v>
      </c>
      <c r="M22" s="96">
        <v>767.2</v>
      </c>
      <c r="N22" s="98">
        <v>97.75</v>
      </c>
      <c r="O22" s="96">
        <v>0.74994000000000005</v>
      </c>
      <c r="P22" s="97">
        <v>2.0643600598051668E-3</v>
      </c>
      <c r="Q22" s="97">
        <f>O22/'סכום נכסי הקרן'!$C$42</f>
        <v>2.6602314959456286E-5</v>
      </c>
      <c r="AX22" s="138" t="s">
        <v>27</v>
      </c>
    </row>
    <row r="23" spans="2:50" s="138" customFormat="1">
      <c r="B23" s="89" t="s">
        <v>762</v>
      </c>
      <c r="C23" s="99" t="s">
        <v>746</v>
      </c>
      <c r="D23" s="86">
        <v>90840006</v>
      </c>
      <c r="E23" s="99"/>
      <c r="F23" s="86" t="s">
        <v>451</v>
      </c>
      <c r="G23" s="112">
        <v>43194</v>
      </c>
      <c r="H23" s="86" t="s">
        <v>159</v>
      </c>
      <c r="I23" s="96">
        <v>9.9700000000000006</v>
      </c>
      <c r="J23" s="99" t="s">
        <v>163</v>
      </c>
      <c r="K23" s="100">
        <v>3.7900000000000003E-2</v>
      </c>
      <c r="L23" s="100">
        <v>3.6000000000000004E-2</v>
      </c>
      <c r="M23" s="96">
        <v>495.49999999999994</v>
      </c>
      <c r="N23" s="98">
        <v>101.61</v>
      </c>
      <c r="O23" s="96">
        <v>0.50346999999999986</v>
      </c>
      <c r="P23" s="97">
        <v>1.385902017908242E-3</v>
      </c>
      <c r="Q23" s="97">
        <f>O23/'סכום נכסי הקרן'!$C$42</f>
        <v>1.7859385434351349E-5</v>
      </c>
    </row>
    <row r="24" spans="2:50" s="138" customFormat="1">
      <c r="B24" s="89" t="s">
        <v>762</v>
      </c>
      <c r="C24" s="99" t="s">
        <v>746</v>
      </c>
      <c r="D24" s="86">
        <v>90840000</v>
      </c>
      <c r="E24" s="99"/>
      <c r="F24" s="86" t="s">
        <v>451</v>
      </c>
      <c r="G24" s="112">
        <v>42935</v>
      </c>
      <c r="H24" s="86" t="s">
        <v>159</v>
      </c>
      <c r="I24" s="96">
        <v>11.430000000000001</v>
      </c>
      <c r="J24" s="99" t="s">
        <v>163</v>
      </c>
      <c r="K24" s="100">
        <v>4.0800000000000003E-2</v>
      </c>
      <c r="L24" s="100">
        <v>3.4400000000000007E-2</v>
      </c>
      <c r="M24" s="96">
        <v>2004.2299999999998</v>
      </c>
      <c r="N24" s="98">
        <v>106.62</v>
      </c>
      <c r="O24" s="96">
        <v>2.1369099999999994</v>
      </c>
      <c r="P24" s="97">
        <v>5.8822727890207984E-3</v>
      </c>
      <c r="Q24" s="97">
        <f>O24/'סכום נכסי הקרן'!$C$42</f>
        <v>7.5801734618785116E-5</v>
      </c>
    </row>
    <row r="25" spans="2:50" s="138" customFormat="1">
      <c r="B25" s="89" t="s">
        <v>763</v>
      </c>
      <c r="C25" s="99" t="s">
        <v>746</v>
      </c>
      <c r="D25" s="86">
        <v>91102700</v>
      </c>
      <c r="E25" s="99"/>
      <c r="F25" s="86" t="s">
        <v>747</v>
      </c>
      <c r="G25" s="112">
        <v>43093</v>
      </c>
      <c r="H25" s="86" t="s">
        <v>742</v>
      </c>
      <c r="I25" s="96">
        <v>4.8100000000000005</v>
      </c>
      <c r="J25" s="99" t="s">
        <v>163</v>
      </c>
      <c r="K25" s="100">
        <v>2.6089999999999999E-2</v>
      </c>
      <c r="L25" s="100">
        <v>2.7099999999999999E-2</v>
      </c>
      <c r="M25" s="96">
        <v>2680.9999999999995</v>
      </c>
      <c r="N25" s="98">
        <v>101.76</v>
      </c>
      <c r="O25" s="96">
        <v>2.7281899999999997</v>
      </c>
      <c r="P25" s="97">
        <v>7.5098894199000675E-3</v>
      </c>
      <c r="Q25" s="97">
        <f>O25/'סכום נכסי הקרן'!$C$42</f>
        <v>9.6775968276447487E-5</v>
      </c>
    </row>
    <row r="26" spans="2:50" s="138" customFormat="1">
      <c r="B26" s="89" t="s">
        <v>764</v>
      </c>
      <c r="C26" s="99" t="s">
        <v>746</v>
      </c>
      <c r="D26" s="86">
        <v>519608</v>
      </c>
      <c r="E26" s="99"/>
      <c r="F26" s="86" t="s">
        <v>472</v>
      </c>
      <c r="G26" s="112">
        <v>43281</v>
      </c>
      <c r="H26" s="86" t="s">
        <v>308</v>
      </c>
      <c r="I26" s="96">
        <v>2.46</v>
      </c>
      <c r="J26" s="99" t="s">
        <v>162</v>
      </c>
      <c r="K26" s="100">
        <v>6.0355999999999993E-2</v>
      </c>
      <c r="L26" s="100">
        <v>6.0200000000000004E-2</v>
      </c>
      <c r="M26" s="96">
        <v>3864.6499999999996</v>
      </c>
      <c r="N26" s="98">
        <v>101.16</v>
      </c>
      <c r="O26" s="96">
        <v>14.269599999999999</v>
      </c>
      <c r="P26" s="97">
        <v>3.9279932140432308E-2</v>
      </c>
      <c r="Q26" s="97">
        <f>O26/'סכום נכסי הקרן'!$C$42</f>
        <v>5.0617968576880464E-4</v>
      </c>
    </row>
    <row r="27" spans="2:50" s="138" customFormat="1">
      <c r="B27" s="89" t="s">
        <v>764</v>
      </c>
      <c r="C27" s="99" t="s">
        <v>746</v>
      </c>
      <c r="D27" s="86">
        <v>91050019</v>
      </c>
      <c r="E27" s="99"/>
      <c r="F27" s="86" t="s">
        <v>472</v>
      </c>
      <c r="G27" s="112">
        <v>43279</v>
      </c>
      <c r="H27" s="86" t="s">
        <v>308</v>
      </c>
      <c r="I27" s="96">
        <v>2.4600000000000004</v>
      </c>
      <c r="J27" s="99" t="s">
        <v>162</v>
      </c>
      <c r="K27" s="100">
        <v>5.8058999999999999E-2</v>
      </c>
      <c r="L27" s="100">
        <v>6.4299999999999996E-2</v>
      </c>
      <c r="M27" s="96">
        <v>351.23999999999995</v>
      </c>
      <c r="N27" s="98">
        <v>100</v>
      </c>
      <c r="O27" s="96">
        <v>1.2820199999999997</v>
      </c>
      <c r="P27" s="97">
        <v>3.5290168331752127E-3</v>
      </c>
      <c r="Q27" s="97">
        <f>O27/'סכום נכסי הקרן'!$C$42</f>
        <v>4.5476571224794167E-5</v>
      </c>
    </row>
    <row r="28" spans="2:50" s="138" customFormat="1">
      <c r="B28" s="89" t="s">
        <v>765</v>
      </c>
      <c r="C28" s="99" t="s">
        <v>746</v>
      </c>
      <c r="D28" s="86">
        <v>90320002</v>
      </c>
      <c r="E28" s="99"/>
      <c r="F28" s="86" t="s">
        <v>472</v>
      </c>
      <c r="G28" s="112">
        <v>43227</v>
      </c>
      <c r="H28" s="86" t="s">
        <v>159</v>
      </c>
      <c r="I28" s="96">
        <v>0.19</v>
      </c>
      <c r="J28" s="99" t="s">
        <v>163</v>
      </c>
      <c r="K28" s="100">
        <v>2.6000000000000002E-2</v>
      </c>
      <c r="L28" s="100">
        <v>2.9000000000000008E-2</v>
      </c>
      <c r="M28" s="96">
        <v>14.929999999999998</v>
      </c>
      <c r="N28" s="98">
        <v>100.39</v>
      </c>
      <c r="O28" s="96">
        <v>1.4979999999999997E-2</v>
      </c>
      <c r="P28" s="97">
        <v>4.1235450430542963E-5</v>
      </c>
      <c r="Q28" s="97">
        <f>O28/'סכום נכסי הקרן'!$C$42</f>
        <v>5.3137941447669815E-7</v>
      </c>
    </row>
    <row r="29" spans="2:50" s="138" customFormat="1">
      <c r="B29" s="89" t="s">
        <v>765</v>
      </c>
      <c r="C29" s="99" t="s">
        <v>746</v>
      </c>
      <c r="D29" s="86">
        <v>90320003</v>
      </c>
      <c r="E29" s="99"/>
      <c r="F29" s="86" t="s">
        <v>472</v>
      </c>
      <c r="G29" s="112">
        <v>43279</v>
      </c>
      <c r="H29" s="86" t="s">
        <v>159</v>
      </c>
      <c r="I29" s="96">
        <v>0.16</v>
      </c>
      <c r="J29" s="99" t="s">
        <v>163</v>
      </c>
      <c r="K29" s="100">
        <v>2.6000000000000002E-2</v>
      </c>
      <c r="L29" s="100">
        <v>2.7199999999999998E-2</v>
      </c>
      <c r="M29" s="96">
        <v>64.8</v>
      </c>
      <c r="N29" s="98">
        <v>100</v>
      </c>
      <c r="O29" s="96">
        <v>6.4799999999999996E-2</v>
      </c>
      <c r="P29" s="97">
        <v>1.7837497916549963E-4</v>
      </c>
      <c r="Q29" s="97">
        <f>O29/'סכום נכסי הקרן'!$C$42</f>
        <v>2.2986239024092156E-6</v>
      </c>
    </row>
    <row r="30" spans="2:50" s="138" customFormat="1">
      <c r="B30" s="89" t="s">
        <v>765</v>
      </c>
      <c r="C30" s="99" t="s">
        <v>746</v>
      </c>
      <c r="D30" s="86">
        <v>90320001</v>
      </c>
      <c r="E30" s="99"/>
      <c r="F30" s="86" t="s">
        <v>472</v>
      </c>
      <c r="G30" s="112">
        <v>43138</v>
      </c>
      <c r="H30" s="86" t="s">
        <v>159</v>
      </c>
      <c r="I30" s="96">
        <v>9.9999999999999992E-2</v>
      </c>
      <c r="J30" s="99" t="s">
        <v>163</v>
      </c>
      <c r="K30" s="100">
        <v>2.6000000000000002E-2</v>
      </c>
      <c r="L30" s="100">
        <v>5.8999999999999999E-3</v>
      </c>
      <c r="M30" s="96">
        <v>61.569999999999993</v>
      </c>
      <c r="N30" s="98">
        <v>100.71</v>
      </c>
      <c r="O30" s="96">
        <v>6.2009999999999989E-2</v>
      </c>
      <c r="P30" s="97">
        <v>1.7069494534031836E-4</v>
      </c>
      <c r="Q30" s="97">
        <f>O30/'סכום נכסי הקרן'!$C$42</f>
        <v>2.1996553732777075E-6</v>
      </c>
    </row>
    <row r="31" spans="2:50" s="138" customFormat="1">
      <c r="B31" s="89" t="s">
        <v>765</v>
      </c>
      <c r="C31" s="99" t="s">
        <v>746</v>
      </c>
      <c r="D31" s="86">
        <v>90310002</v>
      </c>
      <c r="E31" s="99"/>
      <c r="F31" s="86" t="s">
        <v>472</v>
      </c>
      <c r="G31" s="112">
        <v>43227</v>
      </c>
      <c r="H31" s="86" t="s">
        <v>159</v>
      </c>
      <c r="I31" s="96">
        <v>10.19</v>
      </c>
      <c r="J31" s="99" t="s">
        <v>163</v>
      </c>
      <c r="K31" s="100">
        <v>2.9805999999999999E-2</v>
      </c>
      <c r="L31" s="100">
        <v>2.9500000000000002E-2</v>
      </c>
      <c r="M31" s="96">
        <v>324.55999999999995</v>
      </c>
      <c r="N31" s="98">
        <v>100.51</v>
      </c>
      <c r="O31" s="96">
        <v>0.32621999999999995</v>
      </c>
      <c r="P31" s="97">
        <v>8.9798589048409392E-4</v>
      </c>
      <c r="Q31" s="97">
        <f>O31/'סכום נכסי הקרן'!$C$42</f>
        <v>1.1571868664258244E-5</v>
      </c>
    </row>
    <row r="32" spans="2:50" s="138" customFormat="1">
      <c r="B32" s="89" t="s">
        <v>765</v>
      </c>
      <c r="C32" s="99" t="s">
        <v>746</v>
      </c>
      <c r="D32" s="86">
        <v>90310003</v>
      </c>
      <c r="E32" s="99"/>
      <c r="F32" s="86" t="s">
        <v>472</v>
      </c>
      <c r="G32" s="112">
        <v>43279</v>
      </c>
      <c r="H32" s="86" t="s">
        <v>159</v>
      </c>
      <c r="I32" s="96">
        <v>10.210000000000001</v>
      </c>
      <c r="J32" s="99" t="s">
        <v>163</v>
      </c>
      <c r="K32" s="100">
        <v>2.9796999999999997E-2</v>
      </c>
      <c r="L32" s="100">
        <v>2.87E-2</v>
      </c>
      <c r="M32" s="96">
        <v>381.18999999999994</v>
      </c>
      <c r="N32" s="98">
        <v>100.02</v>
      </c>
      <c r="O32" s="96">
        <v>0.38125999999999993</v>
      </c>
      <c r="P32" s="97">
        <v>1.049494514762938E-3</v>
      </c>
      <c r="Q32" s="97">
        <f>O32/'סכום נכסי הקרן'!$C$42</f>
        <v>1.3524280077662613E-5</v>
      </c>
    </row>
    <row r="33" spans="2:17" s="138" customFormat="1">
      <c r="B33" s="89" t="s">
        <v>765</v>
      </c>
      <c r="C33" s="99" t="s">
        <v>746</v>
      </c>
      <c r="D33" s="86">
        <v>90310001</v>
      </c>
      <c r="E33" s="99"/>
      <c r="F33" s="86" t="s">
        <v>472</v>
      </c>
      <c r="G33" s="112">
        <v>43138</v>
      </c>
      <c r="H33" s="86" t="s">
        <v>159</v>
      </c>
      <c r="I33" s="96">
        <v>10.17</v>
      </c>
      <c r="J33" s="99" t="s">
        <v>163</v>
      </c>
      <c r="K33" s="100">
        <v>2.8239999999999998E-2</v>
      </c>
      <c r="L33" s="100">
        <v>3.1700000000000006E-2</v>
      </c>
      <c r="M33" s="96">
        <v>2033.1899999999996</v>
      </c>
      <c r="N33" s="98">
        <v>97</v>
      </c>
      <c r="O33" s="96">
        <v>1.9721899999999997</v>
      </c>
      <c r="P33" s="97">
        <v>5.4288479963025722E-3</v>
      </c>
      <c r="Q33" s="97">
        <f>O33/'סכום נכסי הקרן'!$C$42</f>
        <v>6.9958689415006633E-5</v>
      </c>
    </row>
    <row r="34" spans="2:17" s="138" customFormat="1">
      <c r="B34" s="89" t="s">
        <v>766</v>
      </c>
      <c r="C34" s="99" t="s">
        <v>746</v>
      </c>
      <c r="D34" s="86">
        <v>11898601</v>
      </c>
      <c r="E34" s="99"/>
      <c r="F34" s="86" t="s">
        <v>743</v>
      </c>
      <c r="G34" s="112">
        <v>43281</v>
      </c>
      <c r="H34" s="86"/>
      <c r="I34" s="96">
        <v>11.429999999999996</v>
      </c>
      <c r="J34" s="99" t="s">
        <v>163</v>
      </c>
      <c r="K34" s="100">
        <v>3.56E-2</v>
      </c>
      <c r="L34" s="100">
        <v>3.6599999999999994E-2</v>
      </c>
      <c r="M34" s="96">
        <v>1528.0799999999997</v>
      </c>
      <c r="N34" s="98">
        <v>99.4</v>
      </c>
      <c r="O34" s="96">
        <v>1.51891</v>
      </c>
      <c r="P34" s="97">
        <v>4.1811040062387202E-3</v>
      </c>
      <c r="Q34" s="97">
        <f>O34/'סכום נכסי הקרן'!$C$42</f>
        <v>5.3879673327289842E-5</v>
      </c>
    </row>
    <row r="35" spans="2:17" s="138" customFormat="1">
      <c r="B35" s="89" t="s">
        <v>766</v>
      </c>
      <c r="C35" s="99" t="s">
        <v>746</v>
      </c>
      <c r="D35" s="86">
        <v>11898600</v>
      </c>
      <c r="E35" s="99"/>
      <c r="F35" s="86" t="s">
        <v>743</v>
      </c>
      <c r="G35" s="112">
        <v>43222</v>
      </c>
      <c r="H35" s="86"/>
      <c r="I35" s="96">
        <v>11.45</v>
      </c>
      <c r="J35" s="99" t="s">
        <v>163</v>
      </c>
      <c r="K35" s="100">
        <v>3.5200000000000002E-2</v>
      </c>
      <c r="L35" s="100">
        <v>3.6299999999999999E-2</v>
      </c>
      <c r="M35" s="96">
        <v>7309.4799999999987</v>
      </c>
      <c r="N35" s="98">
        <v>100.17</v>
      </c>
      <c r="O35" s="96">
        <v>7.321909999999999</v>
      </c>
      <c r="P35" s="97">
        <v>2.0155023822556531E-2</v>
      </c>
      <c r="Q35" s="97">
        <f>O35/'סכום נכסי הקרן'!$C$42</f>
        <v>2.5972711940260891E-4</v>
      </c>
    </row>
    <row r="36" spans="2:17" s="138" customFormat="1">
      <c r="B36" s="85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96"/>
      <c r="N36" s="98"/>
      <c r="O36" s="86"/>
      <c r="P36" s="97"/>
      <c r="Q36" s="86"/>
    </row>
    <row r="37" spans="2:17" s="138" customFormat="1">
      <c r="B37" s="83" t="s">
        <v>37</v>
      </c>
      <c r="C37" s="84"/>
      <c r="D37" s="84"/>
      <c r="E37" s="84"/>
      <c r="F37" s="84"/>
      <c r="G37" s="84"/>
      <c r="H37" s="84"/>
      <c r="I37" s="93">
        <v>6.6599999999999993</v>
      </c>
      <c r="J37" s="84"/>
      <c r="K37" s="84"/>
      <c r="L37" s="106">
        <v>5.0099999999999999E-2</v>
      </c>
      <c r="M37" s="93"/>
      <c r="N37" s="95"/>
      <c r="O37" s="93">
        <v>62.877389999999991</v>
      </c>
      <c r="P37" s="94">
        <v>0.173082610049861</v>
      </c>
      <c r="Q37" s="94">
        <f>O37/'סכום נכסי הקרן'!$C$42</f>
        <v>2.2304239440602805E-3</v>
      </c>
    </row>
    <row r="38" spans="2:17" s="138" customFormat="1">
      <c r="B38" s="104" t="s">
        <v>35</v>
      </c>
      <c r="C38" s="84"/>
      <c r="D38" s="84"/>
      <c r="E38" s="84"/>
      <c r="F38" s="84"/>
      <c r="G38" s="84"/>
      <c r="H38" s="84"/>
      <c r="I38" s="93">
        <v>6.6599999999999993</v>
      </c>
      <c r="J38" s="84"/>
      <c r="K38" s="84"/>
      <c r="L38" s="106">
        <v>5.0099999999999999E-2</v>
      </c>
      <c r="M38" s="93"/>
      <c r="N38" s="95"/>
      <c r="O38" s="93">
        <v>62.877389999999991</v>
      </c>
      <c r="P38" s="94">
        <v>0.173082610049861</v>
      </c>
      <c r="Q38" s="94">
        <f>O38/'סכום נכסי הקרן'!$C$42</f>
        <v>2.2304239440602805E-3</v>
      </c>
    </row>
    <row r="39" spans="2:17" s="138" customFormat="1">
      <c r="B39" s="89" t="s">
        <v>760</v>
      </c>
      <c r="C39" s="99" t="s">
        <v>744</v>
      </c>
      <c r="D39" s="86">
        <v>508506</v>
      </c>
      <c r="E39" s="99"/>
      <c r="F39" s="86" t="s">
        <v>748</v>
      </c>
      <c r="G39" s="112">
        <v>43186</v>
      </c>
      <c r="H39" s="86" t="s">
        <v>742</v>
      </c>
      <c r="I39" s="96">
        <v>6.6599999999999993</v>
      </c>
      <c r="J39" s="99" t="s">
        <v>162</v>
      </c>
      <c r="K39" s="100">
        <v>4.8000000000000001E-2</v>
      </c>
      <c r="L39" s="100">
        <v>5.0099999999999999E-2</v>
      </c>
      <c r="M39" s="96">
        <v>17181.999999999996</v>
      </c>
      <c r="N39" s="98">
        <v>100.26</v>
      </c>
      <c r="O39" s="96">
        <v>62.877389999999991</v>
      </c>
      <c r="P39" s="97">
        <v>0.173082610049861</v>
      </c>
      <c r="Q39" s="97">
        <f>O39/'סכום נכסי הקרן'!$C$42</f>
        <v>2.2304239440602805E-3</v>
      </c>
    </row>
    <row r="40" spans="2:17" s="138" customFormat="1">
      <c r="B40" s="141"/>
      <c r="C40" s="141"/>
      <c r="D40" s="141"/>
      <c r="E40" s="141"/>
    </row>
    <row r="41" spans="2:17" s="138" customFormat="1">
      <c r="B41" s="141"/>
      <c r="C41" s="141"/>
      <c r="D41" s="141"/>
      <c r="E41" s="141"/>
    </row>
    <row r="42" spans="2:17" s="138" customFormat="1">
      <c r="C42" s="141"/>
      <c r="D42" s="141"/>
      <c r="E42" s="141"/>
    </row>
    <row r="43" spans="2:17" s="138" customFormat="1">
      <c r="C43" s="141"/>
      <c r="D43" s="141"/>
      <c r="E43" s="141"/>
    </row>
    <row r="44" spans="2:17" s="138" customFormat="1">
      <c r="C44" s="141"/>
      <c r="D44" s="141"/>
      <c r="E44" s="141"/>
    </row>
    <row r="45" spans="2:17" s="138" customFormat="1">
      <c r="C45" s="141"/>
      <c r="D45" s="141"/>
      <c r="E45" s="141"/>
    </row>
    <row r="46" spans="2:17" s="138" customFormat="1">
      <c r="B46" s="142" t="s">
        <v>247</v>
      </c>
      <c r="C46" s="141"/>
      <c r="D46" s="141"/>
      <c r="E46" s="141"/>
    </row>
    <row r="47" spans="2:17" s="138" customFormat="1">
      <c r="B47" s="142" t="s">
        <v>110</v>
      </c>
      <c r="C47" s="141"/>
      <c r="D47" s="141"/>
      <c r="E47" s="141"/>
    </row>
    <row r="48" spans="2:17" s="138" customFormat="1">
      <c r="B48" s="142" t="s">
        <v>230</v>
      </c>
      <c r="C48" s="141"/>
      <c r="D48" s="141"/>
      <c r="E48" s="141"/>
    </row>
    <row r="49" spans="2:2">
      <c r="B49" s="101" t="s">
        <v>238</v>
      </c>
    </row>
  </sheetData>
  <sheetProtection sheet="1" objects="1" scenarios="1"/>
  <mergeCells count="1">
    <mergeCell ref="B6:Q6"/>
  </mergeCells>
  <phoneticPr fontId="3" type="noConversion"/>
  <conditionalFormatting sqref="B11:B12 B18:B38">
    <cfRule type="cellIs" dxfId="7" priority="15" operator="equal">
      <formula>"NR3"</formula>
    </cfRule>
  </conditionalFormatting>
  <conditionalFormatting sqref="B13:B17">
    <cfRule type="cellIs" dxfId="6" priority="14" operator="equal">
      <formula>"NR3"</formula>
    </cfRule>
  </conditionalFormatting>
  <conditionalFormatting sqref="B39">
    <cfRule type="cellIs" dxfId="5" priority="11" operator="equal">
      <formula>2958465</formula>
    </cfRule>
    <cfRule type="cellIs" dxfId="4" priority="12" operator="equal">
      <formula>"NR3"</formula>
    </cfRule>
    <cfRule type="cellIs" dxfId="3" priority="13" operator="equal">
      <formula>"דירוג פנימי"</formula>
    </cfRule>
  </conditionalFormatting>
  <conditionalFormatting sqref="B39">
    <cfRule type="cellIs" dxfId="2" priority="10" operator="equal">
      <formula>2958465</formula>
    </cfRule>
  </conditionalFormatting>
  <dataValidations count="1">
    <dataValidation allowBlank="1" showInputMessage="1" showErrorMessage="1" sqref="D1:Q9 C5:C9 B1:B9 B46:B1048576 B40:B41 C40:R1048576 R1:R39 A1:A1048576 S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178</v>
      </c>
      <c r="C1" s="80" t="s" vm="1">
        <v>248</v>
      </c>
    </row>
    <row r="2" spans="2:64">
      <c r="B2" s="58" t="s">
        <v>177</v>
      </c>
      <c r="C2" s="80" t="s">
        <v>249</v>
      </c>
    </row>
    <row r="3" spans="2:64">
      <c r="B3" s="58" t="s">
        <v>179</v>
      </c>
      <c r="C3" s="80" t="s">
        <v>250</v>
      </c>
    </row>
    <row r="4" spans="2:64">
      <c r="B4" s="58" t="s">
        <v>180</v>
      </c>
      <c r="C4" s="80">
        <v>9455</v>
      </c>
    </row>
    <row r="6" spans="2:64" ht="26.25" customHeight="1">
      <c r="B6" s="158" t="s">
        <v>211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60"/>
    </row>
    <row r="7" spans="2:64" s="3" customFormat="1" ht="78.75">
      <c r="B7" s="61" t="s">
        <v>114</v>
      </c>
      <c r="C7" s="62" t="s">
        <v>42</v>
      </c>
      <c r="D7" s="62" t="s">
        <v>115</v>
      </c>
      <c r="E7" s="62" t="s">
        <v>15</v>
      </c>
      <c r="F7" s="62" t="s">
        <v>59</v>
      </c>
      <c r="G7" s="62" t="s">
        <v>18</v>
      </c>
      <c r="H7" s="62" t="s">
        <v>98</v>
      </c>
      <c r="I7" s="62" t="s">
        <v>48</v>
      </c>
      <c r="J7" s="62" t="s">
        <v>19</v>
      </c>
      <c r="K7" s="62" t="s">
        <v>232</v>
      </c>
      <c r="L7" s="62" t="s">
        <v>231</v>
      </c>
      <c r="M7" s="62" t="s">
        <v>107</v>
      </c>
      <c r="N7" s="62" t="s">
        <v>181</v>
      </c>
      <c r="O7" s="64" t="s">
        <v>183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239</v>
      </c>
      <c r="L8" s="33"/>
      <c r="M8" s="33" t="s">
        <v>235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"/>
      <c r="Q10" s="1"/>
      <c r="R10" s="1"/>
      <c r="S10" s="1"/>
      <c r="T10" s="1"/>
      <c r="U10" s="1"/>
      <c r="BL10" s="1"/>
    </row>
    <row r="11" spans="2:64" ht="20.25" customHeight="1">
      <c r="B11" s="101" t="s">
        <v>247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</row>
    <row r="12" spans="2:64">
      <c r="B12" s="101" t="s">
        <v>110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</row>
    <row r="13" spans="2:64">
      <c r="B13" s="101" t="s">
        <v>230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2:64">
      <c r="B14" s="101" t="s">
        <v>238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64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4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8" t="s">
        <v>178</v>
      </c>
      <c r="C1" s="80" t="s" vm="1">
        <v>248</v>
      </c>
    </row>
    <row r="2" spans="2:56">
      <c r="B2" s="58" t="s">
        <v>177</v>
      </c>
      <c r="C2" s="80" t="s">
        <v>249</v>
      </c>
    </row>
    <row r="3" spans="2:56">
      <c r="B3" s="58" t="s">
        <v>179</v>
      </c>
      <c r="C3" s="80" t="s">
        <v>250</v>
      </c>
    </row>
    <row r="4" spans="2:56">
      <c r="B4" s="58" t="s">
        <v>180</v>
      </c>
      <c r="C4" s="80">
        <v>9455</v>
      </c>
    </row>
    <row r="6" spans="2:56" ht="26.25" customHeight="1">
      <c r="B6" s="158" t="s">
        <v>212</v>
      </c>
      <c r="C6" s="159"/>
      <c r="D6" s="159"/>
      <c r="E6" s="159"/>
      <c r="F6" s="159"/>
      <c r="G6" s="159"/>
      <c r="H6" s="159"/>
      <c r="I6" s="159"/>
      <c r="J6" s="160"/>
    </row>
    <row r="7" spans="2:56" s="3" customFormat="1" ht="78.75">
      <c r="B7" s="61" t="s">
        <v>114</v>
      </c>
      <c r="C7" s="63" t="s">
        <v>50</v>
      </c>
      <c r="D7" s="63" t="s">
        <v>82</v>
      </c>
      <c r="E7" s="63" t="s">
        <v>51</v>
      </c>
      <c r="F7" s="63" t="s">
        <v>98</v>
      </c>
      <c r="G7" s="63" t="s">
        <v>223</v>
      </c>
      <c r="H7" s="63" t="s">
        <v>181</v>
      </c>
      <c r="I7" s="65" t="s">
        <v>182</v>
      </c>
      <c r="J7" s="79" t="s">
        <v>242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236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6"/>
      <c r="C11" s="103"/>
      <c r="D11" s="103"/>
      <c r="E11" s="103"/>
      <c r="F11" s="103"/>
      <c r="G11" s="103"/>
      <c r="H11" s="103"/>
      <c r="I11" s="103"/>
      <c r="J11" s="103"/>
    </row>
    <row r="12" spans="2:56">
      <c r="B12" s="116"/>
      <c r="C12" s="103"/>
      <c r="D12" s="103"/>
      <c r="E12" s="103"/>
      <c r="F12" s="103"/>
      <c r="G12" s="103"/>
      <c r="H12" s="103"/>
      <c r="I12" s="103"/>
      <c r="J12" s="103"/>
    </row>
    <row r="13" spans="2:56">
      <c r="B13" s="103"/>
      <c r="C13" s="103"/>
      <c r="D13" s="103"/>
      <c r="E13" s="103"/>
      <c r="F13" s="103"/>
      <c r="G13" s="103"/>
      <c r="H13" s="103"/>
      <c r="I13" s="103"/>
      <c r="J13" s="103"/>
    </row>
    <row r="14" spans="2:56">
      <c r="B14" s="103"/>
      <c r="C14" s="103"/>
      <c r="D14" s="103"/>
      <c r="E14" s="103"/>
      <c r="F14" s="103"/>
      <c r="G14" s="103"/>
      <c r="H14" s="103"/>
      <c r="I14" s="103"/>
      <c r="J14" s="103"/>
    </row>
    <row r="15" spans="2:56">
      <c r="B15" s="103"/>
      <c r="C15" s="103"/>
      <c r="D15" s="103"/>
      <c r="E15" s="103"/>
      <c r="F15" s="103"/>
      <c r="G15" s="103"/>
      <c r="H15" s="103"/>
      <c r="I15" s="103"/>
      <c r="J15" s="103"/>
    </row>
    <row r="16" spans="2:56">
      <c r="B16" s="103"/>
      <c r="C16" s="103"/>
      <c r="D16" s="103"/>
      <c r="E16" s="103"/>
      <c r="F16" s="103"/>
      <c r="G16" s="103"/>
      <c r="H16" s="103"/>
      <c r="I16" s="103"/>
      <c r="J16" s="103"/>
    </row>
    <row r="17" spans="2:10">
      <c r="B17" s="103"/>
      <c r="C17" s="103"/>
      <c r="D17" s="103"/>
      <c r="E17" s="103"/>
      <c r="F17" s="103"/>
      <c r="G17" s="103"/>
      <c r="H17" s="103"/>
      <c r="I17" s="103"/>
      <c r="J17" s="103"/>
    </row>
    <row r="18" spans="2:10">
      <c r="B18" s="103"/>
      <c r="C18" s="103"/>
      <c r="D18" s="103"/>
      <c r="E18" s="103"/>
      <c r="F18" s="103"/>
      <c r="G18" s="103"/>
      <c r="H18" s="103"/>
      <c r="I18" s="103"/>
      <c r="J18" s="103"/>
    </row>
    <row r="19" spans="2:10">
      <c r="B19" s="103"/>
      <c r="C19" s="103"/>
      <c r="D19" s="103"/>
      <c r="E19" s="103"/>
      <c r="F19" s="103"/>
      <c r="G19" s="103"/>
      <c r="H19" s="103"/>
      <c r="I19" s="103"/>
      <c r="J19" s="103"/>
    </row>
    <row r="20" spans="2:10">
      <c r="B20" s="103"/>
      <c r="C20" s="103"/>
      <c r="D20" s="103"/>
      <c r="E20" s="103"/>
      <c r="F20" s="103"/>
      <c r="G20" s="103"/>
      <c r="H20" s="103"/>
      <c r="I20" s="103"/>
      <c r="J20" s="103"/>
    </row>
    <row r="21" spans="2:10">
      <c r="B21" s="103"/>
      <c r="C21" s="103"/>
      <c r="D21" s="103"/>
      <c r="E21" s="103"/>
      <c r="F21" s="103"/>
      <c r="G21" s="103"/>
      <c r="H21" s="103"/>
      <c r="I21" s="103"/>
      <c r="J21" s="103"/>
    </row>
    <row r="22" spans="2:10">
      <c r="B22" s="103"/>
      <c r="C22" s="103"/>
      <c r="D22" s="103"/>
      <c r="E22" s="103"/>
      <c r="F22" s="103"/>
      <c r="G22" s="103"/>
      <c r="H22" s="103"/>
      <c r="I22" s="103"/>
      <c r="J22" s="103"/>
    </row>
    <row r="23" spans="2:10">
      <c r="B23" s="103"/>
      <c r="C23" s="103"/>
      <c r="D23" s="103"/>
      <c r="E23" s="103"/>
      <c r="F23" s="103"/>
      <c r="G23" s="103"/>
      <c r="H23" s="103"/>
      <c r="I23" s="103"/>
      <c r="J23" s="103"/>
    </row>
    <row r="24" spans="2:10">
      <c r="B24" s="103"/>
      <c r="C24" s="103"/>
      <c r="D24" s="103"/>
      <c r="E24" s="103"/>
      <c r="F24" s="103"/>
      <c r="G24" s="103"/>
      <c r="H24" s="103"/>
      <c r="I24" s="103"/>
      <c r="J24" s="103"/>
    </row>
    <row r="25" spans="2:10">
      <c r="B25" s="103"/>
      <c r="C25" s="103"/>
      <c r="D25" s="103"/>
      <c r="E25" s="103"/>
      <c r="F25" s="103"/>
      <c r="G25" s="103"/>
      <c r="H25" s="103"/>
      <c r="I25" s="103"/>
      <c r="J25" s="103"/>
    </row>
    <row r="26" spans="2:10">
      <c r="B26" s="103"/>
      <c r="C26" s="103"/>
      <c r="D26" s="103"/>
      <c r="E26" s="103"/>
      <c r="F26" s="103"/>
      <c r="G26" s="103"/>
      <c r="H26" s="103"/>
      <c r="I26" s="103"/>
      <c r="J26" s="103"/>
    </row>
    <row r="27" spans="2:10">
      <c r="B27" s="103"/>
      <c r="C27" s="103"/>
      <c r="D27" s="103"/>
      <c r="E27" s="103"/>
      <c r="F27" s="103"/>
      <c r="G27" s="103"/>
      <c r="H27" s="103"/>
      <c r="I27" s="103"/>
      <c r="J27" s="103"/>
    </row>
    <row r="28" spans="2:10">
      <c r="B28" s="103"/>
      <c r="C28" s="103"/>
      <c r="D28" s="103"/>
      <c r="E28" s="103"/>
      <c r="F28" s="103"/>
      <c r="G28" s="103"/>
      <c r="H28" s="103"/>
      <c r="I28" s="103"/>
      <c r="J28" s="103"/>
    </row>
    <row r="29" spans="2:10">
      <c r="B29" s="103"/>
      <c r="C29" s="103"/>
      <c r="D29" s="103"/>
      <c r="E29" s="103"/>
      <c r="F29" s="103"/>
      <c r="G29" s="103"/>
      <c r="H29" s="103"/>
      <c r="I29" s="103"/>
      <c r="J29" s="103"/>
    </row>
    <row r="30" spans="2:10">
      <c r="B30" s="103"/>
      <c r="C30" s="103"/>
      <c r="D30" s="103"/>
      <c r="E30" s="103"/>
      <c r="F30" s="103"/>
      <c r="G30" s="103"/>
      <c r="H30" s="103"/>
      <c r="I30" s="103"/>
      <c r="J30" s="103"/>
    </row>
    <row r="31" spans="2:10">
      <c r="B31" s="103"/>
      <c r="C31" s="103"/>
      <c r="D31" s="103"/>
      <c r="E31" s="103"/>
      <c r="F31" s="103"/>
      <c r="G31" s="103"/>
      <c r="H31" s="103"/>
      <c r="I31" s="103"/>
      <c r="J31" s="103"/>
    </row>
    <row r="32" spans="2:10">
      <c r="B32" s="103"/>
      <c r="C32" s="103"/>
      <c r="D32" s="103"/>
      <c r="E32" s="103"/>
      <c r="F32" s="103"/>
      <c r="G32" s="103"/>
      <c r="H32" s="103"/>
      <c r="I32" s="103"/>
      <c r="J32" s="103"/>
    </row>
    <row r="33" spans="2:10">
      <c r="B33" s="103"/>
      <c r="C33" s="103"/>
      <c r="D33" s="103"/>
      <c r="E33" s="103"/>
      <c r="F33" s="103"/>
      <c r="G33" s="103"/>
      <c r="H33" s="103"/>
      <c r="I33" s="103"/>
      <c r="J33" s="103"/>
    </row>
    <row r="34" spans="2:10">
      <c r="B34" s="103"/>
      <c r="C34" s="103"/>
      <c r="D34" s="103"/>
      <c r="E34" s="103"/>
      <c r="F34" s="103"/>
      <c r="G34" s="103"/>
      <c r="H34" s="103"/>
      <c r="I34" s="103"/>
      <c r="J34" s="103"/>
    </row>
    <row r="35" spans="2:10">
      <c r="B35" s="103"/>
      <c r="C35" s="103"/>
      <c r="D35" s="103"/>
      <c r="E35" s="103"/>
      <c r="F35" s="103"/>
      <c r="G35" s="103"/>
      <c r="H35" s="103"/>
      <c r="I35" s="103"/>
      <c r="J35" s="103"/>
    </row>
    <row r="36" spans="2:10">
      <c r="B36" s="103"/>
      <c r="C36" s="103"/>
      <c r="D36" s="103"/>
      <c r="E36" s="103"/>
      <c r="F36" s="103"/>
      <c r="G36" s="103"/>
      <c r="H36" s="103"/>
      <c r="I36" s="103"/>
      <c r="J36" s="103"/>
    </row>
    <row r="37" spans="2:10">
      <c r="B37" s="103"/>
      <c r="C37" s="103"/>
      <c r="D37" s="103"/>
      <c r="E37" s="103"/>
      <c r="F37" s="103"/>
      <c r="G37" s="103"/>
      <c r="H37" s="103"/>
      <c r="I37" s="103"/>
      <c r="J37" s="103"/>
    </row>
    <row r="38" spans="2:10">
      <c r="B38" s="103"/>
      <c r="C38" s="103"/>
      <c r="D38" s="103"/>
      <c r="E38" s="103"/>
      <c r="F38" s="103"/>
      <c r="G38" s="103"/>
      <c r="H38" s="103"/>
      <c r="I38" s="103"/>
      <c r="J38" s="103"/>
    </row>
    <row r="39" spans="2:10">
      <c r="B39" s="103"/>
      <c r="C39" s="103"/>
      <c r="D39" s="103"/>
      <c r="E39" s="103"/>
      <c r="F39" s="103"/>
      <c r="G39" s="103"/>
      <c r="H39" s="103"/>
      <c r="I39" s="103"/>
      <c r="J39" s="103"/>
    </row>
    <row r="40" spans="2:10">
      <c r="B40" s="103"/>
      <c r="C40" s="103"/>
      <c r="D40" s="103"/>
      <c r="E40" s="103"/>
      <c r="F40" s="103"/>
      <c r="G40" s="103"/>
      <c r="H40" s="103"/>
      <c r="I40" s="103"/>
      <c r="J40" s="103"/>
    </row>
    <row r="41" spans="2:10">
      <c r="B41" s="103"/>
      <c r="C41" s="103"/>
      <c r="D41" s="103"/>
      <c r="E41" s="103"/>
      <c r="F41" s="103"/>
      <c r="G41" s="103"/>
      <c r="H41" s="103"/>
      <c r="I41" s="103"/>
      <c r="J41" s="103"/>
    </row>
    <row r="42" spans="2:10">
      <c r="B42" s="103"/>
      <c r="C42" s="103"/>
      <c r="D42" s="103"/>
      <c r="E42" s="103"/>
      <c r="F42" s="103"/>
      <c r="G42" s="103"/>
      <c r="H42" s="103"/>
      <c r="I42" s="103"/>
      <c r="J42" s="103"/>
    </row>
    <row r="43" spans="2:10">
      <c r="B43" s="103"/>
      <c r="C43" s="103"/>
      <c r="D43" s="103"/>
      <c r="E43" s="103"/>
      <c r="F43" s="103"/>
      <c r="G43" s="103"/>
      <c r="H43" s="103"/>
      <c r="I43" s="103"/>
      <c r="J43" s="103"/>
    </row>
    <row r="44" spans="2:10">
      <c r="B44" s="103"/>
      <c r="C44" s="103"/>
      <c r="D44" s="103"/>
      <c r="E44" s="103"/>
      <c r="F44" s="103"/>
      <c r="G44" s="103"/>
      <c r="H44" s="103"/>
      <c r="I44" s="103"/>
      <c r="J44" s="103"/>
    </row>
    <row r="45" spans="2:10">
      <c r="B45" s="103"/>
      <c r="C45" s="103"/>
      <c r="D45" s="103"/>
      <c r="E45" s="103"/>
      <c r="F45" s="103"/>
      <c r="G45" s="103"/>
      <c r="H45" s="103"/>
      <c r="I45" s="103"/>
      <c r="J45" s="103"/>
    </row>
    <row r="46" spans="2:10">
      <c r="B46" s="103"/>
      <c r="C46" s="103"/>
      <c r="D46" s="103"/>
      <c r="E46" s="103"/>
      <c r="F46" s="103"/>
      <c r="G46" s="103"/>
      <c r="H46" s="103"/>
      <c r="I46" s="103"/>
      <c r="J46" s="103"/>
    </row>
    <row r="47" spans="2:10">
      <c r="B47" s="103"/>
      <c r="C47" s="103"/>
      <c r="D47" s="103"/>
      <c r="E47" s="103"/>
      <c r="F47" s="103"/>
      <c r="G47" s="103"/>
      <c r="H47" s="103"/>
      <c r="I47" s="103"/>
      <c r="J47" s="103"/>
    </row>
    <row r="48" spans="2:10">
      <c r="B48" s="103"/>
      <c r="C48" s="103"/>
      <c r="D48" s="103"/>
      <c r="E48" s="103"/>
      <c r="F48" s="103"/>
      <c r="G48" s="103"/>
      <c r="H48" s="103"/>
      <c r="I48" s="103"/>
      <c r="J48" s="103"/>
    </row>
    <row r="49" spans="2:10">
      <c r="B49" s="103"/>
      <c r="C49" s="103"/>
      <c r="D49" s="103"/>
      <c r="E49" s="103"/>
      <c r="F49" s="103"/>
      <c r="G49" s="103"/>
      <c r="H49" s="103"/>
      <c r="I49" s="103"/>
      <c r="J49" s="103"/>
    </row>
    <row r="50" spans="2:10">
      <c r="B50" s="103"/>
      <c r="C50" s="103"/>
      <c r="D50" s="103"/>
      <c r="E50" s="103"/>
      <c r="F50" s="103"/>
      <c r="G50" s="103"/>
      <c r="H50" s="103"/>
      <c r="I50" s="103"/>
      <c r="J50" s="103"/>
    </row>
    <row r="51" spans="2:10">
      <c r="B51" s="103"/>
      <c r="C51" s="103"/>
      <c r="D51" s="103"/>
      <c r="E51" s="103"/>
      <c r="F51" s="103"/>
      <c r="G51" s="103"/>
      <c r="H51" s="103"/>
      <c r="I51" s="103"/>
      <c r="J51" s="103"/>
    </row>
    <row r="52" spans="2:10">
      <c r="B52" s="103"/>
      <c r="C52" s="103"/>
      <c r="D52" s="103"/>
      <c r="E52" s="103"/>
      <c r="F52" s="103"/>
      <c r="G52" s="103"/>
      <c r="H52" s="103"/>
      <c r="I52" s="103"/>
      <c r="J52" s="103"/>
    </row>
    <row r="53" spans="2:10">
      <c r="B53" s="103"/>
      <c r="C53" s="103"/>
      <c r="D53" s="103"/>
      <c r="E53" s="103"/>
      <c r="F53" s="103"/>
      <c r="G53" s="103"/>
      <c r="H53" s="103"/>
      <c r="I53" s="103"/>
      <c r="J53" s="103"/>
    </row>
    <row r="54" spans="2:10">
      <c r="B54" s="103"/>
      <c r="C54" s="103"/>
      <c r="D54" s="103"/>
      <c r="E54" s="103"/>
      <c r="F54" s="103"/>
      <c r="G54" s="103"/>
      <c r="H54" s="103"/>
      <c r="I54" s="103"/>
      <c r="J54" s="103"/>
    </row>
    <row r="55" spans="2:10">
      <c r="B55" s="103"/>
      <c r="C55" s="103"/>
      <c r="D55" s="103"/>
      <c r="E55" s="103"/>
      <c r="F55" s="103"/>
      <c r="G55" s="103"/>
      <c r="H55" s="103"/>
      <c r="I55" s="103"/>
      <c r="J55" s="103"/>
    </row>
    <row r="56" spans="2:10">
      <c r="B56" s="103"/>
      <c r="C56" s="103"/>
      <c r="D56" s="103"/>
      <c r="E56" s="103"/>
      <c r="F56" s="103"/>
      <c r="G56" s="103"/>
      <c r="H56" s="103"/>
      <c r="I56" s="103"/>
      <c r="J56" s="103"/>
    </row>
    <row r="57" spans="2:10">
      <c r="B57" s="103"/>
      <c r="C57" s="103"/>
      <c r="D57" s="103"/>
      <c r="E57" s="103"/>
      <c r="F57" s="103"/>
      <c r="G57" s="103"/>
      <c r="H57" s="103"/>
      <c r="I57" s="103"/>
      <c r="J57" s="103"/>
    </row>
    <row r="58" spans="2:10">
      <c r="B58" s="103"/>
      <c r="C58" s="103"/>
      <c r="D58" s="103"/>
      <c r="E58" s="103"/>
      <c r="F58" s="103"/>
      <c r="G58" s="103"/>
      <c r="H58" s="103"/>
      <c r="I58" s="103"/>
      <c r="J58" s="103"/>
    </row>
    <row r="59" spans="2:10">
      <c r="B59" s="103"/>
      <c r="C59" s="103"/>
      <c r="D59" s="103"/>
      <c r="E59" s="103"/>
      <c r="F59" s="103"/>
      <c r="G59" s="103"/>
      <c r="H59" s="103"/>
      <c r="I59" s="103"/>
      <c r="J59" s="103"/>
    </row>
    <row r="60" spans="2:10">
      <c r="B60" s="103"/>
      <c r="C60" s="103"/>
      <c r="D60" s="103"/>
      <c r="E60" s="103"/>
      <c r="F60" s="103"/>
      <c r="G60" s="103"/>
      <c r="H60" s="103"/>
      <c r="I60" s="103"/>
      <c r="J60" s="103"/>
    </row>
    <row r="61" spans="2:10">
      <c r="B61" s="103"/>
      <c r="C61" s="103"/>
      <c r="D61" s="103"/>
      <c r="E61" s="103"/>
      <c r="F61" s="103"/>
      <c r="G61" s="103"/>
      <c r="H61" s="103"/>
      <c r="I61" s="103"/>
      <c r="J61" s="103"/>
    </row>
    <row r="62" spans="2:10">
      <c r="B62" s="103"/>
      <c r="C62" s="103"/>
      <c r="D62" s="103"/>
      <c r="E62" s="103"/>
      <c r="F62" s="103"/>
      <c r="G62" s="103"/>
      <c r="H62" s="103"/>
      <c r="I62" s="103"/>
      <c r="J62" s="103"/>
    </row>
    <row r="63" spans="2:10">
      <c r="B63" s="103"/>
      <c r="C63" s="103"/>
      <c r="D63" s="103"/>
      <c r="E63" s="103"/>
      <c r="F63" s="103"/>
      <c r="G63" s="103"/>
      <c r="H63" s="103"/>
      <c r="I63" s="103"/>
      <c r="J63" s="103"/>
    </row>
    <row r="64" spans="2:10">
      <c r="B64" s="103"/>
      <c r="C64" s="103"/>
      <c r="D64" s="103"/>
      <c r="E64" s="103"/>
      <c r="F64" s="103"/>
      <c r="G64" s="103"/>
      <c r="H64" s="103"/>
      <c r="I64" s="103"/>
      <c r="J64" s="103"/>
    </row>
    <row r="65" spans="2:10">
      <c r="B65" s="103"/>
      <c r="C65" s="103"/>
      <c r="D65" s="103"/>
      <c r="E65" s="103"/>
      <c r="F65" s="103"/>
      <c r="G65" s="103"/>
      <c r="H65" s="103"/>
      <c r="I65" s="103"/>
      <c r="J65" s="103"/>
    </row>
    <row r="66" spans="2:10">
      <c r="B66" s="103"/>
      <c r="C66" s="103"/>
      <c r="D66" s="103"/>
      <c r="E66" s="103"/>
      <c r="F66" s="103"/>
      <c r="G66" s="103"/>
      <c r="H66" s="103"/>
      <c r="I66" s="103"/>
      <c r="J66" s="103"/>
    </row>
    <row r="67" spans="2:10">
      <c r="B67" s="103"/>
      <c r="C67" s="103"/>
      <c r="D67" s="103"/>
      <c r="E67" s="103"/>
      <c r="F67" s="103"/>
      <c r="G67" s="103"/>
      <c r="H67" s="103"/>
      <c r="I67" s="103"/>
      <c r="J67" s="103"/>
    </row>
    <row r="68" spans="2:10">
      <c r="B68" s="103"/>
      <c r="C68" s="103"/>
      <c r="D68" s="103"/>
      <c r="E68" s="103"/>
      <c r="F68" s="103"/>
      <c r="G68" s="103"/>
      <c r="H68" s="103"/>
      <c r="I68" s="103"/>
      <c r="J68" s="103"/>
    </row>
    <row r="69" spans="2:10">
      <c r="B69" s="103"/>
      <c r="C69" s="103"/>
      <c r="D69" s="103"/>
      <c r="E69" s="103"/>
      <c r="F69" s="103"/>
      <c r="G69" s="103"/>
      <c r="H69" s="103"/>
      <c r="I69" s="103"/>
      <c r="J69" s="103"/>
    </row>
    <row r="70" spans="2:10">
      <c r="B70" s="103"/>
      <c r="C70" s="103"/>
      <c r="D70" s="103"/>
      <c r="E70" s="103"/>
      <c r="F70" s="103"/>
      <c r="G70" s="103"/>
      <c r="H70" s="103"/>
      <c r="I70" s="103"/>
      <c r="J70" s="103"/>
    </row>
    <row r="71" spans="2:10">
      <c r="B71" s="103"/>
      <c r="C71" s="103"/>
      <c r="D71" s="103"/>
      <c r="E71" s="103"/>
      <c r="F71" s="103"/>
      <c r="G71" s="103"/>
      <c r="H71" s="103"/>
      <c r="I71" s="103"/>
      <c r="J71" s="103"/>
    </row>
    <row r="72" spans="2:10">
      <c r="B72" s="103"/>
      <c r="C72" s="103"/>
      <c r="D72" s="103"/>
      <c r="E72" s="103"/>
      <c r="F72" s="103"/>
      <c r="G72" s="103"/>
      <c r="H72" s="103"/>
      <c r="I72" s="103"/>
      <c r="J72" s="103"/>
    </row>
    <row r="73" spans="2:10">
      <c r="B73" s="103"/>
      <c r="C73" s="103"/>
      <c r="D73" s="103"/>
      <c r="E73" s="103"/>
      <c r="F73" s="103"/>
      <c r="G73" s="103"/>
      <c r="H73" s="103"/>
      <c r="I73" s="103"/>
      <c r="J73" s="103"/>
    </row>
    <row r="74" spans="2:10">
      <c r="B74" s="103"/>
      <c r="C74" s="103"/>
      <c r="D74" s="103"/>
      <c r="E74" s="103"/>
      <c r="F74" s="103"/>
      <c r="G74" s="103"/>
      <c r="H74" s="103"/>
      <c r="I74" s="103"/>
      <c r="J74" s="103"/>
    </row>
    <row r="75" spans="2:10">
      <c r="B75" s="103"/>
      <c r="C75" s="103"/>
      <c r="D75" s="103"/>
      <c r="E75" s="103"/>
      <c r="F75" s="103"/>
      <c r="G75" s="103"/>
      <c r="H75" s="103"/>
      <c r="I75" s="103"/>
      <c r="J75" s="103"/>
    </row>
    <row r="76" spans="2:10">
      <c r="B76" s="103"/>
      <c r="C76" s="103"/>
      <c r="D76" s="103"/>
      <c r="E76" s="103"/>
      <c r="F76" s="103"/>
      <c r="G76" s="103"/>
      <c r="H76" s="103"/>
      <c r="I76" s="103"/>
      <c r="J76" s="103"/>
    </row>
    <row r="77" spans="2:10">
      <c r="B77" s="103"/>
      <c r="C77" s="103"/>
      <c r="D77" s="103"/>
      <c r="E77" s="103"/>
      <c r="F77" s="103"/>
      <c r="G77" s="103"/>
      <c r="H77" s="103"/>
      <c r="I77" s="103"/>
      <c r="J77" s="103"/>
    </row>
    <row r="78" spans="2:10">
      <c r="B78" s="103"/>
      <c r="C78" s="103"/>
      <c r="D78" s="103"/>
      <c r="E78" s="103"/>
      <c r="F78" s="103"/>
      <c r="G78" s="103"/>
      <c r="H78" s="103"/>
      <c r="I78" s="103"/>
      <c r="J78" s="103"/>
    </row>
    <row r="79" spans="2:10">
      <c r="B79" s="103"/>
      <c r="C79" s="103"/>
      <c r="D79" s="103"/>
      <c r="E79" s="103"/>
      <c r="F79" s="103"/>
      <c r="G79" s="103"/>
      <c r="H79" s="103"/>
      <c r="I79" s="103"/>
      <c r="J79" s="103"/>
    </row>
    <row r="80" spans="2:10">
      <c r="B80" s="103"/>
      <c r="C80" s="103"/>
      <c r="D80" s="103"/>
      <c r="E80" s="103"/>
      <c r="F80" s="103"/>
      <c r="G80" s="103"/>
      <c r="H80" s="103"/>
      <c r="I80" s="103"/>
      <c r="J80" s="103"/>
    </row>
    <row r="81" spans="2:10">
      <c r="B81" s="103"/>
      <c r="C81" s="103"/>
      <c r="D81" s="103"/>
      <c r="E81" s="103"/>
      <c r="F81" s="103"/>
      <c r="G81" s="103"/>
      <c r="H81" s="103"/>
      <c r="I81" s="103"/>
      <c r="J81" s="103"/>
    </row>
    <row r="82" spans="2:10">
      <c r="B82" s="103"/>
      <c r="C82" s="103"/>
      <c r="D82" s="103"/>
      <c r="E82" s="103"/>
      <c r="F82" s="103"/>
      <c r="G82" s="103"/>
      <c r="H82" s="103"/>
      <c r="I82" s="103"/>
      <c r="J82" s="103"/>
    </row>
    <row r="83" spans="2:10">
      <c r="B83" s="103"/>
      <c r="C83" s="103"/>
      <c r="D83" s="103"/>
      <c r="E83" s="103"/>
      <c r="F83" s="103"/>
      <c r="G83" s="103"/>
      <c r="H83" s="103"/>
      <c r="I83" s="103"/>
      <c r="J83" s="103"/>
    </row>
    <row r="84" spans="2:10">
      <c r="B84" s="103"/>
      <c r="C84" s="103"/>
      <c r="D84" s="103"/>
      <c r="E84" s="103"/>
      <c r="F84" s="103"/>
      <c r="G84" s="103"/>
      <c r="H84" s="103"/>
      <c r="I84" s="103"/>
      <c r="J84" s="103"/>
    </row>
    <row r="85" spans="2:10">
      <c r="B85" s="103"/>
      <c r="C85" s="103"/>
      <c r="D85" s="103"/>
      <c r="E85" s="103"/>
      <c r="F85" s="103"/>
      <c r="G85" s="103"/>
      <c r="H85" s="103"/>
      <c r="I85" s="103"/>
      <c r="J85" s="103"/>
    </row>
    <row r="86" spans="2:10">
      <c r="B86" s="103"/>
      <c r="C86" s="103"/>
      <c r="D86" s="103"/>
      <c r="E86" s="103"/>
      <c r="F86" s="103"/>
      <c r="G86" s="103"/>
      <c r="H86" s="103"/>
      <c r="I86" s="103"/>
      <c r="J86" s="103"/>
    </row>
    <row r="87" spans="2:10">
      <c r="B87" s="103"/>
      <c r="C87" s="103"/>
      <c r="D87" s="103"/>
      <c r="E87" s="103"/>
      <c r="F87" s="103"/>
      <c r="G87" s="103"/>
      <c r="H87" s="103"/>
      <c r="I87" s="103"/>
      <c r="J87" s="103"/>
    </row>
    <row r="88" spans="2:10">
      <c r="B88" s="103"/>
      <c r="C88" s="103"/>
      <c r="D88" s="103"/>
      <c r="E88" s="103"/>
      <c r="F88" s="103"/>
      <c r="G88" s="103"/>
      <c r="H88" s="103"/>
      <c r="I88" s="103"/>
      <c r="J88" s="103"/>
    </row>
    <row r="89" spans="2:10">
      <c r="B89" s="103"/>
      <c r="C89" s="103"/>
      <c r="D89" s="103"/>
      <c r="E89" s="103"/>
      <c r="F89" s="103"/>
      <c r="G89" s="103"/>
      <c r="H89" s="103"/>
      <c r="I89" s="103"/>
      <c r="J89" s="103"/>
    </row>
    <row r="90" spans="2:10">
      <c r="B90" s="103"/>
      <c r="C90" s="103"/>
      <c r="D90" s="103"/>
      <c r="E90" s="103"/>
      <c r="F90" s="103"/>
      <c r="G90" s="103"/>
      <c r="H90" s="103"/>
      <c r="I90" s="103"/>
      <c r="J90" s="103"/>
    </row>
    <row r="91" spans="2:10">
      <c r="B91" s="103"/>
      <c r="C91" s="103"/>
      <c r="D91" s="103"/>
      <c r="E91" s="103"/>
      <c r="F91" s="103"/>
      <c r="G91" s="103"/>
      <c r="H91" s="103"/>
      <c r="I91" s="103"/>
      <c r="J91" s="103"/>
    </row>
    <row r="92" spans="2:10">
      <c r="B92" s="103"/>
      <c r="C92" s="103"/>
      <c r="D92" s="103"/>
      <c r="E92" s="103"/>
      <c r="F92" s="103"/>
      <c r="G92" s="103"/>
      <c r="H92" s="103"/>
      <c r="I92" s="103"/>
      <c r="J92" s="103"/>
    </row>
    <row r="93" spans="2:10">
      <c r="B93" s="103"/>
      <c r="C93" s="103"/>
      <c r="D93" s="103"/>
      <c r="E93" s="103"/>
      <c r="F93" s="103"/>
      <c r="G93" s="103"/>
      <c r="H93" s="103"/>
      <c r="I93" s="103"/>
      <c r="J93" s="103"/>
    </row>
    <row r="94" spans="2:10">
      <c r="B94" s="103"/>
      <c r="C94" s="103"/>
      <c r="D94" s="103"/>
      <c r="E94" s="103"/>
      <c r="F94" s="103"/>
      <c r="G94" s="103"/>
      <c r="H94" s="103"/>
      <c r="I94" s="103"/>
      <c r="J94" s="103"/>
    </row>
    <row r="95" spans="2:10">
      <c r="B95" s="103"/>
      <c r="C95" s="103"/>
      <c r="D95" s="103"/>
      <c r="E95" s="103"/>
      <c r="F95" s="103"/>
      <c r="G95" s="103"/>
      <c r="H95" s="103"/>
      <c r="I95" s="103"/>
      <c r="J95" s="103"/>
    </row>
    <row r="96" spans="2:10">
      <c r="B96" s="103"/>
      <c r="C96" s="103"/>
      <c r="D96" s="103"/>
      <c r="E96" s="103"/>
      <c r="F96" s="103"/>
      <c r="G96" s="103"/>
      <c r="H96" s="103"/>
      <c r="I96" s="103"/>
      <c r="J96" s="103"/>
    </row>
    <row r="97" spans="2:10">
      <c r="B97" s="103"/>
      <c r="C97" s="103"/>
      <c r="D97" s="103"/>
      <c r="E97" s="103"/>
      <c r="F97" s="103"/>
      <c r="G97" s="103"/>
      <c r="H97" s="103"/>
      <c r="I97" s="103"/>
      <c r="J97" s="103"/>
    </row>
    <row r="98" spans="2:10">
      <c r="B98" s="103"/>
      <c r="C98" s="103"/>
      <c r="D98" s="103"/>
      <c r="E98" s="103"/>
      <c r="F98" s="103"/>
      <c r="G98" s="103"/>
      <c r="H98" s="103"/>
      <c r="I98" s="103"/>
      <c r="J98" s="103"/>
    </row>
    <row r="99" spans="2:10">
      <c r="B99" s="103"/>
      <c r="C99" s="103"/>
      <c r="D99" s="103"/>
      <c r="E99" s="103"/>
      <c r="F99" s="103"/>
      <c r="G99" s="103"/>
      <c r="H99" s="103"/>
      <c r="I99" s="103"/>
      <c r="J99" s="103"/>
    </row>
    <row r="100" spans="2:10">
      <c r="B100" s="103"/>
      <c r="C100" s="103"/>
      <c r="D100" s="103"/>
      <c r="E100" s="103"/>
      <c r="F100" s="103"/>
      <c r="G100" s="103"/>
      <c r="H100" s="103"/>
      <c r="I100" s="103"/>
      <c r="J100" s="103"/>
    </row>
    <row r="101" spans="2:10">
      <c r="B101" s="103"/>
      <c r="C101" s="103"/>
      <c r="D101" s="103"/>
      <c r="E101" s="103"/>
      <c r="F101" s="103"/>
      <c r="G101" s="103"/>
      <c r="H101" s="103"/>
      <c r="I101" s="103"/>
      <c r="J101" s="103"/>
    </row>
    <row r="102" spans="2:10">
      <c r="B102" s="103"/>
      <c r="C102" s="103"/>
      <c r="D102" s="103"/>
      <c r="E102" s="103"/>
      <c r="F102" s="103"/>
      <c r="G102" s="103"/>
      <c r="H102" s="103"/>
      <c r="I102" s="103"/>
      <c r="J102" s="103"/>
    </row>
    <row r="103" spans="2:10">
      <c r="B103" s="103"/>
      <c r="C103" s="103"/>
      <c r="D103" s="103"/>
      <c r="E103" s="103"/>
      <c r="F103" s="103"/>
      <c r="G103" s="103"/>
      <c r="H103" s="103"/>
      <c r="I103" s="103"/>
      <c r="J103" s="103"/>
    </row>
    <row r="104" spans="2:10">
      <c r="B104" s="103"/>
      <c r="C104" s="103"/>
      <c r="D104" s="103"/>
      <c r="E104" s="103"/>
      <c r="F104" s="103"/>
      <c r="G104" s="103"/>
      <c r="H104" s="103"/>
      <c r="I104" s="103"/>
      <c r="J104" s="103"/>
    </row>
    <row r="105" spans="2:10">
      <c r="B105" s="103"/>
      <c r="C105" s="103"/>
      <c r="D105" s="103"/>
      <c r="E105" s="103"/>
      <c r="F105" s="103"/>
      <c r="G105" s="103"/>
      <c r="H105" s="103"/>
      <c r="I105" s="103"/>
      <c r="J105" s="103"/>
    </row>
    <row r="106" spans="2:10">
      <c r="B106" s="103"/>
      <c r="C106" s="103"/>
      <c r="D106" s="103"/>
      <c r="E106" s="103"/>
      <c r="F106" s="103"/>
      <c r="G106" s="103"/>
      <c r="H106" s="103"/>
      <c r="I106" s="103"/>
      <c r="J106" s="103"/>
    </row>
    <row r="107" spans="2:10">
      <c r="B107" s="103"/>
      <c r="C107" s="103"/>
      <c r="D107" s="103"/>
      <c r="E107" s="103"/>
      <c r="F107" s="103"/>
      <c r="G107" s="103"/>
      <c r="H107" s="103"/>
      <c r="I107" s="103"/>
      <c r="J107" s="103"/>
    </row>
    <row r="108" spans="2:10">
      <c r="B108" s="103"/>
      <c r="C108" s="103"/>
      <c r="D108" s="103"/>
      <c r="E108" s="103"/>
      <c r="F108" s="103"/>
      <c r="G108" s="103"/>
      <c r="H108" s="103"/>
      <c r="I108" s="103"/>
      <c r="J108" s="103"/>
    </row>
    <row r="109" spans="2:10">
      <c r="B109" s="103"/>
      <c r="C109" s="103"/>
      <c r="D109" s="103"/>
      <c r="E109" s="103"/>
      <c r="F109" s="103"/>
      <c r="G109" s="103"/>
      <c r="H109" s="103"/>
      <c r="I109" s="103"/>
      <c r="J109" s="103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178</v>
      </c>
      <c r="C1" s="80" t="s" vm="1">
        <v>248</v>
      </c>
    </row>
    <row r="2" spans="2:60">
      <c r="B2" s="58" t="s">
        <v>177</v>
      </c>
      <c r="C2" s="80" t="s">
        <v>249</v>
      </c>
    </row>
    <row r="3" spans="2:60">
      <c r="B3" s="58" t="s">
        <v>179</v>
      </c>
      <c r="C3" s="80" t="s">
        <v>250</v>
      </c>
    </row>
    <row r="4" spans="2:60">
      <c r="B4" s="58" t="s">
        <v>180</v>
      </c>
      <c r="C4" s="80">
        <v>9455</v>
      </c>
    </row>
    <row r="6" spans="2:60" ht="26.25" customHeight="1">
      <c r="B6" s="158" t="s">
        <v>213</v>
      </c>
      <c r="C6" s="159"/>
      <c r="D6" s="159"/>
      <c r="E6" s="159"/>
      <c r="F6" s="159"/>
      <c r="G6" s="159"/>
      <c r="H6" s="159"/>
      <c r="I6" s="159"/>
      <c r="J6" s="159"/>
      <c r="K6" s="160"/>
    </row>
    <row r="7" spans="2:60" s="3" customFormat="1" ht="66">
      <c r="B7" s="61" t="s">
        <v>114</v>
      </c>
      <c r="C7" s="61" t="s">
        <v>115</v>
      </c>
      <c r="D7" s="61" t="s">
        <v>15</v>
      </c>
      <c r="E7" s="61" t="s">
        <v>16</v>
      </c>
      <c r="F7" s="61" t="s">
        <v>52</v>
      </c>
      <c r="G7" s="61" t="s">
        <v>98</v>
      </c>
      <c r="H7" s="61" t="s">
        <v>49</v>
      </c>
      <c r="I7" s="61" t="s">
        <v>107</v>
      </c>
      <c r="J7" s="61" t="s">
        <v>181</v>
      </c>
      <c r="K7" s="61" t="s">
        <v>182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235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6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16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178</v>
      </c>
      <c r="C1" s="80" t="s" vm="1">
        <v>248</v>
      </c>
    </row>
    <row r="2" spans="2:60">
      <c r="B2" s="58" t="s">
        <v>177</v>
      </c>
      <c r="C2" s="80" t="s">
        <v>249</v>
      </c>
    </row>
    <row r="3" spans="2:60">
      <c r="B3" s="58" t="s">
        <v>179</v>
      </c>
      <c r="C3" s="80" t="s">
        <v>250</v>
      </c>
    </row>
    <row r="4" spans="2:60">
      <c r="B4" s="58" t="s">
        <v>180</v>
      </c>
      <c r="C4" s="80">
        <v>9455</v>
      </c>
    </row>
    <row r="6" spans="2:60" ht="26.25" customHeight="1">
      <c r="B6" s="158" t="s">
        <v>214</v>
      </c>
      <c r="C6" s="159"/>
      <c r="D6" s="159"/>
      <c r="E6" s="159"/>
      <c r="F6" s="159"/>
      <c r="G6" s="159"/>
      <c r="H6" s="159"/>
      <c r="I6" s="159"/>
      <c r="J6" s="159"/>
      <c r="K6" s="160"/>
    </row>
    <row r="7" spans="2:60" s="3" customFormat="1" ht="78.75">
      <c r="B7" s="61" t="s">
        <v>114</v>
      </c>
      <c r="C7" s="63" t="s">
        <v>42</v>
      </c>
      <c r="D7" s="63" t="s">
        <v>15</v>
      </c>
      <c r="E7" s="63" t="s">
        <v>16</v>
      </c>
      <c r="F7" s="63" t="s">
        <v>52</v>
      </c>
      <c r="G7" s="63" t="s">
        <v>98</v>
      </c>
      <c r="H7" s="63" t="s">
        <v>49</v>
      </c>
      <c r="I7" s="63" t="s">
        <v>107</v>
      </c>
      <c r="J7" s="63" t="s">
        <v>181</v>
      </c>
      <c r="K7" s="65" t="s">
        <v>182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235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6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16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J109"/>
  <sheetViews>
    <sheetView rightToLeft="1" workbookViewId="0">
      <selection activeCell="D23" sqref="D23"/>
    </sheetView>
  </sheetViews>
  <sheetFormatPr defaultColWidth="9.140625" defaultRowHeight="18"/>
  <cols>
    <col min="1" max="1" width="6.28515625" style="1" customWidth="1"/>
    <col min="2" max="2" width="28.7109375" style="2" customWidth="1"/>
    <col min="3" max="3" width="46.28515625" style="1" bestFit="1" customWidth="1"/>
    <col min="4" max="4" width="11.85546875" style="1" customWidth="1"/>
    <col min="5" max="5" width="7.140625" style="3" customWidth="1"/>
    <col min="6" max="6" width="6.85546875" style="3" customWidth="1"/>
    <col min="7" max="7" width="6.42578125" style="1" customWidth="1"/>
    <col min="8" max="8" width="6.7109375" style="1" customWidth="1"/>
    <col min="9" max="9" width="7.28515625" style="1" customWidth="1"/>
    <col min="10" max="21" width="5.7109375" style="1" customWidth="1"/>
    <col min="22" max="16384" width="9.140625" style="1"/>
  </cols>
  <sheetData>
    <row r="1" spans="2:36">
      <c r="B1" s="58" t="s">
        <v>178</v>
      </c>
      <c r="C1" s="80" t="s" vm="1">
        <v>248</v>
      </c>
    </row>
    <row r="2" spans="2:36">
      <c r="B2" s="58" t="s">
        <v>177</v>
      </c>
      <c r="C2" s="80" t="s">
        <v>249</v>
      </c>
    </row>
    <row r="3" spans="2:36">
      <c r="B3" s="58" t="s">
        <v>179</v>
      </c>
      <c r="C3" s="80" t="s">
        <v>250</v>
      </c>
    </row>
    <row r="4" spans="2:36">
      <c r="B4" s="58" t="s">
        <v>180</v>
      </c>
      <c r="C4" s="80">
        <v>9455</v>
      </c>
    </row>
    <row r="6" spans="2:36" ht="26.25" customHeight="1">
      <c r="B6" s="158" t="s">
        <v>215</v>
      </c>
      <c r="C6" s="159"/>
      <c r="D6" s="160"/>
    </row>
    <row r="7" spans="2:36" s="3" customFormat="1" ht="31.5">
      <c r="B7" s="61" t="s">
        <v>114</v>
      </c>
      <c r="C7" s="66" t="s">
        <v>104</v>
      </c>
      <c r="D7" s="67" t="s">
        <v>103</v>
      </c>
    </row>
    <row r="8" spans="2:36" s="3" customFormat="1">
      <c r="B8" s="16"/>
      <c r="C8" s="33" t="s">
        <v>235</v>
      </c>
      <c r="D8" s="18" t="s">
        <v>22</v>
      </c>
    </row>
    <row r="9" spans="2:36" s="4" customFormat="1" ht="18" customHeight="1">
      <c r="B9" s="19"/>
      <c r="C9" s="20" t="s">
        <v>1</v>
      </c>
      <c r="D9" s="21" t="s">
        <v>2</v>
      </c>
      <c r="E9" s="3"/>
      <c r="F9" s="3"/>
    </row>
    <row r="10" spans="2:36" s="4" customFormat="1" ht="18" customHeight="1">
      <c r="B10" s="129" t="s">
        <v>756</v>
      </c>
      <c r="C10" s="133">
        <f>C11</f>
        <v>113.9903575691869</v>
      </c>
      <c r="D10" s="103"/>
      <c r="E10" s="3"/>
      <c r="F10" s="3"/>
    </row>
    <row r="11" spans="2:36">
      <c r="B11" s="129" t="s">
        <v>757</v>
      </c>
      <c r="C11" s="133">
        <f>SUM(C12:C17)</f>
        <v>113.9903575691869</v>
      </c>
      <c r="D11" s="103"/>
    </row>
    <row r="12" spans="2:36">
      <c r="B12" s="130" t="s">
        <v>751</v>
      </c>
      <c r="C12" s="131">
        <v>22.252644122965272</v>
      </c>
      <c r="D12" s="132">
        <v>46100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2:36">
      <c r="B13" s="130" t="s">
        <v>752</v>
      </c>
      <c r="C13" s="131">
        <v>3.7533978306622706</v>
      </c>
      <c r="D13" s="132">
        <v>43824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2:36">
      <c r="B14" s="130" t="s">
        <v>753</v>
      </c>
      <c r="C14" s="131">
        <v>15.970572341670911</v>
      </c>
      <c r="D14" s="132">
        <v>44246</v>
      </c>
    </row>
    <row r="15" spans="2:36">
      <c r="B15" s="130" t="s">
        <v>754</v>
      </c>
      <c r="C15" s="131">
        <v>16.641999999999999</v>
      </c>
      <c r="D15" s="132">
        <v>43800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2:36">
      <c r="B16" s="130" t="s">
        <v>755</v>
      </c>
      <c r="C16" s="131">
        <v>15.99603355759703</v>
      </c>
      <c r="D16" s="132">
        <v>44739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2:4">
      <c r="B17" s="130" t="s">
        <v>750</v>
      </c>
      <c r="C17" s="131">
        <v>39.375709716291411</v>
      </c>
      <c r="D17" s="132">
        <v>44255</v>
      </c>
    </row>
    <row r="18" spans="2:4">
      <c r="B18" s="103"/>
      <c r="C18" s="103"/>
      <c r="D18" s="103"/>
    </row>
    <row r="19" spans="2:4">
      <c r="B19" s="103"/>
      <c r="C19" s="103"/>
      <c r="D19" s="103"/>
    </row>
    <row r="20" spans="2:4">
      <c r="B20" s="103"/>
      <c r="C20" s="103"/>
      <c r="D20" s="103"/>
    </row>
    <row r="21" spans="2:4">
      <c r="B21" s="103"/>
      <c r="C21" s="103"/>
      <c r="D21" s="103"/>
    </row>
    <row r="22" spans="2:4">
      <c r="B22" s="103"/>
      <c r="C22" s="103"/>
      <c r="D22" s="103"/>
    </row>
    <row r="23" spans="2:4">
      <c r="B23" s="103"/>
      <c r="C23" s="103"/>
      <c r="D23" s="103"/>
    </row>
    <row r="24" spans="2:4">
      <c r="B24" s="103"/>
      <c r="C24" s="103"/>
      <c r="D24" s="103"/>
    </row>
    <row r="25" spans="2:4">
      <c r="B25" s="103"/>
      <c r="C25" s="103"/>
      <c r="D25" s="103"/>
    </row>
    <row r="26" spans="2:4">
      <c r="B26" s="103"/>
      <c r="C26" s="103"/>
      <c r="D26" s="103"/>
    </row>
    <row r="27" spans="2:4">
      <c r="B27" s="103"/>
      <c r="C27" s="103"/>
      <c r="D27" s="103"/>
    </row>
    <row r="28" spans="2:4">
      <c r="B28" s="103"/>
      <c r="C28" s="103"/>
      <c r="D28" s="103"/>
    </row>
    <row r="29" spans="2:4">
      <c r="B29" s="103"/>
      <c r="C29" s="103"/>
      <c r="D29" s="103"/>
    </row>
    <row r="30" spans="2:4">
      <c r="B30" s="103"/>
      <c r="C30" s="103"/>
      <c r="D30" s="103"/>
    </row>
    <row r="31" spans="2:4">
      <c r="B31" s="103"/>
      <c r="C31" s="103"/>
      <c r="D31" s="103"/>
    </row>
    <row r="32" spans="2:4">
      <c r="B32" s="103"/>
      <c r="C32" s="103"/>
      <c r="D32" s="103"/>
    </row>
    <row r="33" spans="2:4">
      <c r="B33" s="103"/>
      <c r="C33" s="103"/>
      <c r="D33" s="103"/>
    </row>
    <row r="34" spans="2:4">
      <c r="B34" s="103"/>
      <c r="C34" s="103"/>
      <c r="D34" s="103"/>
    </row>
    <row r="35" spans="2:4">
      <c r="B35" s="103"/>
      <c r="C35" s="103"/>
      <c r="D35" s="103"/>
    </row>
    <row r="36" spans="2:4">
      <c r="B36" s="103"/>
      <c r="C36" s="103"/>
      <c r="D36" s="103"/>
    </row>
    <row r="37" spans="2:4">
      <c r="B37" s="103"/>
      <c r="C37" s="103"/>
      <c r="D37" s="103"/>
    </row>
    <row r="38" spans="2:4">
      <c r="B38" s="103"/>
      <c r="C38" s="103"/>
      <c r="D38" s="103"/>
    </row>
    <row r="39" spans="2:4">
      <c r="B39" s="103"/>
      <c r="C39" s="103"/>
      <c r="D39" s="103"/>
    </row>
    <row r="40" spans="2:4">
      <c r="B40" s="103"/>
      <c r="C40" s="103"/>
      <c r="D40" s="103"/>
    </row>
    <row r="41" spans="2:4">
      <c r="B41" s="103"/>
      <c r="C41" s="103"/>
      <c r="D41" s="103"/>
    </row>
    <row r="42" spans="2:4">
      <c r="B42" s="103"/>
      <c r="C42" s="103"/>
      <c r="D42" s="103"/>
    </row>
    <row r="43" spans="2:4">
      <c r="B43" s="103"/>
      <c r="C43" s="103"/>
      <c r="D43" s="103"/>
    </row>
    <row r="44" spans="2:4">
      <c r="B44" s="103"/>
      <c r="C44" s="103"/>
      <c r="D44" s="103"/>
    </row>
    <row r="45" spans="2:4">
      <c r="B45" s="103"/>
      <c r="C45" s="103"/>
      <c r="D45" s="103"/>
    </row>
    <row r="46" spans="2:4">
      <c r="B46" s="103"/>
      <c r="C46" s="103"/>
      <c r="D46" s="103"/>
    </row>
    <row r="47" spans="2:4">
      <c r="B47" s="103"/>
      <c r="C47" s="103"/>
      <c r="D47" s="103"/>
    </row>
    <row r="48" spans="2:4">
      <c r="B48" s="103"/>
      <c r="C48" s="103"/>
      <c r="D48" s="103"/>
    </row>
    <row r="49" spans="2:4">
      <c r="B49" s="103"/>
      <c r="C49" s="103"/>
      <c r="D49" s="103"/>
    </row>
    <row r="50" spans="2:4">
      <c r="B50" s="103"/>
      <c r="C50" s="103"/>
      <c r="D50" s="103"/>
    </row>
    <row r="51" spans="2:4">
      <c r="B51" s="103"/>
      <c r="C51" s="103"/>
      <c r="D51" s="103"/>
    </row>
    <row r="52" spans="2:4">
      <c r="B52" s="103"/>
      <c r="C52" s="103"/>
      <c r="D52" s="103"/>
    </row>
    <row r="53" spans="2:4">
      <c r="B53" s="103"/>
      <c r="C53" s="103"/>
      <c r="D53" s="103"/>
    </row>
    <row r="54" spans="2:4">
      <c r="B54" s="103"/>
      <c r="C54" s="103"/>
      <c r="D54" s="103"/>
    </row>
    <row r="55" spans="2:4">
      <c r="B55" s="103"/>
      <c r="C55" s="103"/>
      <c r="D55" s="103"/>
    </row>
    <row r="56" spans="2:4">
      <c r="B56" s="103"/>
      <c r="C56" s="103"/>
      <c r="D56" s="103"/>
    </row>
    <row r="57" spans="2:4">
      <c r="B57" s="103"/>
      <c r="C57" s="103"/>
      <c r="D57" s="103"/>
    </row>
    <row r="58" spans="2:4">
      <c r="B58" s="103"/>
      <c r="C58" s="103"/>
      <c r="D58" s="103"/>
    </row>
    <row r="59" spans="2:4">
      <c r="B59" s="103"/>
      <c r="C59" s="103"/>
      <c r="D59" s="103"/>
    </row>
    <row r="60" spans="2:4">
      <c r="B60" s="103"/>
      <c r="C60" s="103"/>
      <c r="D60" s="103"/>
    </row>
    <row r="61" spans="2:4">
      <c r="B61" s="103"/>
      <c r="C61" s="103"/>
      <c r="D61" s="103"/>
    </row>
    <row r="62" spans="2:4">
      <c r="B62" s="103"/>
      <c r="C62" s="103"/>
      <c r="D62" s="103"/>
    </row>
    <row r="63" spans="2:4">
      <c r="B63" s="103"/>
      <c r="C63" s="103"/>
      <c r="D63" s="103"/>
    </row>
    <row r="64" spans="2:4">
      <c r="B64" s="103"/>
      <c r="C64" s="103"/>
      <c r="D64" s="103"/>
    </row>
    <row r="65" spans="2:4">
      <c r="B65" s="103"/>
      <c r="C65" s="103"/>
      <c r="D65" s="103"/>
    </row>
    <row r="66" spans="2:4">
      <c r="B66" s="103"/>
      <c r="C66" s="103"/>
      <c r="D66" s="103"/>
    </row>
    <row r="67" spans="2:4">
      <c r="B67" s="103"/>
      <c r="C67" s="103"/>
      <c r="D67" s="103"/>
    </row>
    <row r="68" spans="2:4">
      <c r="B68" s="103"/>
      <c r="C68" s="103"/>
      <c r="D68" s="103"/>
    </row>
    <row r="69" spans="2:4">
      <c r="B69" s="103"/>
      <c r="C69" s="103"/>
      <c r="D69" s="103"/>
    </row>
    <row r="70" spans="2:4">
      <c r="B70" s="103"/>
      <c r="C70" s="103"/>
      <c r="D70" s="103"/>
    </row>
    <row r="71" spans="2:4">
      <c r="B71" s="103"/>
      <c r="C71" s="103"/>
      <c r="D71" s="103"/>
    </row>
    <row r="72" spans="2:4">
      <c r="B72" s="103"/>
      <c r="C72" s="103"/>
      <c r="D72" s="103"/>
    </row>
    <row r="73" spans="2:4">
      <c r="B73" s="103"/>
      <c r="C73" s="103"/>
      <c r="D73" s="103"/>
    </row>
    <row r="74" spans="2:4">
      <c r="B74" s="103"/>
      <c r="C74" s="103"/>
      <c r="D74" s="103"/>
    </row>
    <row r="75" spans="2:4">
      <c r="B75" s="103"/>
      <c r="C75" s="103"/>
      <c r="D75" s="103"/>
    </row>
    <row r="76" spans="2:4">
      <c r="B76" s="103"/>
      <c r="C76" s="103"/>
      <c r="D76" s="103"/>
    </row>
    <row r="77" spans="2:4">
      <c r="B77" s="103"/>
      <c r="C77" s="103"/>
      <c r="D77" s="103"/>
    </row>
    <row r="78" spans="2:4">
      <c r="B78" s="103"/>
      <c r="C78" s="103"/>
      <c r="D78" s="103"/>
    </row>
    <row r="79" spans="2:4">
      <c r="B79" s="103"/>
      <c r="C79" s="103"/>
      <c r="D79" s="103"/>
    </row>
    <row r="80" spans="2:4">
      <c r="B80" s="103"/>
      <c r="C80" s="103"/>
      <c r="D80" s="103"/>
    </row>
    <row r="81" spans="2:4">
      <c r="B81" s="103"/>
      <c r="C81" s="103"/>
      <c r="D81" s="103"/>
    </row>
    <row r="82" spans="2:4">
      <c r="B82" s="103"/>
      <c r="C82" s="103"/>
      <c r="D82" s="103"/>
    </row>
    <row r="83" spans="2:4">
      <c r="B83" s="103"/>
      <c r="C83" s="103"/>
      <c r="D83" s="103"/>
    </row>
    <row r="84" spans="2:4">
      <c r="B84" s="103"/>
      <c r="C84" s="103"/>
      <c r="D84" s="103"/>
    </row>
    <row r="85" spans="2:4">
      <c r="B85" s="103"/>
      <c r="C85" s="103"/>
      <c r="D85" s="103"/>
    </row>
    <row r="86" spans="2:4">
      <c r="B86" s="103"/>
      <c r="C86" s="103"/>
      <c r="D86" s="103"/>
    </row>
    <row r="87" spans="2:4">
      <c r="B87" s="103"/>
      <c r="C87" s="103"/>
      <c r="D87" s="103"/>
    </row>
    <row r="88" spans="2:4">
      <c r="B88" s="103"/>
      <c r="C88" s="103"/>
      <c r="D88" s="103"/>
    </row>
    <row r="89" spans="2:4">
      <c r="B89" s="103"/>
      <c r="C89" s="103"/>
      <c r="D89" s="103"/>
    </row>
    <row r="90" spans="2:4">
      <c r="B90" s="103"/>
      <c r="C90" s="103"/>
      <c r="D90" s="103"/>
    </row>
    <row r="91" spans="2:4">
      <c r="B91" s="103"/>
      <c r="C91" s="103"/>
      <c r="D91" s="103"/>
    </row>
    <row r="92" spans="2:4">
      <c r="B92" s="103"/>
      <c r="C92" s="103"/>
      <c r="D92" s="103"/>
    </row>
    <row r="93" spans="2:4">
      <c r="B93" s="103"/>
      <c r="C93" s="103"/>
      <c r="D93" s="103"/>
    </row>
    <row r="94" spans="2:4">
      <c r="B94" s="103"/>
      <c r="C94" s="103"/>
      <c r="D94" s="103"/>
    </row>
    <row r="95" spans="2:4">
      <c r="B95" s="103"/>
      <c r="C95" s="103"/>
      <c r="D95" s="103"/>
    </row>
    <row r="96" spans="2:4">
      <c r="B96" s="103"/>
      <c r="C96" s="103"/>
      <c r="D96" s="103"/>
    </row>
    <row r="97" spans="2:4">
      <c r="B97" s="103"/>
      <c r="C97" s="103"/>
      <c r="D97" s="103"/>
    </row>
    <row r="98" spans="2:4">
      <c r="B98" s="103"/>
      <c r="C98" s="103"/>
      <c r="D98" s="103"/>
    </row>
    <row r="99" spans="2:4">
      <c r="B99" s="103"/>
      <c r="C99" s="103"/>
      <c r="D99" s="103"/>
    </row>
    <row r="100" spans="2:4">
      <c r="B100" s="103"/>
      <c r="C100" s="103"/>
      <c r="D100" s="103"/>
    </row>
    <row r="101" spans="2:4">
      <c r="B101" s="103"/>
      <c r="C101" s="103"/>
      <c r="D101" s="103"/>
    </row>
    <row r="102" spans="2:4">
      <c r="B102" s="103"/>
      <c r="C102" s="103"/>
      <c r="D102" s="103"/>
    </row>
    <row r="103" spans="2:4">
      <c r="B103" s="103"/>
      <c r="C103" s="103"/>
      <c r="D103" s="103"/>
    </row>
    <row r="104" spans="2:4">
      <c r="B104" s="103"/>
      <c r="C104" s="103"/>
      <c r="D104" s="103"/>
    </row>
    <row r="105" spans="2:4">
      <c r="B105" s="103"/>
      <c r="C105" s="103"/>
      <c r="D105" s="103"/>
    </row>
    <row r="106" spans="2:4">
      <c r="B106" s="103"/>
      <c r="C106" s="103"/>
      <c r="D106" s="103"/>
    </row>
    <row r="107" spans="2:4">
      <c r="B107" s="103"/>
      <c r="C107" s="103"/>
      <c r="D107" s="103"/>
    </row>
    <row r="108" spans="2:4">
      <c r="B108" s="103"/>
      <c r="C108" s="103"/>
      <c r="D108" s="103"/>
    </row>
    <row r="109" spans="2:4">
      <c r="B109" s="103"/>
      <c r="C109" s="103"/>
      <c r="D109" s="103"/>
    </row>
  </sheetData>
  <sheetProtection sheet="1" objects="1" scenarios="1"/>
  <mergeCells count="1">
    <mergeCell ref="B6:D6"/>
  </mergeCells>
  <phoneticPr fontId="3" type="noConversion"/>
  <conditionalFormatting sqref="B10:B11">
    <cfRule type="cellIs" dxfId="1" priority="3" operator="equal">
      <formula>"NR3"</formula>
    </cfRule>
  </conditionalFormatting>
  <conditionalFormatting sqref="B12:B17">
    <cfRule type="cellIs" dxfId="0" priority="2" operator="equal">
      <formula>"NR3"</formula>
    </cfRule>
  </conditionalFormatting>
  <dataValidations count="1">
    <dataValidation allowBlank="1" showInputMessage="1" showErrorMessage="1" sqref="C5:C1048576 W28:XFD29 A1:B1048576 D1:XFD27 D28:U29 D30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178</v>
      </c>
      <c r="C1" s="80" t="s" vm="1">
        <v>248</v>
      </c>
    </row>
    <row r="2" spans="2:18">
      <c r="B2" s="58" t="s">
        <v>177</v>
      </c>
      <c r="C2" s="80" t="s">
        <v>249</v>
      </c>
    </row>
    <row r="3" spans="2:18">
      <c r="B3" s="58" t="s">
        <v>179</v>
      </c>
      <c r="C3" s="80" t="s">
        <v>250</v>
      </c>
    </row>
    <row r="4" spans="2:18">
      <c r="B4" s="58" t="s">
        <v>180</v>
      </c>
      <c r="C4" s="80">
        <v>9455</v>
      </c>
    </row>
    <row r="6" spans="2:18" ht="26.25" customHeight="1">
      <c r="B6" s="158" t="s">
        <v>218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60"/>
    </row>
    <row r="7" spans="2:18" s="3" customFormat="1" ht="78.75">
      <c r="B7" s="23" t="s">
        <v>114</v>
      </c>
      <c r="C7" s="31" t="s">
        <v>42</v>
      </c>
      <c r="D7" s="31" t="s">
        <v>58</v>
      </c>
      <c r="E7" s="31" t="s">
        <v>15</v>
      </c>
      <c r="F7" s="31" t="s">
        <v>59</v>
      </c>
      <c r="G7" s="31" t="s">
        <v>99</v>
      </c>
      <c r="H7" s="31" t="s">
        <v>18</v>
      </c>
      <c r="I7" s="31" t="s">
        <v>98</v>
      </c>
      <c r="J7" s="31" t="s">
        <v>17</v>
      </c>
      <c r="K7" s="31" t="s">
        <v>216</v>
      </c>
      <c r="L7" s="31" t="s">
        <v>237</v>
      </c>
      <c r="M7" s="31" t="s">
        <v>217</v>
      </c>
      <c r="N7" s="31" t="s">
        <v>54</v>
      </c>
      <c r="O7" s="31" t="s">
        <v>181</v>
      </c>
      <c r="P7" s="32" t="s">
        <v>183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239</v>
      </c>
      <c r="M8" s="33" t="s">
        <v>235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247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110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238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workbookViewId="0">
      <selection activeCell="J25" sqref="J25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6.2851562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4">
      <c r="B1" s="58" t="s">
        <v>178</v>
      </c>
      <c r="C1" s="80" t="s" vm="1">
        <v>248</v>
      </c>
    </row>
    <row r="2" spans="2:14">
      <c r="B2" s="58" t="s">
        <v>177</v>
      </c>
      <c r="C2" s="80" t="s">
        <v>249</v>
      </c>
    </row>
    <row r="3" spans="2:14">
      <c r="B3" s="58" t="s">
        <v>179</v>
      </c>
      <c r="C3" s="80" t="s">
        <v>250</v>
      </c>
    </row>
    <row r="4" spans="2:14">
      <c r="B4" s="58" t="s">
        <v>180</v>
      </c>
      <c r="C4" s="80">
        <v>9455</v>
      </c>
    </row>
    <row r="6" spans="2:14" ht="26.25" customHeight="1">
      <c r="B6" s="147" t="s">
        <v>207</v>
      </c>
      <c r="C6" s="148"/>
      <c r="D6" s="148"/>
      <c r="E6" s="148"/>
      <c r="F6" s="148"/>
      <c r="G6" s="148"/>
      <c r="H6" s="148"/>
      <c r="I6" s="148"/>
      <c r="J6" s="148"/>
      <c r="K6" s="148"/>
      <c r="L6" s="148"/>
    </row>
    <row r="7" spans="2:14" s="3" customFormat="1" ht="63">
      <c r="B7" s="13" t="s">
        <v>113</v>
      </c>
      <c r="C7" s="14" t="s">
        <v>42</v>
      </c>
      <c r="D7" s="14" t="s">
        <v>115</v>
      </c>
      <c r="E7" s="14" t="s">
        <v>15</v>
      </c>
      <c r="F7" s="14" t="s">
        <v>59</v>
      </c>
      <c r="G7" s="14" t="s">
        <v>98</v>
      </c>
      <c r="H7" s="14" t="s">
        <v>17</v>
      </c>
      <c r="I7" s="14" t="s">
        <v>19</v>
      </c>
      <c r="J7" s="14" t="s">
        <v>57</v>
      </c>
      <c r="K7" s="14" t="s">
        <v>181</v>
      </c>
      <c r="L7" s="14" t="s">
        <v>182</v>
      </c>
      <c r="M7" s="1"/>
    </row>
    <row r="8" spans="2:14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235</v>
      </c>
      <c r="K8" s="17" t="s">
        <v>20</v>
      </c>
      <c r="L8" s="17" t="s">
        <v>20</v>
      </c>
    </row>
    <row r="9" spans="2:1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4" s="4" customFormat="1" ht="18" customHeight="1">
      <c r="B10" s="119" t="s">
        <v>41</v>
      </c>
      <c r="C10" s="120"/>
      <c r="D10" s="120"/>
      <c r="E10" s="120"/>
      <c r="F10" s="120"/>
      <c r="G10" s="120"/>
      <c r="H10" s="120"/>
      <c r="I10" s="120"/>
      <c r="J10" s="121">
        <f>J11</f>
        <v>1996.6576300000002</v>
      </c>
      <c r="K10" s="122">
        <v>1</v>
      </c>
      <c r="L10" s="122">
        <f>J10/'סכום נכסי הקרן'!$C$42</f>
        <v>7.082661964885395E-2</v>
      </c>
      <c r="M10" s="136"/>
      <c r="N10" s="136"/>
    </row>
    <row r="11" spans="2:14" s="102" customFormat="1">
      <c r="B11" s="123" t="s">
        <v>229</v>
      </c>
      <c r="C11" s="120"/>
      <c r="D11" s="120"/>
      <c r="E11" s="120"/>
      <c r="F11" s="120"/>
      <c r="G11" s="120"/>
      <c r="H11" s="120"/>
      <c r="I11" s="120"/>
      <c r="J11" s="121">
        <f>J12+J15</f>
        <v>1996.6576300000002</v>
      </c>
      <c r="K11" s="122">
        <v>1</v>
      </c>
      <c r="L11" s="122">
        <f>J11/'סכום נכסי הקרן'!$C$42</f>
        <v>7.082661964885395E-2</v>
      </c>
      <c r="M11" s="137"/>
      <c r="N11" s="137"/>
    </row>
    <row r="12" spans="2:14">
      <c r="B12" s="104" t="s">
        <v>39</v>
      </c>
      <c r="C12" s="84"/>
      <c r="D12" s="84"/>
      <c r="E12" s="84"/>
      <c r="F12" s="84"/>
      <c r="G12" s="84"/>
      <c r="H12" s="84"/>
      <c r="I12" s="84"/>
      <c r="J12" s="93">
        <f>J13</f>
        <v>1789.15</v>
      </c>
      <c r="K12" s="94">
        <v>0.89605390093988002</v>
      </c>
      <c r="L12" s="94">
        <f>J12/'סכום נכסי הקרן'!$C$42</f>
        <v>6.3465786342522354E-2</v>
      </c>
      <c r="M12" s="138"/>
      <c r="N12" s="138"/>
    </row>
    <row r="13" spans="2:14">
      <c r="B13" s="89" t="s">
        <v>734</v>
      </c>
      <c r="C13" s="86" t="s">
        <v>735</v>
      </c>
      <c r="D13" s="99">
        <v>10</v>
      </c>
      <c r="E13" s="86" t="s">
        <v>307</v>
      </c>
      <c r="F13" s="86" t="s">
        <v>308</v>
      </c>
      <c r="G13" s="99" t="s">
        <v>163</v>
      </c>
      <c r="H13" s="100">
        <v>0</v>
      </c>
      <c r="I13" s="100">
        <v>0</v>
      </c>
      <c r="J13" s="96">
        <v>1789.15</v>
      </c>
      <c r="K13" s="97">
        <v>0.89605390093988002</v>
      </c>
      <c r="L13" s="97">
        <f>J13/'סכום נכסי הקרן'!$C$42</f>
        <v>6.3465786342522354E-2</v>
      </c>
      <c r="M13" s="138"/>
      <c r="N13" s="138"/>
    </row>
    <row r="14" spans="2:14">
      <c r="B14" s="85"/>
      <c r="C14" s="86"/>
      <c r="D14" s="86"/>
      <c r="E14" s="86"/>
      <c r="F14" s="86"/>
      <c r="G14" s="86"/>
      <c r="H14" s="86"/>
      <c r="I14" s="86"/>
      <c r="J14" s="86"/>
      <c r="K14" s="97"/>
      <c r="L14" s="86"/>
      <c r="M14" s="138"/>
      <c r="N14" s="138"/>
    </row>
    <row r="15" spans="2:14">
      <c r="B15" s="104" t="s">
        <v>40</v>
      </c>
      <c r="C15" s="84"/>
      <c r="D15" s="84"/>
      <c r="E15" s="84"/>
      <c r="F15" s="84"/>
      <c r="G15" s="84"/>
      <c r="H15" s="84"/>
      <c r="I15" s="84"/>
      <c r="J15" s="93">
        <f>SUM(J16:J21)</f>
        <v>207.50763000000001</v>
      </c>
      <c r="K15" s="94">
        <v>0.10394609906011994</v>
      </c>
      <c r="L15" s="94">
        <f>J15/'סכום נכסי הקרן'!$C$42</f>
        <v>7.3608333063315996E-3</v>
      </c>
      <c r="M15" s="138"/>
      <c r="N15" s="138"/>
    </row>
    <row r="16" spans="2:14">
      <c r="B16" s="89" t="s">
        <v>734</v>
      </c>
      <c r="C16" s="86" t="s">
        <v>736</v>
      </c>
      <c r="D16" s="99">
        <v>10</v>
      </c>
      <c r="E16" s="86" t="s">
        <v>307</v>
      </c>
      <c r="F16" s="86" t="s">
        <v>308</v>
      </c>
      <c r="G16" s="99" t="s">
        <v>166</v>
      </c>
      <c r="H16" s="100">
        <v>0</v>
      </c>
      <c r="I16" s="100">
        <v>0</v>
      </c>
      <c r="J16" s="96">
        <v>1.1448</v>
      </c>
      <c r="K16" s="97">
        <v>5.7161426016637241E-4</v>
      </c>
      <c r="L16" s="97">
        <f>J16/'סכום נכסי הקרן'!$C$42</f>
        <v>4.0609022275896145E-5</v>
      </c>
      <c r="M16" s="138"/>
      <c r="N16" s="138"/>
    </row>
    <row r="17" spans="2:14">
      <c r="B17" s="89" t="s">
        <v>734</v>
      </c>
      <c r="C17" s="86" t="s">
        <v>737</v>
      </c>
      <c r="D17" s="99">
        <v>10</v>
      </c>
      <c r="E17" s="86" t="s">
        <v>307</v>
      </c>
      <c r="F17" s="86" t="s">
        <v>308</v>
      </c>
      <c r="G17" s="99" t="s">
        <v>164</v>
      </c>
      <c r="H17" s="100">
        <v>0</v>
      </c>
      <c r="I17" s="100">
        <v>0</v>
      </c>
      <c r="J17" s="96">
        <v>1.0069699999999997</v>
      </c>
      <c r="K17" s="97">
        <v>5.0455681237704408E-4</v>
      </c>
      <c r="L17" s="97">
        <f>J17/'סכום נכסי הקרן'!$C$42</f>
        <v>3.5719835046435294E-5</v>
      </c>
      <c r="M17" s="138"/>
      <c r="N17" s="138"/>
    </row>
    <row r="18" spans="2:14">
      <c r="B18" s="89" t="s">
        <v>734</v>
      </c>
      <c r="C18" s="86" t="s">
        <v>738</v>
      </c>
      <c r="D18" s="99">
        <v>10</v>
      </c>
      <c r="E18" s="86" t="s">
        <v>307</v>
      </c>
      <c r="F18" s="86" t="s">
        <v>308</v>
      </c>
      <c r="G18" s="99" t="s">
        <v>171</v>
      </c>
      <c r="H18" s="100">
        <v>0</v>
      </c>
      <c r="I18" s="100">
        <v>0</v>
      </c>
      <c r="J18" s="96">
        <v>0.63880999999999988</v>
      </c>
      <c r="K18" s="97">
        <v>3.2008494524621344E-4</v>
      </c>
      <c r="L18" s="97">
        <f>J18/'סכום נכסי הקרן'!$C$42</f>
        <v>2.2660245912006646E-5</v>
      </c>
      <c r="M18" s="138"/>
      <c r="N18" s="138"/>
    </row>
    <row r="19" spans="2:14">
      <c r="B19" s="89" t="s">
        <v>734</v>
      </c>
      <c r="C19" s="86" t="s">
        <v>739</v>
      </c>
      <c r="D19" s="99">
        <v>10</v>
      </c>
      <c r="E19" s="86" t="s">
        <v>307</v>
      </c>
      <c r="F19" s="86" t="s">
        <v>308</v>
      </c>
      <c r="G19" s="99" t="s">
        <v>165</v>
      </c>
      <c r="H19" s="100">
        <v>0</v>
      </c>
      <c r="I19" s="100">
        <v>0</v>
      </c>
      <c r="J19" s="96">
        <v>8.5329999999999989E-2</v>
      </c>
      <c r="K19" s="97">
        <v>4.275582470196051E-5</v>
      </c>
      <c r="L19" s="97">
        <f>J19/'סכום נכסי הקרן'!$C$42</f>
        <v>3.0268761974163325E-6</v>
      </c>
      <c r="M19" s="138"/>
      <c r="N19" s="138"/>
    </row>
    <row r="20" spans="2:14">
      <c r="B20" s="89" t="s">
        <v>734</v>
      </c>
      <c r="C20" s="86" t="s">
        <v>740</v>
      </c>
      <c r="D20" s="99">
        <v>10</v>
      </c>
      <c r="E20" s="86" t="s">
        <v>307</v>
      </c>
      <c r="F20" s="86" t="s">
        <v>308</v>
      </c>
      <c r="G20" s="99" t="s">
        <v>162</v>
      </c>
      <c r="H20" s="100">
        <v>0</v>
      </c>
      <c r="I20" s="100">
        <v>0</v>
      </c>
      <c r="J20" s="96">
        <v>206.75</v>
      </c>
      <c r="K20" s="97">
        <v>0.10356363660852019</v>
      </c>
      <c r="L20" s="97">
        <f>J20/'סכום נכסי הקרן'!$C$42</f>
        <v>7.3339582071466868E-3</v>
      </c>
      <c r="M20" s="138"/>
      <c r="N20" s="138"/>
    </row>
    <row r="21" spans="2:14">
      <c r="B21" s="89" t="s">
        <v>734</v>
      </c>
      <c r="C21" s="86" t="s">
        <v>741</v>
      </c>
      <c r="D21" s="99">
        <v>10</v>
      </c>
      <c r="E21" s="86" t="s">
        <v>307</v>
      </c>
      <c r="F21" s="86" t="s">
        <v>308</v>
      </c>
      <c r="G21" s="99" t="s">
        <v>172</v>
      </c>
      <c r="H21" s="100">
        <v>0</v>
      </c>
      <c r="I21" s="100">
        <v>0</v>
      </c>
      <c r="J21" s="96">
        <v>-2.1182800000000004</v>
      </c>
      <c r="K21" s="97">
        <v>-1.0613946835775101E-3</v>
      </c>
      <c r="L21" s="97">
        <f>J21/'סכום נכסי הקרן'!$C$42</f>
        <v>-7.51408802468425E-5</v>
      </c>
      <c r="M21" s="138"/>
      <c r="N21" s="138"/>
    </row>
    <row r="22" spans="2:14">
      <c r="B22" s="85"/>
      <c r="C22" s="86"/>
      <c r="D22" s="86"/>
      <c r="E22" s="86"/>
      <c r="F22" s="86"/>
      <c r="G22" s="86"/>
      <c r="H22" s="86"/>
      <c r="I22" s="86"/>
      <c r="J22" s="86"/>
      <c r="K22" s="97"/>
      <c r="L22" s="86"/>
      <c r="M22" s="138"/>
      <c r="N22" s="138"/>
    </row>
    <row r="23" spans="2:14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38"/>
      <c r="N23" s="138"/>
    </row>
    <row r="24" spans="2:14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4">
      <c r="B25" s="101" t="s">
        <v>247</v>
      </c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4">
      <c r="B26" s="116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4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</row>
    <row r="117" spans="2:12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</row>
    <row r="118" spans="2:12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</row>
    <row r="119" spans="2:12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</row>
    <row r="120" spans="2:12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</row>
    <row r="121" spans="2:12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178</v>
      </c>
      <c r="C1" s="80" t="s" vm="1">
        <v>248</v>
      </c>
    </row>
    <row r="2" spans="2:18">
      <c r="B2" s="58" t="s">
        <v>177</v>
      </c>
      <c r="C2" s="80" t="s">
        <v>249</v>
      </c>
    </row>
    <row r="3" spans="2:18">
      <c r="B3" s="58" t="s">
        <v>179</v>
      </c>
      <c r="C3" s="80" t="s">
        <v>250</v>
      </c>
    </row>
    <row r="4" spans="2:18">
      <c r="B4" s="58" t="s">
        <v>180</v>
      </c>
      <c r="C4" s="80">
        <v>9455</v>
      </c>
    </row>
    <row r="6" spans="2:18" ht="26.25" customHeight="1">
      <c r="B6" s="158" t="s">
        <v>219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60"/>
    </row>
    <row r="7" spans="2:18" s="3" customFormat="1" ht="78.75">
      <c r="B7" s="23" t="s">
        <v>114</v>
      </c>
      <c r="C7" s="31" t="s">
        <v>42</v>
      </c>
      <c r="D7" s="31" t="s">
        <v>58</v>
      </c>
      <c r="E7" s="31" t="s">
        <v>15</v>
      </c>
      <c r="F7" s="31" t="s">
        <v>59</v>
      </c>
      <c r="G7" s="31" t="s">
        <v>99</v>
      </c>
      <c r="H7" s="31" t="s">
        <v>18</v>
      </c>
      <c r="I7" s="31" t="s">
        <v>98</v>
      </c>
      <c r="J7" s="31" t="s">
        <v>17</v>
      </c>
      <c r="K7" s="31" t="s">
        <v>216</v>
      </c>
      <c r="L7" s="31" t="s">
        <v>232</v>
      </c>
      <c r="M7" s="31" t="s">
        <v>217</v>
      </c>
      <c r="N7" s="31" t="s">
        <v>54</v>
      </c>
      <c r="O7" s="31" t="s">
        <v>181</v>
      </c>
      <c r="P7" s="32" t="s">
        <v>183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239</v>
      </c>
      <c r="M8" s="33" t="s">
        <v>235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247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110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238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178</v>
      </c>
      <c r="C1" s="80" t="s" vm="1">
        <v>248</v>
      </c>
    </row>
    <row r="2" spans="2:18">
      <c r="B2" s="58" t="s">
        <v>177</v>
      </c>
      <c r="C2" s="80" t="s">
        <v>249</v>
      </c>
    </row>
    <row r="3" spans="2:18">
      <c r="B3" s="58" t="s">
        <v>179</v>
      </c>
      <c r="C3" s="80" t="s">
        <v>250</v>
      </c>
    </row>
    <row r="4" spans="2:18">
      <c r="B4" s="58" t="s">
        <v>180</v>
      </c>
      <c r="C4" s="80">
        <v>9455</v>
      </c>
    </row>
    <row r="6" spans="2:18" ht="26.25" customHeight="1">
      <c r="B6" s="158" t="s">
        <v>221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60"/>
    </row>
    <row r="7" spans="2:18" s="3" customFormat="1" ht="78.75">
      <c r="B7" s="23" t="s">
        <v>114</v>
      </c>
      <c r="C7" s="31" t="s">
        <v>42</v>
      </c>
      <c r="D7" s="31" t="s">
        <v>58</v>
      </c>
      <c r="E7" s="31" t="s">
        <v>15</v>
      </c>
      <c r="F7" s="31" t="s">
        <v>59</v>
      </c>
      <c r="G7" s="31" t="s">
        <v>99</v>
      </c>
      <c r="H7" s="31" t="s">
        <v>18</v>
      </c>
      <c r="I7" s="31" t="s">
        <v>98</v>
      </c>
      <c r="J7" s="31" t="s">
        <v>17</v>
      </c>
      <c r="K7" s="31" t="s">
        <v>216</v>
      </c>
      <c r="L7" s="31" t="s">
        <v>232</v>
      </c>
      <c r="M7" s="31" t="s">
        <v>217</v>
      </c>
      <c r="N7" s="31" t="s">
        <v>54</v>
      </c>
      <c r="O7" s="31" t="s">
        <v>181</v>
      </c>
      <c r="P7" s="32" t="s">
        <v>183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239</v>
      </c>
      <c r="M8" s="33" t="s">
        <v>235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247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110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238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2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2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2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2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2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2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2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2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2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2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2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2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2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2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2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2"/>
      <c r="R31" s="2"/>
      <c r="S31" s="2"/>
      <c r="T31" s="2"/>
      <c r="U31" s="2"/>
      <c r="V31" s="2"/>
      <c r="W31" s="2"/>
    </row>
    <row r="32" spans="2:2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2"/>
      <c r="R32" s="2"/>
      <c r="S32" s="2"/>
      <c r="T32" s="2"/>
      <c r="U32" s="2"/>
      <c r="V32" s="2"/>
      <c r="W32" s="2"/>
    </row>
    <row r="33" spans="2:2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2"/>
      <c r="R33" s="2"/>
      <c r="S33" s="2"/>
      <c r="T33" s="2"/>
      <c r="U33" s="2"/>
      <c r="V33" s="2"/>
      <c r="W33" s="2"/>
    </row>
    <row r="34" spans="2:2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2"/>
      <c r="R34" s="2"/>
      <c r="S34" s="2"/>
      <c r="T34" s="2"/>
      <c r="U34" s="2"/>
      <c r="V34" s="2"/>
      <c r="W34" s="2"/>
    </row>
    <row r="35" spans="2:2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2"/>
      <c r="R35" s="2"/>
      <c r="S35" s="2"/>
      <c r="T35" s="2"/>
      <c r="U35" s="2"/>
      <c r="V35" s="2"/>
      <c r="W35" s="2"/>
    </row>
    <row r="36" spans="2:2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2"/>
      <c r="R36" s="2"/>
      <c r="S36" s="2"/>
      <c r="T36" s="2"/>
      <c r="U36" s="2"/>
      <c r="V36" s="2"/>
      <c r="W36" s="2"/>
    </row>
    <row r="37" spans="2:2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2"/>
      <c r="R37" s="2"/>
      <c r="S37" s="2"/>
      <c r="T37" s="2"/>
      <c r="U37" s="2"/>
      <c r="V37" s="2"/>
      <c r="W37" s="2"/>
    </row>
    <row r="38" spans="2:2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2"/>
      <c r="R38" s="2"/>
      <c r="S38" s="2"/>
      <c r="T38" s="2"/>
      <c r="U38" s="2"/>
      <c r="V38" s="2"/>
      <c r="W38" s="2"/>
    </row>
    <row r="39" spans="2:2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2"/>
      <c r="R39" s="2"/>
      <c r="S39" s="2"/>
      <c r="T39" s="2"/>
      <c r="U39" s="2"/>
      <c r="V39" s="2"/>
      <c r="W39" s="2"/>
    </row>
    <row r="40" spans="2:2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2"/>
      <c r="R40" s="2"/>
      <c r="S40" s="2"/>
      <c r="T40" s="2"/>
      <c r="U40" s="2"/>
      <c r="V40" s="2"/>
      <c r="W40" s="2"/>
    </row>
    <row r="41" spans="2:2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2"/>
      <c r="R41" s="2"/>
      <c r="S41" s="2"/>
      <c r="T41" s="2"/>
      <c r="U41" s="2"/>
      <c r="V41" s="2"/>
      <c r="W41" s="2"/>
    </row>
    <row r="42" spans="2:2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2"/>
      <c r="R42" s="2"/>
      <c r="S42" s="2"/>
      <c r="T42" s="2"/>
      <c r="U42" s="2"/>
      <c r="V42" s="2"/>
      <c r="W42" s="2"/>
    </row>
    <row r="43" spans="2:2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2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2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2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2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2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>
      <selection activeCell="C16" sqref="C16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6.2851562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1.28515625" style="1" bestFit="1" customWidth="1"/>
    <col min="13" max="13" width="7.285156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8" t="s">
        <v>178</v>
      </c>
      <c r="C1" s="80" t="s" vm="1">
        <v>248</v>
      </c>
    </row>
    <row r="2" spans="2:53">
      <c r="B2" s="58" t="s">
        <v>177</v>
      </c>
      <c r="C2" s="80" t="s">
        <v>249</v>
      </c>
    </row>
    <row r="3" spans="2:53">
      <c r="B3" s="58" t="s">
        <v>179</v>
      </c>
      <c r="C3" s="80" t="s">
        <v>250</v>
      </c>
    </row>
    <row r="4" spans="2:53">
      <c r="B4" s="58" t="s">
        <v>180</v>
      </c>
      <c r="C4" s="80">
        <v>9455</v>
      </c>
    </row>
    <row r="6" spans="2:53" ht="21.75" customHeight="1">
      <c r="B6" s="149" t="s">
        <v>208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1"/>
    </row>
    <row r="7" spans="2:53" ht="27.75" customHeight="1">
      <c r="B7" s="152" t="s">
        <v>83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4"/>
      <c r="AU7" s="3"/>
      <c r="AV7" s="3"/>
    </row>
    <row r="8" spans="2:53" s="3" customFormat="1" ht="66" customHeight="1">
      <c r="B8" s="23" t="s">
        <v>113</v>
      </c>
      <c r="C8" s="31" t="s">
        <v>42</v>
      </c>
      <c r="D8" s="31" t="s">
        <v>118</v>
      </c>
      <c r="E8" s="31" t="s">
        <v>15</v>
      </c>
      <c r="F8" s="31" t="s">
        <v>59</v>
      </c>
      <c r="G8" s="31" t="s">
        <v>99</v>
      </c>
      <c r="H8" s="31" t="s">
        <v>18</v>
      </c>
      <c r="I8" s="31" t="s">
        <v>98</v>
      </c>
      <c r="J8" s="31" t="s">
        <v>17</v>
      </c>
      <c r="K8" s="31" t="s">
        <v>19</v>
      </c>
      <c r="L8" s="31" t="s">
        <v>232</v>
      </c>
      <c r="M8" s="31" t="s">
        <v>231</v>
      </c>
      <c r="N8" s="31" t="s">
        <v>246</v>
      </c>
      <c r="O8" s="31" t="s">
        <v>57</v>
      </c>
      <c r="P8" s="31" t="s">
        <v>234</v>
      </c>
      <c r="Q8" s="31" t="s">
        <v>181</v>
      </c>
      <c r="R8" s="74" t="s">
        <v>183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239</v>
      </c>
      <c r="M9" s="33"/>
      <c r="N9" s="17" t="s">
        <v>235</v>
      </c>
      <c r="O9" s="33" t="s">
        <v>240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111</v>
      </c>
      <c r="R10" s="21" t="s">
        <v>112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36" customFormat="1" ht="18" customHeight="1">
      <c r="B11" s="81" t="s">
        <v>26</v>
      </c>
      <c r="C11" s="82"/>
      <c r="D11" s="82"/>
      <c r="E11" s="82"/>
      <c r="F11" s="82"/>
      <c r="G11" s="82"/>
      <c r="H11" s="90">
        <v>4.8315211810881173</v>
      </c>
      <c r="I11" s="82"/>
      <c r="J11" s="82"/>
      <c r="K11" s="91">
        <v>5.5070414808534706E-3</v>
      </c>
      <c r="L11" s="90"/>
      <c r="M11" s="92"/>
      <c r="N11" s="82"/>
      <c r="O11" s="90">
        <v>7701.4690699999983</v>
      </c>
      <c r="P11" s="82"/>
      <c r="Q11" s="91">
        <v>1</v>
      </c>
      <c r="R11" s="91">
        <f>O11/'סכום נכסי הקרן'!$C$42</f>
        <v>0.27319106308591462</v>
      </c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U11" s="138"/>
      <c r="AV11" s="138"/>
      <c r="AW11" s="140"/>
      <c r="BA11" s="138"/>
    </row>
    <row r="12" spans="2:53" s="138" customFormat="1" ht="22.5" customHeight="1">
      <c r="B12" s="83" t="s">
        <v>229</v>
      </c>
      <c r="C12" s="84"/>
      <c r="D12" s="84"/>
      <c r="E12" s="84"/>
      <c r="F12" s="84"/>
      <c r="G12" s="84"/>
      <c r="H12" s="93">
        <v>4.8315211810881173</v>
      </c>
      <c r="I12" s="84"/>
      <c r="J12" s="84"/>
      <c r="K12" s="94">
        <v>5.5070414808534706E-3</v>
      </c>
      <c r="L12" s="93"/>
      <c r="M12" s="95"/>
      <c r="N12" s="84"/>
      <c r="O12" s="93">
        <v>7701.4690699999983</v>
      </c>
      <c r="P12" s="84"/>
      <c r="Q12" s="94">
        <v>1</v>
      </c>
      <c r="R12" s="94">
        <f>O12/'סכום נכסי הקרן'!$C$42</f>
        <v>0.27319106308591462</v>
      </c>
      <c r="AW12" s="136"/>
    </row>
    <row r="13" spans="2:53" s="137" customFormat="1">
      <c r="B13" s="124" t="s">
        <v>25</v>
      </c>
      <c r="C13" s="120"/>
      <c r="D13" s="120"/>
      <c r="E13" s="120"/>
      <c r="F13" s="120"/>
      <c r="G13" s="120"/>
      <c r="H13" s="121">
        <v>4.8801571763800107</v>
      </c>
      <c r="I13" s="120"/>
      <c r="J13" s="120"/>
      <c r="K13" s="122">
        <v>-2.5532578956266681E-3</v>
      </c>
      <c r="L13" s="121"/>
      <c r="M13" s="125"/>
      <c r="N13" s="120"/>
      <c r="O13" s="121">
        <v>3161.7053399999995</v>
      </c>
      <c r="P13" s="120"/>
      <c r="Q13" s="122">
        <v>0.41053275826504099</v>
      </c>
      <c r="R13" s="122">
        <f>O13/'סכום נכסי הקרן'!$C$42</f>
        <v>0.11215388066201937</v>
      </c>
    </row>
    <row r="14" spans="2:53" s="138" customFormat="1">
      <c r="B14" s="87" t="s">
        <v>24</v>
      </c>
      <c r="C14" s="84"/>
      <c r="D14" s="84"/>
      <c r="E14" s="84"/>
      <c r="F14" s="84"/>
      <c r="G14" s="84"/>
      <c r="H14" s="93">
        <v>4.8801571763800107</v>
      </c>
      <c r="I14" s="84"/>
      <c r="J14" s="84"/>
      <c r="K14" s="94">
        <v>-2.5532578956266681E-3</v>
      </c>
      <c r="L14" s="93"/>
      <c r="M14" s="95"/>
      <c r="N14" s="84"/>
      <c r="O14" s="93">
        <v>3161.7053399999995</v>
      </c>
      <c r="P14" s="84"/>
      <c r="Q14" s="94">
        <v>0.41053275826504099</v>
      </c>
      <c r="R14" s="94">
        <f>O14/'סכום נכסי הקרן'!$C$42</f>
        <v>0.11215388066201937</v>
      </c>
    </row>
    <row r="15" spans="2:53" s="138" customFormat="1">
      <c r="B15" s="88" t="s">
        <v>251</v>
      </c>
      <c r="C15" s="86" t="s">
        <v>252</v>
      </c>
      <c r="D15" s="99" t="s">
        <v>119</v>
      </c>
      <c r="E15" s="86" t="s">
        <v>253</v>
      </c>
      <c r="F15" s="86"/>
      <c r="G15" s="86"/>
      <c r="H15" s="96">
        <v>2.8800000000000003</v>
      </c>
      <c r="I15" s="99" t="s">
        <v>163</v>
      </c>
      <c r="J15" s="100">
        <v>0.04</v>
      </c>
      <c r="K15" s="97">
        <v>-5.6000000000000017E-3</v>
      </c>
      <c r="L15" s="96">
        <v>218310.99999999997</v>
      </c>
      <c r="M15" s="98">
        <v>153.91</v>
      </c>
      <c r="N15" s="86"/>
      <c r="O15" s="96">
        <v>336.0024699999999</v>
      </c>
      <c r="P15" s="97">
        <v>1.4041272830309765E-5</v>
      </c>
      <c r="Q15" s="97">
        <v>4.3628360634317263E-2</v>
      </c>
      <c r="R15" s="97">
        <f>O15/'סכום נכסי הקרן'!$C$42</f>
        <v>1.1918878222384802E-2</v>
      </c>
    </row>
    <row r="16" spans="2:53" s="138" customFormat="1" ht="20.25">
      <c r="B16" s="88" t="s">
        <v>254</v>
      </c>
      <c r="C16" s="86" t="s">
        <v>255</v>
      </c>
      <c r="D16" s="99" t="s">
        <v>119</v>
      </c>
      <c r="E16" s="86" t="s">
        <v>253</v>
      </c>
      <c r="F16" s="86"/>
      <c r="G16" s="86"/>
      <c r="H16" s="96">
        <v>5.4399999999999995</v>
      </c>
      <c r="I16" s="99" t="s">
        <v>163</v>
      </c>
      <c r="J16" s="100">
        <v>0.04</v>
      </c>
      <c r="K16" s="97">
        <v>-9.9999999999999991E-5</v>
      </c>
      <c r="L16" s="96">
        <v>302572.99999999994</v>
      </c>
      <c r="M16" s="98">
        <v>158.29</v>
      </c>
      <c r="N16" s="86"/>
      <c r="O16" s="96">
        <v>478.94279999999992</v>
      </c>
      <c r="P16" s="97">
        <v>2.8619427344718181E-5</v>
      </c>
      <c r="Q16" s="97">
        <v>6.2188498797671604E-2</v>
      </c>
      <c r="R16" s="97">
        <f>O16/'סכום נכסי הקרן'!$C$42</f>
        <v>1.6989342098253028E-2</v>
      </c>
      <c r="AU16" s="136"/>
    </row>
    <row r="17" spans="2:48" s="138" customFormat="1" ht="20.25">
      <c r="B17" s="88" t="s">
        <v>256</v>
      </c>
      <c r="C17" s="86" t="s">
        <v>257</v>
      </c>
      <c r="D17" s="99" t="s">
        <v>119</v>
      </c>
      <c r="E17" s="86" t="s">
        <v>253</v>
      </c>
      <c r="F17" s="86"/>
      <c r="G17" s="86"/>
      <c r="H17" s="96">
        <v>8.6699999999999982</v>
      </c>
      <c r="I17" s="99" t="s">
        <v>163</v>
      </c>
      <c r="J17" s="100">
        <v>7.4999999999999997E-3</v>
      </c>
      <c r="K17" s="97">
        <v>4.5999999999999999E-3</v>
      </c>
      <c r="L17" s="96">
        <v>132361.99999999997</v>
      </c>
      <c r="M17" s="98">
        <v>103.7</v>
      </c>
      <c r="N17" s="86"/>
      <c r="O17" s="96">
        <v>137.2594</v>
      </c>
      <c r="P17" s="97">
        <v>1.5485834992240232E-5</v>
      </c>
      <c r="Q17" s="97">
        <v>1.7822495780016167E-2</v>
      </c>
      <c r="R17" s="97">
        <f>O17/'סכום נכסי הקרן'!$C$42</f>
        <v>4.8689465689868436E-3</v>
      </c>
      <c r="AV17" s="136"/>
    </row>
    <row r="18" spans="2:48" s="138" customFormat="1">
      <c r="B18" s="88" t="s">
        <v>258</v>
      </c>
      <c r="C18" s="86" t="s">
        <v>259</v>
      </c>
      <c r="D18" s="99" t="s">
        <v>119</v>
      </c>
      <c r="E18" s="86" t="s">
        <v>253</v>
      </c>
      <c r="F18" s="86"/>
      <c r="G18" s="86"/>
      <c r="H18" s="96">
        <v>14.049999999999999</v>
      </c>
      <c r="I18" s="99" t="s">
        <v>163</v>
      </c>
      <c r="J18" s="100">
        <v>0.04</v>
      </c>
      <c r="K18" s="97">
        <v>1.0800000000000001E-2</v>
      </c>
      <c r="L18" s="96">
        <v>182518.99999999997</v>
      </c>
      <c r="M18" s="98">
        <v>175.58</v>
      </c>
      <c r="N18" s="86"/>
      <c r="O18" s="96">
        <v>320.46684999999991</v>
      </c>
      <c r="P18" s="97">
        <v>1.1251600720348043E-5</v>
      </c>
      <c r="Q18" s="97">
        <v>4.1611132510852245E-2</v>
      </c>
      <c r="R18" s="97">
        <f>O18/'סכום נכסי הקרן'!$C$42</f>
        <v>1.1367789526848589E-2</v>
      </c>
      <c r="AU18" s="140"/>
    </row>
    <row r="19" spans="2:48" s="138" customFormat="1">
      <c r="B19" s="88" t="s">
        <v>260</v>
      </c>
      <c r="C19" s="86" t="s">
        <v>261</v>
      </c>
      <c r="D19" s="99" t="s">
        <v>119</v>
      </c>
      <c r="E19" s="86" t="s">
        <v>253</v>
      </c>
      <c r="F19" s="86"/>
      <c r="G19" s="86"/>
      <c r="H19" s="96">
        <v>17.900000000000002</v>
      </c>
      <c r="I19" s="99" t="s">
        <v>163</v>
      </c>
      <c r="J19" s="100">
        <v>2.75E-2</v>
      </c>
      <c r="K19" s="97">
        <v>1.3300000000000001E-2</v>
      </c>
      <c r="L19" s="96">
        <v>40349.999999999993</v>
      </c>
      <c r="M19" s="98">
        <v>139.80000000000001</v>
      </c>
      <c r="N19" s="86"/>
      <c r="O19" s="96">
        <v>56.409299999999988</v>
      </c>
      <c r="P19" s="97">
        <v>2.2828767777796821E-6</v>
      </c>
      <c r="Q19" s="97">
        <v>7.3244856906242179E-3</v>
      </c>
      <c r="R19" s="97">
        <f>O19/'סכום נכסי הקרן'!$C$42</f>
        <v>2.0009840323791995E-3</v>
      </c>
      <c r="AV19" s="140"/>
    </row>
    <row r="20" spans="2:48" s="138" customFormat="1">
      <c r="B20" s="88" t="s">
        <v>262</v>
      </c>
      <c r="C20" s="86" t="s">
        <v>263</v>
      </c>
      <c r="D20" s="99" t="s">
        <v>119</v>
      </c>
      <c r="E20" s="86" t="s">
        <v>253</v>
      </c>
      <c r="F20" s="86"/>
      <c r="G20" s="86"/>
      <c r="H20" s="96">
        <v>5.0200000000000005</v>
      </c>
      <c r="I20" s="99" t="s">
        <v>163</v>
      </c>
      <c r="J20" s="100">
        <v>1.7500000000000002E-2</v>
      </c>
      <c r="K20" s="97">
        <v>-1.7000000000000001E-3</v>
      </c>
      <c r="L20" s="96">
        <v>72081.999999999985</v>
      </c>
      <c r="M20" s="98">
        <v>113.42</v>
      </c>
      <c r="N20" s="86"/>
      <c r="O20" s="96">
        <v>81.755419999999987</v>
      </c>
      <c r="P20" s="97">
        <v>5.0332796129900806E-6</v>
      </c>
      <c r="Q20" s="97">
        <v>1.0615561687894957E-2</v>
      </c>
      <c r="R20" s="97">
        <f>O20/'סכום נכסי הקרן'!$C$42</f>
        <v>2.9000765827701296E-3</v>
      </c>
    </row>
    <row r="21" spans="2:48" s="138" customFormat="1">
      <c r="B21" s="88" t="s">
        <v>264</v>
      </c>
      <c r="C21" s="86" t="s">
        <v>265</v>
      </c>
      <c r="D21" s="99" t="s">
        <v>119</v>
      </c>
      <c r="E21" s="86" t="s">
        <v>253</v>
      </c>
      <c r="F21" s="86"/>
      <c r="G21" s="86"/>
      <c r="H21" s="96">
        <v>1.31</v>
      </c>
      <c r="I21" s="99" t="s">
        <v>163</v>
      </c>
      <c r="J21" s="100">
        <v>0.03</v>
      </c>
      <c r="K21" s="97">
        <v>-8.8999999999999999E-3</v>
      </c>
      <c r="L21" s="96">
        <v>371435.99999999994</v>
      </c>
      <c r="M21" s="98">
        <v>118.19</v>
      </c>
      <c r="N21" s="86"/>
      <c r="O21" s="96">
        <v>439.00020999999992</v>
      </c>
      <c r="P21" s="97">
        <v>2.4228944859966159E-5</v>
      </c>
      <c r="Q21" s="97">
        <v>5.7002138943862565E-2</v>
      </c>
      <c r="R21" s="97">
        <f>O21/'סכום נכסי הקרן'!$C$42</f>
        <v>1.5572474936244829E-2</v>
      </c>
    </row>
    <row r="22" spans="2:48" s="138" customFormat="1">
      <c r="B22" s="88" t="s">
        <v>266</v>
      </c>
      <c r="C22" s="86" t="s">
        <v>267</v>
      </c>
      <c r="D22" s="99" t="s">
        <v>119</v>
      </c>
      <c r="E22" s="86" t="s">
        <v>253</v>
      </c>
      <c r="F22" s="86"/>
      <c r="G22" s="86"/>
      <c r="H22" s="96">
        <v>2.3400000000000003</v>
      </c>
      <c r="I22" s="99" t="s">
        <v>163</v>
      </c>
      <c r="J22" s="100">
        <v>1E-3</v>
      </c>
      <c r="K22" s="97">
        <v>-6.9999999999999993E-3</v>
      </c>
      <c r="L22" s="96">
        <v>743277.99999999988</v>
      </c>
      <c r="M22" s="98">
        <v>102.86</v>
      </c>
      <c r="N22" s="86"/>
      <c r="O22" s="96">
        <v>764.53569999999979</v>
      </c>
      <c r="P22" s="97">
        <v>5.1221351493963543E-5</v>
      </c>
      <c r="Q22" s="97">
        <v>9.927141082448053E-2</v>
      </c>
      <c r="R22" s="97">
        <f>O22/'סכום נכסי הקרן'!$C$42</f>
        <v>2.7120062257178407E-2</v>
      </c>
    </row>
    <row r="23" spans="2:48" s="138" customFormat="1">
      <c r="B23" s="88" t="s">
        <v>268</v>
      </c>
      <c r="C23" s="86" t="s">
        <v>269</v>
      </c>
      <c r="D23" s="99" t="s">
        <v>119</v>
      </c>
      <c r="E23" s="86" t="s">
        <v>253</v>
      </c>
      <c r="F23" s="86"/>
      <c r="G23" s="86"/>
      <c r="H23" s="96">
        <v>7.14</v>
      </c>
      <c r="I23" s="99" t="s">
        <v>163</v>
      </c>
      <c r="J23" s="100">
        <v>7.4999999999999997E-3</v>
      </c>
      <c r="K23" s="97">
        <v>2.2000000000000001E-3</v>
      </c>
      <c r="L23" s="96">
        <v>54807.999999999993</v>
      </c>
      <c r="M23" s="98">
        <v>104.89</v>
      </c>
      <c r="N23" s="86"/>
      <c r="O23" s="96">
        <v>57.488109999999992</v>
      </c>
      <c r="P23" s="97">
        <v>3.9324870440595244E-6</v>
      </c>
      <c r="Q23" s="97">
        <v>7.4645641600947187E-3</v>
      </c>
      <c r="R23" s="97">
        <f>O23/'סכום נכסי הקרן'!$C$42</f>
        <v>2.0392522183692936E-3</v>
      </c>
    </row>
    <row r="24" spans="2:48" s="138" customFormat="1">
      <c r="B24" s="88" t="s">
        <v>270</v>
      </c>
      <c r="C24" s="86" t="s">
        <v>271</v>
      </c>
      <c r="D24" s="99" t="s">
        <v>119</v>
      </c>
      <c r="E24" s="86" t="s">
        <v>253</v>
      </c>
      <c r="F24" s="86"/>
      <c r="G24" s="86"/>
      <c r="H24" s="96">
        <v>4.0199999999999996</v>
      </c>
      <c r="I24" s="99" t="s">
        <v>163</v>
      </c>
      <c r="J24" s="100">
        <v>2.75E-2</v>
      </c>
      <c r="K24" s="97">
        <v>-3.4999999999999996E-3</v>
      </c>
      <c r="L24" s="96">
        <v>409500.99999999994</v>
      </c>
      <c r="M24" s="98">
        <v>119.62</v>
      </c>
      <c r="N24" s="86"/>
      <c r="O24" s="96">
        <v>489.84507999999988</v>
      </c>
      <c r="P24" s="97">
        <v>2.4964482851789243E-5</v>
      </c>
      <c r="Q24" s="97">
        <v>6.3604109235226733E-2</v>
      </c>
      <c r="R24" s="97">
        <f>O24/'סכום נכסי הקרן'!$C$42</f>
        <v>1.737607421860423E-2</v>
      </c>
    </row>
    <row r="25" spans="2:48" s="138" customFormat="1">
      <c r="B25" s="89"/>
      <c r="C25" s="86"/>
      <c r="D25" s="86"/>
      <c r="E25" s="86"/>
      <c r="F25" s="86"/>
      <c r="G25" s="86"/>
      <c r="H25" s="86"/>
      <c r="I25" s="86"/>
      <c r="J25" s="86"/>
      <c r="K25" s="97"/>
      <c r="L25" s="96"/>
      <c r="M25" s="98"/>
      <c r="N25" s="86"/>
      <c r="O25" s="86"/>
      <c r="P25" s="86"/>
      <c r="Q25" s="97"/>
      <c r="R25" s="86"/>
    </row>
    <row r="26" spans="2:48" s="137" customFormat="1">
      <c r="B26" s="124" t="s">
        <v>43</v>
      </c>
      <c r="C26" s="120"/>
      <c r="D26" s="120"/>
      <c r="E26" s="120"/>
      <c r="F26" s="120"/>
      <c r="G26" s="120"/>
      <c r="H26" s="121">
        <v>4.7976487826162719</v>
      </c>
      <c r="I26" s="120"/>
      <c r="J26" s="120"/>
      <c r="K26" s="122">
        <v>1.1120613705374489E-2</v>
      </c>
      <c r="L26" s="121"/>
      <c r="M26" s="125"/>
      <c r="N26" s="120"/>
      <c r="O26" s="121">
        <v>4539.7637299999988</v>
      </c>
      <c r="P26" s="120"/>
      <c r="Q26" s="122">
        <v>0.58946724173495901</v>
      </c>
      <c r="R26" s="122">
        <f>O26/'סכום נכסי הקרן'!$C$42</f>
        <v>0.16103718242389528</v>
      </c>
    </row>
    <row r="27" spans="2:48" s="138" customFormat="1">
      <c r="B27" s="87" t="s">
        <v>23</v>
      </c>
      <c r="C27" s="84"/>
      <c r="D27" s="84"/>
      <c r="E27" s="84"/>
      <c r="F27" s="84"/>
      <c r="G27" s="84"/>
      <c r="H27" s="93">
        <v>4.7976487826162719</v>
      </c>
      <c r="I27" s="84"/>
      <c r="J27" s="84"/>
      <c r="K27" s="94">
        <v>1.1120613705374489E-2</v>
      </c>
      <c r="L27" s="93"/>
      <c r="M27" s="95"/>
      <c r="N27" s="84"/>
      <c r="O27" s="93">
        <v>4539.7637299999988</v>
      </c>
      <c r="P27" s="84"/>
      <c r="Q27" s="94">
        <v>0.58946724173495901</v>
      </c>
      <c r="R27" s="94">
        <f>O27/'סכום נכסי הקרן'!$C$42</f>
        <v>0.16103718242389528</v>
      </c>
    </row>
    <row r="28" spans="2:48" s="138" customFormat="1">
      <c r="B28" s="88" t="s">
        <v>272</v>
      </c>
      <c r="C28" s="86" t="s">
        <v>273</v>
      </c>
      <c r="D28" s="99" t="s">
        <v>119</v>
      </c>
      <c r="E28" s="86" t="s">
        <v>253</v>
      </c>
      <c r="F28" s="86"/>
      <c r="G28" s="86"/>
      <c r="H28" s="96">
        <v>0.67</v>
      </c>
      <c r="I28" s="99" t="s">
        <v>163</v>
      </c>
      <c r="J28" s="100">
        <v>0.06</v>
      </c>
      <c r="K28" s="97">
        <v>1.7000000000000001E-3</v>
      </c>
      <c r="L28" s="96">
        <v>387916.99999999994</v>
      </c>
      <c r="M28" s="98">
        <v>105.88</v>
      </c>
      <c r="N28" s="86"/>
      <c r="O28" s="96">
        <v>410.72651999999988</v>
      </c>
      <c r="P28" s="97">
        <v>2.1164923288899392E-5</v>
      </c>
      <c r="Q28" s="97">
        <v>5.3330931575110513E-2</v>
      </c>
      <c r="R28" s="97">
        <f>O28/'סכום נכסי הקרן'!$C$42</f>
        <v>1.4569533892366612E-2</v>
      </c>
    </row>
    <row r="29" spans="2:48" s="138" customFormat="1">
      <c r="B29" s="88" t="s">
        <v>274</v>
      </c>
      <c r="C29" s="86" t="s">
        <v>275</v>
      </c>
      <c r="D29" s="99" t="s">
        <v>119</v>
      </c>
      <c r="E29" s="86" t="s">
        <v>253</v>
      </c>
      <c r="F29" s="86"/>
      <c r="G29" s="86"/>
      <c r="H29" s="96">
        <v>6.7900000000000009</v>
      </c>
      <c r="I29" s="99" t="s">
        <v>163</v>
      </c>
      <c r="J29" s="100">
        <v>6.25E-2</v>
      </c>
      <c r="K29" s="97">
        <v>1.84E-2</v>
      </c>
      <c r="L29" s="96">
        <v>259999.99999999997</v>
      </c>
      <c r="M29" s="98">
        <v>137.97</v>
      </c>
      <c r="N29" s="86"/>
      <c r="O29" s="96">
        <v>358.72198999999995</v>
      </c>
      <c r="P29" s="97">
        <v>1.515181977726242E-5</v>
      </c>
      <c r="Q29" s="97">
        <v>4.6578384817170998E-2</v>
      </c>
      <c r="R29" s="97">
        <f>O29/'סכום נכסי הקרן'!$C$42</f>
        <v>1.272479846502777E-2</v>
      </c>
    </row>
    <row r="30" spans="2:48" s="138" customFormat="1">
      <c r="B30" s="88" t="s">
        <v>276</v>
      </c>
      <c r="C30" s="86" t="s">
        <v>277</v>
      </c>
      <c r="D30" s="99" t="s">
        <v>119</v>
      </c>
      <c r="E30" s="86" t="s">
        <v>253</v>
      </c>
      <c r="F30" s="86"/>
      <c r="G30" s="86"/>
      <c r="H30" s="96">
        <v>5.2800000000000011</v>
      </c>
      <c r="I30" s="99" t="s">
        <v>163</v>
      </c>
      <c r="J30" s="100">
        <v>3.7499999999999999E-2</v>
      </c>
      <c r="K30" s="97">
        <v>1.4000000000000002E-2</v>
      </c>
      <c r="L30" s="96">
        <v>32827.999999999993</v>
      </c>
      <c r="M30" s="98">
        <v>113.84</v>
      </c>
      <c r="N30" s="86"/>
      <c r="O30" s="96">
        <v>37.371389999999991</v>
      </c>
      <c r="P30" s="97">
        <v>2.0988719043030003E-6</v>
      </c>
      <c r="Q30" s="97">
        <v>4.8525014721639333E-3</v>
      </c>
      <c r="R30" s="97">
        <f>O30/'סכום נכסי הקרן'!$C$42</f>
        <v>1.3256600358064307E-3</v>
      </c>
    </row>
    <row r="31" spans="2:48" s="138" customFormat="1">
      <c r="B31" s="88" t="s">
        <v>278</v>
      </c>
      <c r="C31" s="86" t="s">
        <v>279</v>
      </c>
      <c r="D31" s="99" t="s">
        <v>119</v>
      </c>
      <c r="E31" s="86" t="s">
        <v>253</v>
      </c>
      <c r="F31" s="86"/>
      <c r="G31" s="86"/>
      <c r="H31" s="96">
        <v>18.460000000000004</v>
      </c>
      <c r="I31" s="99" t="s">
        <v>163</v>
      </c>
      <c r="J31" s="100">
        <v>3.7499999999999999E-2</v>
      </c>
      <c r="K31" s="97">
        <v>3.2000000000000001E-2</v>
      </c>
      <c r="L31" s="96">
        <v>37634.999999999993</v>
      </c>
      <c r="M31" s="98">
        <v>111.1</v>
      </c>
      <c r="N31" s="86"/>
      <c r="O31" s="96">
        <v>41.81248999999999</v>
      </c>
      <c r="P31" s="97">
        <v>6.1793047555607577E-6</v>
      </c>
      <c r="Q31" s="97">
        <v>5.4291576866645781E-3</v>
      </c>
      <c r="R31" s="97">
        <f>O31/'סכום נכסי הקרן'!$C$42</f>
        <v>1.483197360080961E-3</v>
      </c>
    </row>
    <row r="32" spans="2:48" s="138" customFormat="1">
      <c r="B32" s="88" t="s">
        <v>280</v>
      </c>
      <c r="C32" s="86" t="s">
        <v>281</v>
      </c>
      <c r="D32" s="99" t="s">
        <v>119</v>
      </c>
      <c r="E32" s="86" t="s">
        <v>253</v>
      </c>
      <c r="F32" s="86"/>
      <c r="G32" s="86"/>
      <c r="H32" s="96">
        <v>0.92</v>
      </c>
      <c r="I32" s="99" t="s">
        <v>163</v>
      </c>
      <c r="J32" s="100">
        <v>2.2499999999999999E-2</v>
      </c>
      <c r="K32" s="97">
        <v>1.9E-3</v>
      </c>
      <c r="L32" s="96">
        <v>545937.99999999988</v>
      </c>
      <c r="M32" s="98">
        <v>102.07</v>
      </c>
      <c r="N32" s="86"/>
      <c r="O32" s="96">
        <v>557.23891999999989</v>
      </c>
      <c r="P32" s="97">
        <v>2.839920077862181E-5</v>
      </c>
      <c r="Q32" s="97">
        <v>7.2354886442464156E-2</v>
      </c>
      <c r="R32" s="97">
        <f>O32/'סכום נכסי הקרן'!$C$42</f>
        <v>1.9766708346677413E-2</v>
      </c>
    </row>
    <row r="33" spans="2:18" s="138" customFormat="1">
      <c r="B33" s="88" t="s">
        <v>282</v>
      </c>
      <c r="C33" s="86" t="s">
        <v>283</v>
      </c>
      <c r="D33" s="99" t="s">
        <v>119</v>
      </c>
      <c r="E33" s="86" t="s">
        <v>253</v>
      </c>
      <c r="F33" s="86"/>
      <c r="G33" s="86"/>
      <c r="H33" s="96">
        <v>0.33999999999999991</v>
      </c>
      <c r="I33" s="99" t="s">
        <v>163</v>
      </c>
      <c r="J33" s="100">
        <v>5.0000000000000001E-3</v>
      </c>
      <c r="K33" s="97">
        <v>8.9999999999999987E-4</v>
      </c>
      <c r="L33" s="96">
        <v>173761.99999999997</v>
      </c>
      <c r="M33" s="98">
        <v>100.47</v>
      </c>
      <c r="N33" s="86"/>
      <c r="O33" s="96">
        <v>174.57867000000002</v>
      </c>
      <c r="P33" s="97">
        <v>1.7558135243004818E-5</v>
      </c>
      <c r="Q33" s="97">
        <v>2.2668229712178804E-2</v>
      </c>
      <c r="R33" s="97">
        <f>O33/'סכום נכסי הקרן'!$C$42</f>
        <v>6.1927577733458441E-3</v>
      </c>
    </row>
    <row r="34" spans="2:18" s="138" customFormat="1">
      <c r="B34" s="88" t="s">
        <v>284</v>
      </c>
      <c r="C34" s="86" t="s">
        <v>285</v>
      </c>
      <c r="D34" s="99" t="s">
        <v>119</v>
      </c>
      <c r="E34" s="86" t="s">
        <v>253</v>
      </c>
      <c r="F34" s="86"/>
      <c r="G34" s="86"/>
      <c r="H34" s="96">
        <v>4.3000000000000007</v>
      </c>
      <c r="I34" s="99" t="s">
        <v>163</v>
      </c>
      <c r="J34" s="100">
        <v>1.2500000000000001E-2</v>
      </c>
      <c r="K34" s="97">
        <v>1.1199999999999998E-2</v>
      </c>
      <c r="L34" s="96">
        <v>125434.99999999999</v>
      </c>
      <c r="M34" s="98">
        <v>101.3</v>
      </c>
      <c r="N34" s="86"/>
      <c r="O34" s="96">
        <v>127.06564999999998</v>
      </c>
      <c r="P34" s="97">
        <v>1.1982880916329521E-5</v>
      </c>
      <c r="Q34" s="97">
        <v>1.6498884673180933E-2</v>
      </c>
      <c r="R34" s="97">
        <f>O34/'סכום נכסי הקרן'!$C$42</f>
        <v>4.5073478435982018E-3</v>
      </c>
    </row>
    <row r="35" spans="2:18" s="138" customFormat="1">
      <c r="B35" s="88" t="s">
        <v>286</v>
      </c>
      <c r="C35" s="86" t="s">
        <v>287</v>
      </c>
      <c r="D35" s="99" t="s">
        <v>119</v>
      </c>
      <c r="E35" s="86" t="s">
        <v>253</v>
      </c>
      <c r="F35" s="86"/>
      <c r="G35" s="86"/>
      <c r="H35" s="96">
        <v>2.58</v>
      </c>
      <c r="I35" s="99" t="s">
        <v>163</v>
      </c>
      <c r="J35" s="100">
        <v>5.0000000000000001E-3</v>
      </c>
      <c r="K35" s="97">
        <v>6.3E-3</v>
      </c>
      <c r="L35" s="96">
        <v>128371.99999999999</v>
      </c>
      <c r="M35" s="98">
        <v>99.86</v>
      </c>
      <c r="N35" s="86"/>
      <c r="O35" s="96">
        <v>128.19227999999998</v>
      </c>
      <c r="P35" s="97">
        <v>2.0891557790694815E-5</v>
      </c>
      <c r="Q35" s="97">
        <v>1.664517234761809E-2</v>
      </c>
      <c r="R35" s="97">
        <f>O35/'סכום נכסי הקרן'!$C$42</f>
        <v>4.5473123288940556E-3</v>
      </c>
    </row>
    <row r="36" spans="2:18" s="138" customFormat="1">
      <c r="B36" s="88" t="s">
        <v>288</v>
      </c>
      <c r="C36" s="86" t="s">
        <v>289</v>
      </c>
      <c r="D36" s="99" t="s">
        <v>119</v>
      </c>
      <c r="E36" s="86" t="s">
        <v>253</v>
      </c>
      <c r="F36" s="86"/>
      <c r="G36" s="86"/>
      <c r="H36" s="96">
        <v>3.3200000000000007</v>
      </c>
      <c r="I36" s="99" t="s">
        <v>163</v>
      </c>
      <c r="J36" s="100">
        <v>5.5E-2</v>
      </c>
      <c r="K36" s="97">
        <v>8.8000000000000023E-3</v>
      </c>
      <c r="L36" s="96">
        <v>345194.99999999994</v>
      </c>
      <c r="M36" s="98">
        <v>118.53</v>
      </c>
      <c r="N36" s="86"/>
      <c r="O36" s="96">
        <v>409.15963999999991</v>
      </c>
      <c r="P36" s="97">
        <v>1.9223097187596928E-5</v>
      </c>
      <c r="Q36" s="97">
        <v>5.3127479482300899E-2</v>
      </c>
      <c r="R36" s="97">
        <f>O36/'סכום נכסי הקרן'!$C$42</f>
        <v>1.4513952598844901E-2</v>
      </c>
    </row>
    <row r="37" spans="2:18" s="138" customFormat="1">
      <c r="B37" s="88" t="s">
        <v>290</v>
      </c>
      <c r="C37" s="86" t="s">
        <v>291</v>
      </c>
      <c r="D37" s="99" t="s">
        <v>119</v>
      </c>
      <c r="E37" s="86" t="s">
        <v>253</v>
      </c>
      <c r="F37" s="86"/>
      <c r="G37" s="86"/>
      <c r="H37" s="96">
        <v>15.190000000000001</v>
      </c>
      <c r="I37" s="99" t="s">
        <v>163</v>
      </c>
      <c r="J37" s="100">
        <v>5.5E-2</v>
      </c>
      <c r="K37" s="97">
        <v>2.9500000000000002E-2</v>
      </c>
      <c r="L37" s="96">
        <v>322473.99999999994</v>
      </c>
      <c r="M37" s="98">
        <v>145.16999999999999</v>
      </c>
      <c r="N37" s="86"/>
      <c r="O37" s="96">
        <v>468.13551999999993</v>
      </c>
      <c r="P37" s="97">
        <v>1.7637311111045475E-5</v>
      </c>
      <c r="Q37" s="97">
        <v>6.0785223669021372E-2</v>
      </c>
      <c r="R37" s="97">
        <f>O37/'סכום נכסי הקרן'!$C$42</f>
        <v>1.660597987405505E-2</v>
      </c>
    </row>
    <row r="38" spans="2:18" s="138" customFormat="1">
      <c r="B38" s="88" t="s">
        <v>292</v>
      </c>
      <c r="C38" s="86" t="s">
        <v>293</v>
      </c>
      <c r="D38" s="99" t="s">
        <v>119</v>
      </c>
      <c r="E38" s="86" t="s">
        <v>253</v>
      </c>
      <c r="F38" s="86"/>
      <c r="G38" s="86"/>
      <c r="H38" s="96">
        <v>4.3900000000000006</v>
      </c>
      <c r="I38" s="99" t="s">
        <v>163</v>
      </c>
      <c r="J38" s="100">
        <v>4.2500000000000003E-2</v>
      </c>
      <c r="K38" s="97">
        <v>1.1700000000000004E-2</v>
      </c>
      <c r="L38" s="96">
        <v>128549.99999999999</v>
      </c>
      <c r="M38" s="98">
        <v>115.24</v>
      </c>
      <c r="N38" s="86"/>
      <c r="O38" s="96">
        <v>148.14101999999997</v>
      </c>
      <c r="P38" s="97">
        <v>6.9672765101466018E-6</v>
      </c>
      <c r="Q38" s="97">
        <v>1.923542361249787E-2</v>
      </c>
      <c r="R38" s="97">
        <f>O38/'סכום נכסי הקרן'!$C$42</f>
        <v>5.2549458256061976E-3</v>
      </c>
    </row>
    <row r="39" spans="2:18" s="138" customFormat="1">
      <c r="B39" s="88" t="s">
        <v>294</v>
      </c>
      <c r="C39" s="86" t="s">
        <v>295</v>
      </c>
      <c r="D39" s="99" t="s">
        <v>119</v>
      </c>
      <c r="E39" s="86" t="s">
        <v>253</v>
      </c>
      <c r="F39" s="86"/>
      <c r="G39" s="86"/>
      <c r="H39" s="96">
        <v>8.08</v>
      </c>
      <c r="I39" s="99" t="s">
        <v>163</v>
      </c>
      <c r="J39" s="100">
        <v>0.02</v>
      </c>
      <c r="K39" s="97">
        <v>1.9800000000000005E-2</v>
      </c>
      <c r="L39" s="96">
        <v>287059.99999999994</v>
      </c>
      <c r="M39" s="98">
        <v>100.68</v>
      </c>
      <c r="N39" s="86"/>
      <c r="O39" s="96">
        <v>289.01200999999998</v>
      </c>
      <c r="P39" s="97">
        <v>1.8487378722061389E-5</v>
      </c>
      <c r="Q39" s="97">
        <v>3.7526867585017783E-2</v>
      </c>
      <c r="R39" s="97">
        <f>O39/'סכום נכסי הקרן'!$C$42</f>
        <v>1.0252004849835357E-2</v>
      </c>
    </row>
    <row r="40" spans="2:18" s="138" customFormat="1">
      <c r="B40" s="88" t="s">
        <v>296</v>
      </c>
      <c r="C40" s="86" t="s">
        <v>297</v>
      </c>
      <c r="D40" s="99" t="s">
        <v>119</v>
      </c>
      <c r="E40" s="86" t="s">
        <v>253</v>
      </c>
      <c r="F40" s="86"/>
      <c r="G40" s="86"/>
      <c r="H40" s="96">
        <v>2.8099999999999996</v>
      </c>
      <c r="I40" s="99" t="s">
        <v>163</v>
      </c>
      <c r="J40" s="100">
        <v>0.01</v>
      </c>
      <c r="K40" s="97">
        <v>6.8999999999999973E-3</v>
      </c>
      <c r="L40" s="96">
        <v>401093.99999999994</v>
      </c>
      <c r="M40" s="98">
        <v>101.03</v>
      </c>
      <c r="N40" s="86"/>
      <c r="O40" s="96">
        <v>405.22528000000005</v>
      </c>
      <c r="P40" s="97">
        <v>2.7540849609811524E-5</v>
      </c>
      <c r="Q40" s="97">
        <v>5.2616621103952592E-2</v>
      </c>
      <c r="R40" s="97">
        <f>O40/'סכום נכסי הקרן'!$C$42</f>
        <v>1.4374390655377579E-2</v>
      </c>
    </row>
    <row r="41" spans="2:18" s="138" customFormat="1">
      <c r="B41" s="88" t="s">
        <v>298</v>
      </c>
      <c r="C41" s="86" t="s">
        <v>299</v>
      </c>
      <c r="D41" s="99" t="s">
        <v>119</v>
      </c>
      <c r="E41" s="86" t="s">
        <v>253</v>
      </c>
      <c r="F41" s="86"/>
      <c r="G41" s="86"/>
      <c r="H41" s="96">
        <v>6.7100000000000017</v>
      </c>
      <c r="I41" s="99" t="s">
        <v>163</v>
      </c>
      <c r="J41" s="100">
        <v>1.7500000000000002E-2</v>
      </c>
      <c r="K41" s="97">
        <v>1.72E-2</v>
      </c>
      <c r="L41" s="96">
        <v>482503.99999999994</v>
      </c>
      <c r="M41" s="98">
        <v>101.68</v>
      </c>
      <c r="N41" s="86"/>
      <c r="O41" s="96">
        <v>490.6100899999999</v>
      </c>
      <c r="P41" s="97">
        <v>2.9974468797799559E-5</v>
      </c>
      <c r="Q41" s="97">
        <v>6.3703442231703988E-2</v>
      </c>
      <c r="R41" s="97">
        <f>O41/'סכום נכסי הקרן'!$C$42</f>
        <v>1.7403211105511362E-2</v>
      </c>
    </row>
    <row r="42" spans="2:18" s="138" customFormat="1">
      <c r="B42" s="88" t="s">
        <v>300</v>
      </c>
      <c r="C42" s="86" t="s">
        <v>301</v>
      </c>
      <c r="D42" s="99" t="s">
        <v>119</v>
      </c>
      <c r="E42" s="86" t="s">
        <v>253</v>
      </c>
      <c r="F42" s="86"/>
      <c r="G42" s="86"/>
      <c r="H42" s="96">
        <v>1.5500000000000003</v>
      </c>
      <c r="I42" s="99" t="s">
        <v>163</v>
      </c>
      <c r="J42" s="100">
        <v>0.05</v>
      </c>
      <c r="K42" s="97">
        <v>3.6000000000000003E-3</v>
      </c>
      <c r="L42" s="96">
        <v>451386.99999999994</v>
      </c>
      <c r="M42" s="98">
        <v>109.39</v>
      </c>
      <c r="N42" s="86"/>
      <c r="O42" s="96">
        <v>493.77225999999996</v>
      </c>
      <c r="P42" s="97">
        <v>2.4387209150923565E-5</v>
      </c>
      <c r="Q42" s="97">
        <v>6.4114035323912563E-2</v>
      </c>
      <c r="R42" s="97">
        <f>O42/'סכום נכסי הקרן'!$C$42</f>
        <v>1.7515381468867556E-2</v>
      </c>
    </row>
    <row r="43" spans="2:18" s="138" customFormat="1">
      <c r="B43" s="141"/>
    </row>
    <row r="44" spans="2:18" s="138" customFormat="1">
      <c r="B44" s="141"/>
    </row>
    <row r="45" spans="2:18" s="138" customFormat="1">
      <c r="B45" s="141"/>
    </row>
    <row r="46" spans="2:18" s="138" customFormat="1">
      <c r="B46" s="142" t="s">
        <v>110</v>
      </c>
      <c r="C46" s="137"/>
      <c r="D46" s="137"/>
    </row>
    <row r="47" spans="2:18" s="138" customFormat="1">
      <c r="B47" s="142" t="s">
        <v>230</v>
      </c>
      <c r="C47" s="137"/>
      <c r="D47" s="137"/>
    </row>
    <row r="48" spans="2:18" s="138" customFormat="1">
      <c r="B48" s="155" t="s">
        <v>238</v>
      </c>
      <c r="C48" s="155"/>
      <c r="D48" s="155"/>
    </row>
    <row r="49" spans="2:2" s="138" customFormat="1">
      <c r="B49" s="141"/>
    </row>
    <row r="50" spans="2:2" s="138" customFormat="1">
      <c r="B50" s="141"/>
    </row>
    <row r="51" spans="2:2" s="138" customFormat="1">
      <c r="B51" s="141"/>
    </row>
    <row r="52" spans="2:2" s="138" customFormat="1">
      <c r="B52" s="141"/>
    </row>
    <row r="53" spans="2:2" s="138" customFormat="1">
      <c r="B53" s="141"/>
    </row>
    <row r="54" spans="2:2" s="138" customFormat="1">
      <c r="B54" s="141"/>
    </row>
    <row r="55" spans="2:2" s="138" customFormat="1">
      <c r="B55" s="141"/>
    </row>
    <row r="56" spans="2:2" s="138" customFormat="1">
      <c r="B56" s="141"/>
    </row>
    <row r="57" spans="2:2" s="138" customFormat="1">
      <c r="B57" s="141"/>
    </row>
    <row r="58" spans="2:2" s="138" customFormat="1">
      <c r="B58" s="141"/>
    </row>
    <row r="59" spans="2:2" s="138" customFormat="1">
      <c r="B59" s="141"/>
    </row>
    <row r="60" spans="2:2" s="138" customFormat="1">
      <c r="B60" s="141"/>
    </row>
    <row r="61" spans="2:2" s="138" customFormat="1">
      <c r="B61" s="141"/>
    </row>
    <row r="62" spans="2:2" s="138" customFormat="1">
      <c r="B62" s="141"/>
    </row>
    <row r="63" spans="2:2" s="138" customFormat="1">
      <c r="B63" s="141"/>
    </row>
    <row r="64" spans="2:2" s="138" customFormat="1">
      <c r="B64" s="141"/>
    </row>
    <row r="65" spans="2:4" s="138" customFormat="1">
      <c r="B65" s="141"/>
    </row>
    <row r="66" spans="2:4" s="138" customFormat="1">
      <c r="B66" s="141"/>
    </row>
    <row r="67" spans="2:4" s="138" customFormat="1">
      <c r="B67" s="141"/>
    </row>
    <row r="68" spans="2:4" s="138" customFormat="1">
      <c r="B68" s="141"/>
    </row>
    <row r="69" spans="2:4" s="138" customFormat="1">
      <c r="B69" s="141"/>
    </row>
    <row r="70" spans="2:4" s="138" customFormat="1">
      <c r="B70" s="141"/>
    </row>
    <row r="71" spans="2:4" s="138" customFormat="1">
      <c r="B71" s="141"/>
    </row>
    <row r="72" spans="2:4" s="138" customFormat="1">
      <c r="B72" s="141"/>
    </row>
    <row r="73" spans="2:4" s="138" customFormat="1">
      <c r="B73" s="141"/>
    </row>
    <row r="74" spans="2:4" s="138" customFormat="1">
      <c r="B74" s="141"/>
    </row>
    <row r="75" spans="2:4" s="138" customFormat="1">
      <c r="B75" s="141"/>
    </row>
    <row r="76" spans="2:4" s="138" customFormat="1">
      <c r="B76" s="141"/>
    </row>
    <row r="77" spans="2:4">
      <c r="C77" s="1"/>
      <c r="D77" s="1"/>
    </row>
    <row r="78" spans="2:4">
      <c r="C78" s="1"/>
      <c r="D78" s="1"/>
    </row>
    <row r="79" spans="2:4">
      <c r="C79" s="1"/>
      <c r="D79" s="1"/>
    </row>
    <row r="80" spans="2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48:D48"/>
  </mergeCells>
  <phoneticPr fontId="3" type="noConversion"/>
  <dataValidations count="1">
    <dataValidation allowBlank="1" showInputMessage="1" showErrorMessage="1" sqref="N10:Q10 N9 N1:N7 N32:N1048576 C5:C29 O1:Q9 O11:Q1048576 B49:B1048576 J1:M1048576 E1:I30 B46:B48 D1:D29 R1:AF1048576 AJ1:XFD1048576 AG1:AI27 AG31:AI1048576 C46:D47 A1:A1048576 B1:B45 E32:I1048576 C32:D45 C49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C25" sqref="C2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178</v>
      </c>
      <c r="C1" s="80" t="s" vm="1">
        <v>248</v>
      </c>
    </row>
    <row r="2" spans="2:67">
      <c r="B2" s="58" t="s">
        <v>177</v>
      </c>
      <c r="C2" s="80" t="s">
        <v>249</v>
      </c>
    </row>
    <row r="3" spans="2:67">
      <c r="B3" s="58" t="s">
        <v>179</v>
      </c>
      <c r="C3" s="80" t="s">
        <v>250</v>
      </c>
    </row>
    <row r="4" spans="2:67">
      <c r="B4" s="58" t="s">
        <v>180</v>
      </c>
      <c r="C4" s="80">
        <v>9455</v>
      </c>
    </row>
    <row r="6" spans="2:67" ht="26.25" customHeight="1">
      <c r="B6" s="152" t="s">
        <v>208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7"/>
      <c r="BO6" s="3"/>
    </row>
    <row r="7" spans="2:67" ht="26.25" customHeight="1">
      <c r="B7" s="152" t="s">
        <v>84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7"/>
      <c r="AZ7" s="45"/>
      <c r="BJ7" s="3"/>
      <c r="BO7" s="3"/>
    </row>
    <row r="8" spans="2:67" s="3" customFormat="1" ht="78.75">
      <c r="B8" s="39" t="s">
        <v>113</v>
      </c>
      <c r="C8" s="14" t="s">
        <v>42</v>
      </c>
      <c r="D8" s="14" t="s">
        <v>118</v>
      </c>
      <c r="E8" s="14" t="s">
        <v>224</v>
      </c>
      <c r="F8" s="14" t="s">
        <v>115</v>
      </c>
      <c r="G8" s="14" t="s">
        <v>58</v>
      </c>
      <c r="H8" s="14" t="s">
        <v>15</v>
      </c>
      <c r="I8" s="14" t="s">
        <v>59</v>
      </c>
      <c r="J8" s="14" t="s">
        <v>99</v>
      </c>
      <c r="K8" s="14" t="s">
        <v>18</v>
      </c>
      <c r="L8" s="14" t="s">
        <v>98</v>
      </c>
      <c r="M8" s="14" t="s">
        <v>17</v>
      </c>
      <c r="N8" s="14" t="s">
        <v>19</v>
      </c>
      <c r="O8" s="14" t="s">
        <v>232</v>
      </c>
      <c r="P8" s="14" t="s">
        <v>231</v>
      </c>
      <c r="Q8" s="14" t="s">
        <v>57</v>
      </c>
      <c r="R8" s="14" t="s">
        <v>54</v>
      </c>
      <c r="S8" s="14" t="s">
        <v>181</v>
      </c>
      <c r="T8" s="40" t="s">
        <v>183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239</v>
      </c>
      <c r="P9" s="17"/>
      <c r="Q9" s="17" t="s">
        <v>235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111</v>
      </c>
      <c r="R10" s="20" t="s">
        <v>112</v>
      </c>
      <c r="S10" s="47" t="s">
        <v>184</v>
      </c>
      <c r="T10" s="75" t="s">
        <v>225</v>
      </c>
      <c r="U10" s="5"/>
      <c r="BJ10" s="1"/>
      <c r="BK10" s="3"/>
      <c r="BL10" s="1"/>
      <c r="BO10" s="1"/>
    </row>
    <row r="11" spans="2:67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5"/>
      <c r="BJ11" s="1"/>
      <c r="BK11" s="3"/>
      <c r="BL11" s="1"/>
      <c r="BO11" s="1"/>
    </row>
    <row r="12" spans="2:67" ht="20.25">
      <c r="B12" s="101" t="s">
        <v>247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BK12" s="4"/>
    </row>
    <row r="13" spans="2:67">
      <c r="B13" s="101" t="s">
        <v>110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</row>
    <row r="14" spans="2:67">
      <c r="B14" s="101" t="s">
        <v>230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</row>
    <row r="15" spans="2:67">
      <c r="B15" s="101" t="s">
        <v>238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</row>
    <row r="16" spans="2:67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BJ16" s="4"/>
    </row>
    <row r="17" spans="2:2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</row>
    <row r="18" spans="2:2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</row>
    <row r="19" spans="2:2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</row>
    <row r="20" spans="2:2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</row>
    <row r="21" spans="2:2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</row>
    <row r="22" spans="2:2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</row>
    <row r="23" spans="2:2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</row>
    <row r="24" spans="2:2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</row>
    <row r="25" spans="2:2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</row>
    <row r="26" spans="2:2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</row>
    <row r="27" spans="2:2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</row>
    <row r="28" spans="2:2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</row>
    <row r="29" spans="2:2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</row>
    <row r="30" spans="2:2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</row>
    <row r="31" spans="2:2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</row>
    <row r="32" spans="2:20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</row>
    <row r="33" spans="2:20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</row>
    <row r="34" spans="2:20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</row>
    <row r="35" spans="2:20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</row>
    <row r="36" spans="2:20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</row>
    <row r="37" spans="2:20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</row>
    <row r="38" spans="2:20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</row>
    <row r="39" spans="2:20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</row>
    <row r="40" spans="2:20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</row>
    <row r="41" spans="2:20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</row>
    <row r="42" spans="2:20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</row>
    <row r="43" spans="2:20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</row>
    <row r="44" spans="2:20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</row>
    <row r="45" spans="2:20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</row>
    <row r="46" spans="2:20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</row>
    <row r="47" spans="2:20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</row>
    <row r="48" spans="2:20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</row>
    <row r="49" spans="2:20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</row>
    <row r="50" spans="2:20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</row>
    <row r="51" spans="2:20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</row>
    <row r="52" spans="2:20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</row>
    <row r="53" spans="2:20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</row>
    <row r="54" spans="2:20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</row>
    <row r="55" spans="2:20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</row>
    <row r="56" spans="2:20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</row>
    <row r="57" spans="2:20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</row>
    <row r="58" spans="2:20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</row>
    <row r="59" spans="2:20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</row>
    <row r="60" spans="2:20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</row>
    <row r="61" spans="2:20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</row>
    <row r="62" spans="2:20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</row>
    <row r="63" spans="2:20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</row>
    <row r="64" spans="2:20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</row>
    <row r="65" spans="2:20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</row>
    <row r="66" spans="2:20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</row>
    <row r="67" spans="2:20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2:20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</row>
    <row r="69" spans="2:20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</row>
    <row r="70" spans="2:20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</row>
    <row r="71" spans="2:20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</row>
    <row r="72" spans="2:20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</row>
    <row r="73" spans="2:20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</row>
    <row r="74" spans="2:20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</row>
    <row r="75" spans="2:20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</row>
    <row r="76" spans="2:20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2:20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</row>
    <row r="78" spans="2:20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</row>
    <row r="79" spans="2:20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</row>
    <row r="80" spans="2:20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</row>
    <row r="81" spans="2:20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</row>
    <row r="82" spans="2:20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</row>
    <row r="83" spans="2:20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</row>
    <row r="84" spans="2:20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</row>
    <row r="85" spans="2:20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</row>
    <row r="86" spans="2:20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</row>
    <row r="87" spans="2:20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</row>
    <row r="88" spans="2:20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</row>
    <row r="89" spans="2:20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</row>
    <row r="90" spans="2:20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</row>
    <row r="91" spans="2:20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</row>
    <row r="92" spans="2:20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</row>
    <row r="93" spans="2:20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</row>
    <row r="94" spans="2:20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</row>
    <row r="95" spans="2:20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</row>
    <row r="96" spans="2:20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</row>
    <row r="97" spans="2:20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</row>
    <row r="98" spans="2:20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</row>
    <row r="99" spans="2:20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</row>
    <row r="100" spans="2:20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</row>
    <row r="101" spans="2:20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</row>
    <row r="102" spans="2:20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</row>
    <row r="103" spans="2:20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</row>
    <row r="104" spans="2:20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</row>
    <row r="105" spans="2:20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</row>
    <row r="106" spans="2:20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</row>
    <row r="107" spans="2:20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</row>
    <row r="108" spans="2:20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</row>
    <row r="109" spans="2:20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</row>
    <row r="110" spans="2:20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C830"/>
  <sheetViews>
    <sheetView rightToLeft="1" zoomScale="90" zoomScaleNormal="90" workbookViewId="0">
      <selection activeCell="C19" sqref="C19"/>
    </sheetView>
  </sheetViews>
  <sheetFormatPr defaultColWidth="9.140625" defaultRowHeight="18"/>
  <cols>
    <col min="1" max="1" width="6.28515625" style="1" customWidth="1"/>
    <col min="2" max="2" width="34" style="2" bestFit="1" customWidth="1"/>
    <col min="3" max="3" width="46.2851562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1.28515625" style="1" bestFit="1" customWidth="1"/>
    <col min="16" max="16" width="14" style="1" customWidth="1"/>
    <col min="17" max="17" width="8.28515625" style="1" bestFit="1" customWidth="1"/>
    <col min="18" max="18" width="9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55">
      <c r="B1" s="58" t="s">
        <v>178</v>
      </c>
      <c r="C1" s="80" t="s" vm="1">
        <v>248</v>
      </c>
    </row>
    <row r="2" spans="2:55">
      <c r="B2" s="58" t="s">
        <v>177</v>
      </c>
      <c r="C2" s="80" t="s">
        <v>249</v>
      </c>
    </row>
    <row r="3" spans="2:55">
      <c r="B3" s="58" t="s">
        <v>179</v>
      </c>
      <c r="C3" s="80" t="s">
        <v>250</v>
      </c>
    </row>
    <row r="4" spans="2:55">
      <c r="B4" s="58" t="s">
        <v>180</v>
      </c>
      <c r="C4" s="80">
        <v>9455</v>
      </c>
    </row>
    <row r="6" spans="2:55" ht="26.25" customHeight="1">
      <c r="B6" s="158" t="s">
        <v>208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60"/>
    </row>
    <row r="7" spans="2:55" ht="26.25" customHeight="1">
      <c r="B7" s="158" t="s">
        <v>85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60"/>
      <c r="BC7" s="3"/>
    </row>
    <row r="8" spans="2:55" s="3" customFormat="1" ht="78.75">
      <c r="B8" s="23" t="s">
        <v>113</v>
      </c>
      <c r="C8" s="31" t="s">
        <v>42</v>
      </c>
      <c r="D8" s="31" t="s">
        <v>118</v>
      </c>
      <c r="E8" s="31" t="s">
        <v>224</v>
      </c>
      <c r="F8" s="31" t="s">
        <v>115</v>
      </c>
      <c r="G8" s="31" t="s">
        <v>58</v>
      </c>
      <c r="H8" s="31" t="s">
        <v>15</v>
      </c>
      <c r="I8" s="31" t="s">
        <v>59</v>
      </c>
      <c r="J8" s="31" t="s">
        <v>99</v>
      </c>
      <c r="K8" s="31" t="s">
        <v>18</v>
      </c>
      <c r="L8" s="31" t="s">
        <v>98</v>
      </c>
      <c r="M8" s="31" t="s">
        <v>17</v>
      </c>
      <c r="N8" s="31" t="s">
        <v>19</v>
      </c>
      <c r="O8" s="14" t="s">
        <v>232</v>
      </c>
      <c r="P8" s="31" t="s">
        <v>231</v>
      </c>
      <c r="Q8" s="31" t="s">
        <v>246</v>
      </c>
      <c r="R8" s="31" t="s">
        <v>57</v>
      </c>
      <c r="S8" s="14" t="s">
        <v>54</v>
      </c>
      <c r="T8" s="31" t="s">
        <v>181</v>
      </c>
      <c r="U8" s="15" t="s">
        <v>183</v>
      </c>
      <c r="V8" s="1"/>
      <c r="AY8" s="1"/>
      <c r="AZ8" s="1"/>
    </row>
    <row r="9" spans="2:55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239</v>
      </c>
      <c r="P9" s="33"/>
      <c r="Q9" s="17" t="s">
        <v>235</v>
      </c>
      <c r="R9" s="33" t="s">
        <v>235</v>
      </c>
      <c r="S9" s="17" t="s">
        <v>20</v>
      </c>
      <c r="T9" s="33" t="s">
        <v>235</v>
      </c>
      <c r="U9" s="18" t="s">
        <v>20</v>
      </c>
      <c r="AX9" s="1"/>
      <c r="AY9" s="1"/>
      <c r="AZ9" s="1"/>
      <c r="BC9" s="4"/>
    </row>
    <row r="10" spans="2:5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111</v>
      </c>
      <c r="R10" s="20" t="s">
        <v>112</v>
      </c>
      <c r="S10" s="20" t="s">
        <v>184</v>
      </c>
      <c r="T10" s="21" t="s">
        <v>225</v>
      </c>
      <c r="U10" s="21" t="s">
        <v>241</v>
      </c>
      <c r="V10" s="5"/>
      <c r="AX10" s="1"/>
      <c r="AY10" s="3"/>
      <c r="AZ10" s="1"/>
    </row>
    <row r="11" spans="2:55" s="136" customFormat="1" ht="18" customHeight="1">
      <c r="B11" s="81" t="s">
        <v>31</v>
      </c>
      <c r="C11" s="82"/>
      <c r="D11" s="82"/>
      <c r="E11" s="82"/>
      <c r="F11" s="82"/>
      <c r="G11" s="82"/>
      <c r="H11" s="82"/>
      <c r="I11" s="82"/>
      <c r="J11" s="82"/>
      <c r="K11" s="90">
        <v>4.3223202891442574</v>
      </c>
      <c r="L11" s="82"/>
      <c r="M11" s="82"/>
      <c r="N11" s="105">
        <v>1.1321237915064931E-2</v>
      </c>
      <c r="O11" s="90"/>
      <c r="P11" s="92"/>
      <c r="Q11" s="90">
        <v>27.099449999999994</v>
      </c>
      <c r="R11" s="90">
        <v>6628.9402499999969</v>
      </c>
      <c r="S11" s="82"/>
      <c r="T11" s="91">
        <v>1</v>
      </c>
      <c r="U11" s="91">
        <f>R11/'סכום נכסי הקרן'!$C$42</f>
        <v>0.23514568682550177</v>
      </c>
      <c r="V11" s="139"/>
      <c r="AX11" s="138"/>
      <c r="AY11" s="140"/>
      <c r="AZ11" s="138"/>
      <c r="BC11" s="138"/>
    </row>
    <row r="12" spans="2:55" s="138" customFormat="1">
      <c r="B12" s="83" t="s">
        <v>229</v>
      </c>
      <c r="C12" s="84"/>
      <c r="D12" s="84"/>
      <c r="E12" s="84"/>
      <c r="F12" s="84"/>
      <c r="G12" s="84"/>
      <c r="H12" s="84"/>
      <c r="I12" s="84"/>
      <c r="J12" s="84"/>
      <c r="K12" s="93">
        <v>4.3223202891442556</v>
      </c>
      <c r="L12" s="84"/>
      <c r="M12" s="84"/>
      <c r="N12" s="106">
        <v>1.1321237915064928E-2</v>
      </c>
      <c r="O12" s="93"/>
      <c r="P12" s="95"/>
      <c r="Q12" s="93">
        <v>27.099449999999997</v>
      </c>
      <c r="R12" s="93">
        <v>6628.9402499999997</v>
      </c>
      <c r="S12" s="84"/>
      <c r="T12" s="94">
        <v>1.0000000000000004</v>
      </c>
      <c r="U12" s="94">
        <f>R12/'סכום נכסי הקרן'!$C$42</f>
        <v>0.23514568682550185</v>
      </c>
      <c r="AY12" s="140"/>
    </row>
    <row r="13" spans="2:55" s="138" customFormat="1" ht="20.25">
      <c r="B13" s="104" t="s">
        <v>30</v>
      </c>
      <c r="C13" s="84"/>
      <c r="D13" s="84"/>
      <c r="E13" s="84"/>
      <c r="F13" s="84"/>
      <c r="G13" s="84"/>
      <c r="H13" s="84"/>
      <c r="I13" s="84"/>
      <c r="J13" s="84"/>
      <c r="K13" s="93">
        <v>4.2654089811963924</v>
      </c>
      <c r="L13" s="84"/>
      <c r="M13" s="84"/>
      <c r="N13" s="106">
        <v>8.2041813277015253E-3</v>
      </c>
      <c r="O13" s="93"/>
      <c r="P13" s="95"/>
      <c r="Q13" s="93">
        <v>26.320809999999994</v>
      </c>
      <c r="R13" s="93">
        <v>5922.2655499999992</v>
      </c>
      <c r="S13" s="84"/>
      <c r="T13" s="94">
        <v>0.8933955242695093</v>
      </c>
      <c r="U13" s="94">
        <f>R13/'סכום נכסי הקרן'!$C$42</f>
        <v>0.210078104161183</v>
      </c>
      <c r="AY13" s="136"/>
    </row>
    <row r="14" spans="2:55" s="138" customFormat="1">
      <c r="B14" s="89" t="s">
        <v>302</v>
      </c>
      <c r="C14" s="86" t="s">
        <v>303</v>
      </c>
      <c r="D14" s="99" t="s">
        <v>119</v>
      </c>
      <c r="E14" s="99" t="s">
        <v>304</v>
      </c>
      <c r="F14" s="99" t="s">
        <v>305</v>
      </c>
      <c r="G14" s="99" t="s">
        <v>306</v>
      </c>
      <c r="H14" s="86" t="s">
        <v>307</v>
      </c>
      <c r="I14" s="86" t="s">
        <v>308</v>
      </c>
      <c r="J14" s="86"/>
      <c r="K14" s="96">
        <v>4.28</v>
      </c>
      <c r="L14" s="99" t="s">
        <v>163</v>
      </c>
      <c r="M14" s="100">
        <v>6.1999999999999998E-3</v>
      </c>
      <c r="N14" s="100">
        <v>4.3E-3</v>
      </c>
      <c r="O14" s="96">
        <v>228138.99999999997</v>
      </c>
      <c r="P14" s="98">
        <v>102.11</v>
      </c>
      <c r="Q14" s="86"/>
      <c r="R14" s="96">
        <v>232.95273999999995</v>
      </c>
      <c r="S14" s="97">
        <v>7.2999317488267227E-5</v>
      </c>
      <c r="T14" s="97">
        <v>3.514177699821628E-2</v>
      </c>
      <c r="U14" s="97">
        <f>R14/'סכום נכסי הקרן'!$C$42</f>
        <v>8.2634372885141867E-3</v>
      </c>
    </row>
    <row r="15" spans="2:55" s="138" customFormat="1">
      <c r="B15" s="89" t="s">
        <v>309</v>
      </c>
      <c r="C15" s="86" t="s">
        <v>310</v>
      </c>
      <c r="D15" s="99" t="s">
        <v>119</v>
      </c>
      <c r="E15" s="99" t="s">
        <v>304</v>
      </c>
      <c r="F15" s="99" t="s">
        <v>311</v>
      </c>
      <c r="G15" s="99" t="s">
        <v>312</v>
      </c>
      <c r="H15" s="86" t="s">
        <v>307</v>
      </c>
      <c r="I15" s="86" t="s">
        <v>159</v>
      </c>
      <c r="J15" s="86"/>
      <c r="K15" s="96">
        <v>2</v>
      </c>
      <c r="L15" s="99" t="s">
        <v>163</v>
      </c>
      <c r="M15" s="100">
        <v>5.8999999999999999E-3</v>
      </c>
      <c r="N15" s="100">
        <v>-5.0000000000000001E-4</v>
      </c>
      <c r="O15" s="96">
        <v>60741.999999999993</v>
      </c>
      <c r="P15" s="98">
        <v>101.47</v>
      </c>
      <c r="Q15" s="86"/>
      <c r="R15" s="96">
        <v>61.634899999999995</v>
      </c>
      <c r="S15" s="97">
        <v>1.1378846345860204E-5</v>
      </c>
      <c r="T15" s="97">
        <v>9.2978511912217079E-3</v>
      </c>
      <c r="U15" s="97">
        <f>R15/'סכום נכסי הקרן'!$C$42</f>
        <v>2.1863496043611381E-3</v>
      </c>
    </row>
    <row r="16" spans="2:55" s="138" customFormat="1">
      <c r="B16" s="89" t="s">
        <v>313</v>
      </c>
      <c r="C16" s="86" t="s">
        <v>314</v>
      </c>
      <c r="D16" s="99" t="s">
        <v>119</v>
      </c>
      <c r="E16" s="99" t="s">
        <v>304</v>
      </c>
      <c r="F16" s="99" t="s">
        <v>311</v>
      </c>
      <c r="G16" s="99" t="s">
        <v>312</v>
      </c>
      <c r="H16" s="86" t="s">
        <v>307</v>
      </c>
      <c r="I16" s="86" t="s">
        <v>159</v>
      </c>
      <c r="J16" s="86"/>
      <c r="K16" s="96">
        <v>6.8300000000000018</v>
      </c>
      <c r="L16" s="99" t="s">
        <v>163</v>
      </c>
      <c r="M16" s="100">
        <v>8.3000000000000001E-3</v>
      </c>
      <c r="N16" s="100">
        <v>9.2000000000000033E-3</v>
      </c>
      <c r="O16" s="96">
        <v>41999.999999999993</v>
      </c>
      <c r="P16" s="98">
        <v>99.4</v>
      </c>
      <c r="Q16" s="86"/>
      <c r="R16" s="96">
        <v>41.74799999999999</v>
      </c>
      <c r="S16" s="97">
        <v>3.2660170921561148E-5</v>
      </c>
      <c r="T16" s="97">
        <v>6.2978392360679382E-3</v>
      </c>
      <c r="U16" s="97">
        <f>R16/'סכום נכסי הקרן'!$C$42</f>
        <v>1.4809097326817888E-3</v>
      </c>
    </row>
    <row r="17" spans="2:50" s="138" customFormat="1" ht="20.25">
      <c r="B17" s="89" t="s">
        <v>315</v>
      </c>
      <c r="C17" s="86" t="s">
        <v>316</v>
      </c>
      <c r="D17" s="99" t="s">
        <v>119</v>
      </c>
      <c r="E17" s="99" t="s">
        <v>304</v>
      </c>
      <c r="F17" s="99" t="s">
        <v>317</v>
      </c>
      <c r="G17" s="99" t="s">
        <v>312</v>
      </c>
      <c r="H17" s="86" t="s">
        <v>307</v>
      </c>
      <c r="I17" s="86" t="s">
        <v>159</v>
      </c>
      <c r="J17" s="86"/>
      <c r="K17" s="96">
        <v>4.1500000000000004</v>
      </c>
      <c r="L17" s="99" t="s">
        <v>163</v>
      </c>
      <c r="M17" s="100">
        <v>9.8999999999999991E-3</v>
      </c>
      <c r="N17" s="100">
        <v>3.5000000000000005E-3</v>
      </c>
      <c r="O17" s="96">
        <v>279495.99999999994</v>
      </c>
      <c r="P17" s="98">
        <v>104.37</v>
      </c>
      <c r="Q17" s="86"/>
      <c r="R17" s="96">
        <v>291.70997999999992</v>
      </c>
      <c r="S17" s="97">
        <v>9.2736458126650264E-5</v>
      </c>
      <c r="T17" s="97">
        <v>4.4005522602198754E-2</v>
      </c>
      <c r="U17" s="97">
        <f>R17/'סכום נכסי הקרן'!$C$42</f>
        <v>1.0347708836409166E-2</v>
      </c>
      <c r="AX17" s="136"/>
    </row>
    <row r="18" spans="2:50" s="138" customFormat="1">
      <c r="B18" s="89" t="s">
        <v>318</v>
      </c>
      <c r="C18" s="86" t="s">
        <v>319</v>
      </c>
      <c r="D18" s="99" t="s">
        <v>119</v>
      </c>
      <c r="E18" s="99" t="s">
        <v>304</v>
      </c>
      <c r="F18" s="99" t="s">
        <v>317</v>
      </c>
      <c r="G18" s="99" t="s">
        <v>312</v>
      </c>
      <c r="H18" s="86" t="s">
        <v>307</v>
      </c>
      <c r="I18" s="86" t="s">
        <v>159</v>
      </c>
      <c r="J18" s="86"/>
      <c r="K18" s="96">
        <v>6.08</v>
      </c>
      <c r="L18" s="99" t="s">
        <v>163</v>
      </c>
      <c r="M18" s="100">
        <v>8.6E-3</v>
      </c>
      <c r="N18" s="100">
        <v>8.0000000000000002E-3</v>
      </c>
      <c r="O18" s="96">
        <v>146250.99999999997</v>
      </c>
      <c r="P18" s="98">
        <v>102.02</v>
      </c>
      <c r="Q18" s="86"/>
      <c r="R18" s="96">
        <v>149.20526999999996</v>
      </c>
      <c r="S18" s="97">
        <v>5.8468803458610953E-5</v>
      </c>
      <c r="T18" s="97">
        <v>2.2508163352354855E-2</v>
      </c>
      <c r="U18" s="97">
        <f>R18/'סכום נכסי הקרן'!$C$42</f>
        <v>5.2926975306700702E-3</v>
      </c>
    </row>
    <row r="19" spans="2:50" s="138" customFormat="1">
      <c r="B19" s="89" t="s">
        <v>320</v>
      </c>
      <c r="C19" s="86" t="s">
        <v>321</v>
      </c>
      <c r="D19" s="99" t="s">
        <v>119</v>
      </c>
      <c r="E19" s="99" t="s">
        <v>304</v>
      </c>
      <c r="F19" s="99" t="s">
        <v>317</v>
      </c>
      <c r="G19" s="99" t="s">
        <v>312</v>
      </c>
      <c r="H19" s="86" t="s">
        <v>307</v>
      </c>
      <c r="I19" s="86" t="s">
        <v>159</v>
      </c>
      <c r="J19" s="86"/>
      <c r="K19" s="96">
        <v>11.469999999999999</v>
      </c>
      <c r="L19" s="99" t="s">
        <v>163</v>
      </c>
      <c r="M19" s="100">
        <v>8.8000000000000005E-3</v>
      </c>
      <c r="N19" s="100">
        <v>8.6000000000000017E-3</v>
      </c>
      <c r="O19" s="96">
        <v>45846.999999999993</v>
      </c>
      <c r="P19" s="98">
        <v>100.21</v>
      </c>
      <c r="Q19" s="86"/>
      <c r="R19" s="96">
        <v>45.943279999999994</v>
      </c>
      <c r="S19" s="97">
        <v>6.5315908919303558E-5</v>
      </c>
      <c r="T19" s="97">
        <v>6.9307126429447021E-3</v>
      </c>
      <c r="U19" s="97">
        <f>R19/'סכום נכסי הקרן'!$C$42</f>
        <v>1.6297271846154205E-3</v>
      </c>
      <c r="AX19" s="140"/>
    </row>
    <row r="20" spans="2:50" s="138" customFormat="1">
      <c r="B20" s="89" t="s">
        <v>322</v>
      </c>
      <c r="C20" s="86" t="s">
        <v>323</v>
      </c>
      <c r="D20" s="99" t="s">
        <v>119</v>
      </c>
      <c r="E20" s="99" t="s">
        <v>304</v>
      </c>
      <c r="F20" s="99" t="s">
        <v>317</v>
      </c>
      <c r="G20" s="99" t="s">
        <v>312</v>
      </c>
      <c r="H20" s="86" t="s">
        <v>307</v>
      </c>
      <c r="I20" s="86" t="s">
        <v>159</v>
      </c>
      <c r="J20" s="86"/>
      <c r="K20" s="96">
        <v>1.59</v>
      </c>
      <c r="L20" s="99" t="s">
        <v>163</v>
      </c>
      <c r="M20" s="100">
        <v>6.4000000000000003E-3</v>
      </c>
      <c r="N20" s="100">
        <v>-5.0000000000000001E-4</v>
      </c>
      <c r="O20" s="96">
        <v>49999.999999999993</v>
      </c>
      <c r="P20" s="98">
        <v>101.35</v>
      </c>
      <c r="Q20" s="86"/>
      <c r="R20" s="96">
        <v>50.674989999999994</v>
      </c>
      <c r="S20" s="97">
        <v>1.5872537177450203E-5</v>
      </c>
      <c r="T20" s="97">
        <v>7.6445084868580638E-3</v>
      </c>
      <c r="U20" s="97">
        <f>R20/'סכום נכסי הקרן'!$C$42</f>
        <v>1.7975731985856167E-3</v>
      </c>
    </row>
    <row r="21" spans="2:50" s="138" customFormat="1">
      <c r="B21" s="89" t="s">
        <v>324</v>
      </c>
      <c r="C21" s="86" t="s">
        <v>325</v>
      </c>
      <c r="D21" s="99" t="s">
        <v>119</v>
      </c>
      <c r="E21" s="99" t="s">
        <v>304</v>
      </c>
      <c r="F21" s="99" t="s">
        <v>326</v>
      </c>
      <c r="G21" s="99" t="s">
        <v>312</v>
      </c>
      <c r="H21" s="86" t="s">
        <v>307</v>
      </c>
      <c r="I21" s="86" t="s">
        <v>159</v>
      </c>
      <c r="J21" s="86"/>
      <c r="K21" s="96">
        <v>3.75</v>
      </c>
      <c r="L21" s="99" t="s">
        <v>163</v>
      </c>
      <c r="M21" s="100">
        <v>0.05</v>
      </c>
      <c r="N21" s="100">
        <v>2.8999999999999994E-3</v>
      </c>
      <c r="O21" s="96">
        <v>86463.999999999985</v>
      </c>
      <c r="P21" s="98">
        <v>125.14</v>
      </c>
      <c r="Q21" s="86"/>
      <c r="R21" s="96">
        <v>108.20105</v>
      </c>
      <c r="S21" s="97">
        <v>2.7434892738847194E-5</v>
      </c>
      <c r="T21" s="97">
        <v>1.6322526062895203E-2</v>
      </c>
      <c r="U21" s="97">
        <f>R21/'סכום נכסי הקרן'!$C$42</f>
        <v>3.8381716017866457E-3</v>
      </c>
    </row>
    <row r="22" spans="2:50" s="138" customFormat="1">
      <c r="B22" s="89" t="s">
        <v>327</v>
      </c>
      <c r="C22" s="86" t="s">
        <v>328</v>
      </c>
      <c r="D22" s="99" t="s">
        <v>119</v>
      </c>
      <c r="E22" s="99" t="s">
        <v>304</v>
      </c>
      <c r="F22" s="99" t="s">
        <v>326</v>
      </c>
      <c r="G22" s="99" t="s">
        <v>312</v>
      </c>
      <c r="H22" s="86" t="s">
        <v>307</v>
      </c>
      <c r="I22" s="86" t="s">
        <v>159</v>
      </c>
      <c r="J22" s="86"/>
      <c r="K22" s="96">
        <v>5.2399999999999993</v>
      </c>
      <c r="L22" s="99" t="s">
        <v>163</v>
      </c>
      <c r="M22" s="100">
        <v>6.0000000000000001E-3</v>
      </c>
      <c r="N22" s="100">
        <v>6.5999999999999982E-3</v>
      </c>
      <c r="O22" s="96">
        <v>1441.9999999999998</v>
      </c>
      <c r="P22" s="98">
        <v>100.6</v>
      </c>
      <c r="Q22" s="86"/>
      <c r="R22" s="96">
        <v>1.45065</v>
      </c>
      <c r="S22" s="97">
        <v>6.4833902465891381E-7</v>
      </c>
      <c r="T22" s="97">
        <v>2.1883588406155881E-4</v>
      </c>
      <c r="U22" s="97">
        <f>R22/'סכום נכסי הקרן'!$C$42</f>
        <v>5.1458314259721118E-5</v>
      </c>
    </row>
    <row r="23" spans="2:50" s="138" customFormat="1">
      <c r="B23" s="89" t="s">
        <v>329</v>
      </c>
      <c r="C23" s="86" t="s">
        <v>330</v>
      </c>
      <c r="D23" s="99" t="s">
        <v>119</v>
      </c>
      <c r="E23" s="99" t="s">
        <v>304</v>
      </c>
      <c r="F23" s="99" t="s">
        <v>331</v>
      </c>
      <c r="G23" s="99" t="s">
        <v>312</v>
      </c>
      <c r="H23" s="86" t="s">
        <v>332</v>
      </c>
      <c r="I23" s="86" t="s">
        <v>159</v>
      </c>
      <c r="J23" s="86"/>
      <c r="K23" s="96">
        <v>1.75</v>
      </c>
      <c r="L23" s="99" t="s">
        <v>163</v>
      </c>
      <c r="M23" s="100">
        <v>8.0000000000000002E-3</v>
      </c>
      <c r="N23" s="100">
        <v>-8.0000000000000004E-4</v>
      </c>
      <c r="O23" s="96">
        <v>49999.999999999993</v>
      </c>
      <c r="P23" s="98">
        <v>103.38</v>
      </c>
      <c r="Q23" s="86"/>
      <c r="R23" s="96">
        <v>51.689999999999991</v>
      </c>
      <c r="S23" s="97">
        <v>7.7574704440376067E-5</v>
      </c>
      <c r="T23" s="97">
        <v>7.7976264758156501E-3</v>
      </c>
      <c r="U23" s="97">
        <f>R23/'סכום נכסי הקרן'!$C$42</f>
        <v>1.8335782332643878E-3</v>
      </c>
    </row>
    <row r="24" spans="2:50" s="138" customFormat="1">
      <c r="B24" s="89" t="s">
        <v>333</v>
      </c>
      <c r="C24" s="86" t="s">
        <v>334</v>
      </c>
      <c r="D24" s="99" t="s">
        <v>119</v>
      </c>
      <c r="E24" s="99" t="s">
        <v>304</v>
      </c>
      <c r="F24" s="99" t="s">
        <v>311</v>
      </c>
      <c r="G24" s="99" t="s">
        <v>312</v>
      </c>
      <c r="H24" s="86" t="s">
        <v>332</v>
      </c>
      <c r="I24" s="86" t="s">
        <v>159</v>
      </c>
      <c r="J24" s="86"/>
      <c r="K24" s="96">
        <v>2.2799999999999998</v>
      </c>
      <c r="L24" s="99" t="s">
        <v>163</v>
      </c>
      <c r="M24" s="100">
        <v>3.4000000000000002E-2</v>
      </c>
      <c r="N24" s="100">
        <v>-9.9999999999999991E-5</v>
      </c>
      <c r="O24" s="96">
        <v>535448.99999999988</v>
      </c>
      <c r="P24" s="98">
        <v>113.83</v>
      </c>
      <c r="Q24" s="86"/>
      <c r="R24" s="96">
        <v>609.50159999999994</v>
      </c>
      <c r="S24" s="97">
        <v>2.8622233388302516E-4</v>
      </c>
      <c r="T24" s="97">
        <v>9.1945556456026326E-2</v>
      </c>
      <c r="U24" s="97">
        <f>R24/'סכום נכסי הקרן'!$C$42</f>
        <v>2.1620601023405257E-2</v>
      </c>
    </row>
    <row r="25" spans="2:50" s="138" customFormat="1">
      <c r="B25" s="89" t="s">
        <v>335</v>
      </c>
      <c r="C25" s="86" t="s">
        <v>336</v>
      </c>
      <c r="D25" s="99" t="s">
        <v>119</v>
      </c>
      <c r="E25" s="99" t="s">
        <v>304</v>
      </c>
      <c r="F25" s="99" t="s">
        <v>337</v>
      </c>
      <c r="G25" s="99" t="s">
        <v>338</v>
      </c>
      <c r="H25" s="86" t="s">
        <v>332</v>
      </c>
      <c r="I25" s="86" t="s">
        <v>159</v>
      </c>
      <c r="J25" s="86"/>
      <c r="K25" s="96">
        <v>6.92</v>
      </c>
      <c r="L25" s="99" t="s">
        <v>163</v>
      </c>
      <c r="M25" s="100">
        <v>8.3000000000000001E-3</v>
      </c>
      <c r="N25" s="100">
        <v>1.04E-2</v>
      </c>
      <c r="O25" s="96">
        <v>88999.999999999985</v>
      </c>
      <c r="P25" s="98">
        <v>99.55</v>
      </c>
      <c r="Q25" s="86"/>
      <c r="R25" s="96">
        <v>88.599499999999992</v>
      </c>
      <c r="S25" s="97">
        <v>5.811592101981034E-5</v>
      </c>
      <c r="T25" s="97">
        <v>1.3365560203985853E-2</v>
      </c>
      <c r="U25" s="97">
        <f>R25/'סכום נכסי הקרן'!$C$42</f>
        <v>3.1428538339738467E-3</v>
      </c>
    </row>
    <row r="26" spans="2:50" s="138" customFormat="1">
      <c r="B26" s="89" t="s">
        <v>339</v>
      </c>
      <c r="C26" s="86" t="s">
        <v>340</v>
      </c>
      <c r="D26" s="99" t="s">
        <v>119</v>
      </c>
      <c r="E26" s="99" t="s">
        <v>304</v>
      </c>
      <c r="F26" s="99" t="s">
        <v>337</v>
      </c>
      <c r="G26" s="99" t="s">
        <v>338</v>
      </c>
      <c r="H26" s="86" t="s">
        <v>332</v>
      </c>
      <c r="I26" s="86" t="s">
        <v>159</v>
      </c>
      <c r="J26" s="86"/>
      <c r="K26" s="96">
        <v>10.479999999999999</v>
      </c>
      <c r="L26" s="99" t="s">
        <v>163</v>
      </c>
      <c r="M26" s="100">
        <v>1.6500000000000001E-2</v>
      </c>
      <c r="N26" s="100">
        <v>1.8699999999999998E-2</v>
      </c>
      <c r="O26" s="96">
        <v>12999.999999999998</v>
      </c>
      <c r="P26" s="98">
        <v>98.88</v>
      </c>
      <c r="Q26" s="86"/>
      <c r="R26" s="96">
        <v>12.854399999999998</v>
      </c>
      <c r="S26" s="97">
        <v>3.0742672011161953E-5</v>
      </c>
      <c r="T26" s="97">
        <v>1.9391334836665641E-3</v>
      </c>
      <c r="U26" s="97">
        <f>R26/'סכום נכסי הקרן'!$C$42</f>
        <v>4.5597887486310211E-4</v>
      </c>
    </row>
    <row r="27" spans="2:50" s="138" customFormat="1">
      <c r="B27" s="89" t="s">
        <v>341</v>
      </c>
      <c r="C27" s="86" t="s">
        <v>342</v>
      </c>
      <c r="D27" s="99" t="s">
        <v>119</v>
      </c>
      <c r="E27" s="99" t="s">
        <v>304</v>
      </c>
      <c r="F27" s="99" t="s">
        <v>343</v>
      </c>
      <c r="G27" s="99" t="s">
        <v>344</v>
      </c>
      <c r="H27" s="86" t="s">
        <v>332</v>
      </c>
      <c r="I27" s="86" t="s">
        <v>308</v>
      </c>
      <c r="J27" s="86"/>
      <c r="K27" s="96">
        <v>3.7099999999999995</v>
      </c>
      <c r="L27" s="99" t="s">
        <v>163</v>
      </c>
      <c r="M27" s="100">
        <v>6.5000000000000006E-3</v>
      </c>
      <c r="N27" s="100">
        <v>3.8999999999999994E-3</v>
      </c>
      <c r="O27" s="96">
        <v>74550.869999999981</v>
      </c>
      <c r="P27" s="98">
        <v>101.13</v>
      </c>
      <c r="Q27" s="86"/>
      <c r="R27" s="96">
        <v>75.393299999999982</v>
      </c>
      <c r="S27" s="97">
        <v>7.0547607226734932E-5</v>
      </c>
      <c r="T27" s="97">
        <v>1.1373356397351752E-2</v>
      </c>
      <c r="U27" s="97">
        <f>R27/'סכום נכסי הקרן'!$C$42</f>
        <v>2.674395701566492E-3</v>
      </c>
    </row>
    <row r="28" spans="2:50" s="138" customFormat="1">
      <c r="B28" s="89" t="s">
        <v>345</v>
      </c>
      <c r="C28" s="86" t="s">
        <v>346</v>
      </c>
      <c r="D28" s="99" t="s">
        <v>119</v>
      </c>
      <c r="E28" s="99" t="s">
        <v>304</v>
      </c>
      <c r="F28" s="99" t="s">
        <v>343</v>
      </c>
      <c r="G28" s="99" t="s">
        <v>344</v>
      </c>
      <c r="H28" s="86" t="s">
        <v>332</v>
      </c>
      <c r="I28" s="86" t="s">
        <v>159</v>
      </c>
      <c r="J28" s="86"/>
      <c r="K28" s="96">
        <v>5.7</v>
      </c>
      <c r="L28" s="99" t="s">
        <v>163</v>
      </c>
      <c r="M28" s="100">
        <v>1.34E-2</v>
      </c>
      <c r="N28" s="100">
        <v>1.2800000000000001E-2</v>
      </c>
      <c r="O28" s="96">
        <v>356542.99999999994</v>
      </c>
      <c r="P28" s="98">
        <v>102.3</v>
      </c>
      <c r="Q28" s="86"/>
      <c r="R28" s="96">
        <v>364.74349999999993</v>
      </c>
      <c r="S28" s="97">
        <v>7.8451930718907066E-5</v>
      </c>
      <c r="T28" s="97">
        <v>5.5022897513671225E-2</v>
      </c>
      <c r="U28" s="97">
        <f>R28/'סכום נכסי הקרן'!$C$42</f>
        <v>1.2938397026981413E-2</v>
      </c>
    </row>
    <row r="29" spans="2:50" s="138" customFormat="1">
      <c r="B29" s="89" t="s">
        <v>347</v>
      </c>
      <c r="C29" s="86" t="s">
        <v>348</v>
      </c>
      <c r="D29" s="99" t="s">
        <v>119</v>
      </c>
      <c r="E29" s="99" t="s">
        <v>304</v>
      </c>
      <c r="F29" s="99" t="s">
        <v>326</v>
      </c>
      <c r="G29" s="99" t="s">
        <v>312</v>
      </c>
      <c r="H29" s="86" t="s">
        <v>332</v>
      </c>
      <c r="I29" s="86" t="s">
        <v>159</v>
      </c>
      <c r="J29" s="86"/>
      <c r="K29" s="96">
        <v>1.7199999999999998</v>
      </c>
      <c r="L29" s="99" t="s">
        <v>163</v>
      </c>
      <c r="M29" s="100">
        <v>4.0999999999999995E-2</v>
      </c>
      <c r="N29" s="100">
        <v>1.8999999999999998E-3</v>
      </c>
      <c r="O29" s="96">
        <v>207508.49999999997</v>
      </c>
      <c r="P29" s="98">
        <v>130.86000000000001</v>
      </c>
      <c r="Q29" s="86"/>
      <c r="R29" s="96">
        <v>271.54561000000001</v>
      </c>
      <c r="S29" s="97">
        <v>8.877998704678175E-5</v>
      </c>
      <c r="T29" s="97">
        <v>4.0963653277761879E-2</v>
      </c>
      <c r="U29" s="97">
        <f>R29/'סכום נכסי הקרן'!$C$42</f>
        <v>9.6324263848810328E-3</v>
      </c>
    </row>
    <row r="30" spans="2:50" s="138" customFormat="1">
      <c r="B30" s="89" t="s">
        <v>349</v>
      </c>
      <c r="C30" s="86" t="s">
        <v>350</v>
      </c>
      <c r="D30" s="99" t="s">
        <v>119</v>
      </c>
      <c r="E30" s="99" t="s">
        <v>304</v>
      </c>
      <c r="F30" s="99" t="s">
        <v>326</v>
      </c>
      <c r="G30" s="99" t="s">
        <v>312</v>
      </c>
      <c r="H30" s="86" t="s">
        <v>332</v>
      </c>
      <c r="I30" s="86" t="s">
        <v>159</v>
      </c>
      <c r="J30" s="86"/>
      <c r="K30" s="96">
        <v>2.8299999999999992</v>
      </c>
      <c r="L30" s="99" t="s">
        <v>163</v>
      </c>
      <c r="M30" s="100">
        <v>0.04</v>
      </c>
      <c r="N30" s="100">
        <v>1.1999999999999999E-3</v>
      </c>
      <c r="O30" s="96">
        <v>118034.99999999999</v>
      </c>
      <c r="P30" s="98">
        <v>118.31</v>
      </c>
      <c r="Q30" s="86"/>
      <c r="R30" s="96">
        <v>139.6472</v>
      </c>
      <c r="S30" s="97">
        <v>4.0636355655471452E-5</v>
      </c>
      <c r="T30" s="97">
        <v>2.1066293364161801E-2</v>
      </c>
      <c r="U30" s="97">
        <f>R30/'סכום נכסי הקרן'!$C$42</f>
        <v>4.9536480219833368E-3</v>
      </c>
    </row>
    <row r="31" spans="2:50" s="138" customFormat="1">
      <c r="B31" s="89" t="s">
        <v>351</v>
      </c>
      <c r="C31" s="86" t="s">
        <v>352</v>
      </c>
      <c r="D31" s="99" t="s">
        <v>119</v>
      </c>
      <c r="E31" s="99" t="s">
        <v>304</v>
      </c>
      <c r="F31" s="99" t="s">
        <v>353</v>
      </c>
      <c r="G31" s="99" t="s">
        <v>344</v>
      </c>
      <c r="H31" s="86" t="s">
        <v>354</v>
      </c>
      <c r="I31" s="86" t="s">
        <v>308</v>
      </c>
      <c r="J31" s="86"/>
      <c r="K31" s="96">
        <v>5.6900000000000013</v>
      </c>
      <c r="L31" s="99" t="s">
        <v>163</v>
      </c>
      <c r="M31" s="100">
        <v>2.3399999999999997E-2</v>
      </c>
      <c r="N31" s="100">
        <v>1.3500000000000002E-2</v>
      </c>
      <c r="O31" s="96">
        <v>178723.71999999997</v>
      </c>
      <c r="P31" s="98">
        <v>106.21</v>
      </c>
      <c r="Q31" s="86"/>
      <c r="R31" s="96">
        <v>189.82245999999995</v>
      </c>
      <c r="S31" s="97">
        <v>8.6165940494356411E-5</v>
      </c>
      <c r="T31" s="97">
        <v>2.8635415743866455E-2</v>
      </c>
      <c r="U31" s="97">
        <f>R31/'סכום נכסי הקרן'!$C$42</f>
        <v>6.7334945026252639E-3</v>
      </c>
    </row>
    <row r="32" spans="2:50" s="138" customFormat="1">
      <c r="B32" s="89" t="s">
        <v>355</v>
      </c>
      <c r="C32" s="86" t="s">
        <v>356</v>
      </c>
      <c r="D32" s="99" t="s">
        <v>119</v>
      </c>
      <c r="E32" s="99" t="s">
        <v>304</v>
      </c>
      <c r="F32" s="99" t="s">
        <v>357</v>
      </c>
      <c r="G32" s="99" t="s">
        <v>344</v>
      </c>
      <c r="H32" s="86" t="s">
        <v>354</v>
      </c>
      <c r="I32" s="86" t="s">
        <v>159</v>
      </c>
      <c r="J32" s="86"/>
      <c r="K32" s="96">
        <v>2.72</v>
      </c>
      <c r="L32" s="99" t="s">
        <v>163</v>
      </c>
      <c r="M32" s="100">
        <v>4.8000000000000001E-2</v>
      </c>
      <c r="N32" s="100">
        <v>4.2000000000000006E-3</v>
      </c>
      <c r="O32" s="96">
        <v>220995.99999999997</v>
      </c>
      <c r="P32" s="98">
        <v>114.4</v>
      </c>
      <c r="Q32" s="96">
        <v>10.819069999999998</v>
      </c>
      <c r="R32" s="96">
        <v>263.6384799999999</v>
      </c>
      <c r="S32" s="97">
        <v>1.6255132227964333E-4</v>
      </c>
      <c r="T32" s="97">
        <v>3.9770833656254487E-2</v>
      </c>
      <c r="U32" s="97">
        <f>R32/'סכום נכסי הקרן'!$C$42</f>
        <v>9.3519399957227422E-3</v>
      </c>
    </row>
    <row r="33" spans="2:21" s="138" customFormat="1">
      <c r="B33" s="89" t="s">
        <v>358</v>
      </c>
      <c r="C33" s="86" t="s">
        <v>359</v>
      </c>
      <c r="D33" s="99" t="s">
        <v>119</v>
      </c>
      <c r="E33" s="99" t="s">
        <v>304</v>
      </c>
      <c r="F33" s="99" t="s">
        <v>357</v>
      </c>
      <c r="G33" s="99" t="s">
        <v>344</v>
      </c>
      <c r="H33" s="86" t="s">
        <v>354</v>
      </c>
      <c r="I33" s="86" t="s">
        <v>159</v>
      </c>
      <c r="J33" s="86"/>
      <c r="K33" s="96">
        <v>6.68</v>
      </c>
      <c r="L33" s="99" t="s">
        <v>163</v>
      </c>
      <c r="M33" s="100">
        <v>3.2000000000000001E-2</v>
      </c>
      <c r="N33" s="100">
        <v>1.6E-2</v>
      </c>
      <c r="O33" s="96">
        <v>117850.99999999999</v>
      </c>
      <c r="P33" s="98">
        <v>110.62</v>
      </c>
      <c r="Q33" s="96">
        <v>3.7712299999999996</v>
      </c>
      <c r="R33" s="96">
        <v>134.13800999999998</v>
      </c>
      <c r="S33" s="97">
        <v>7.1441474864453297E-5</v>
      </c>
      <c r="T33" s="97">
        <v>2.023521180478283E-2</v>
      </c>
      <c r="U33" s="97">
        <f>R33/'סכום נכסי הקרן'!$C$42</f>
        <v>4.7582227778951592E-3</v>
      </c>
    </row>
    <row r="34" spans="2:21" s="138" customFormat="1">
      <c r="B34" s="89" t="s">
        <v>360</v>
      </c>
      <c r="C34" s="86" t="s">
        <v>361</v>
      </c>
      <c r="D34" s="99" t="s">
        <v>119</v>
      </c>
      <c r="E34" s="99" t="s">
        <v>304</v>
      </c>
      <c r="F34" s="99" t="s">
        <v>357</v>
      </c>
      <c r="G34" s="99" t="s">
        <v>344</v>
      </c>
      <c r="H34" s="86" t="s">
        <v>354</v>
      </c>
      <c r="I34" s="86" t="s">
        <v>159</v>
      </c>
      <c r="J34" s="86"/>
      <c r="K34" s="96">
        <v>1.4800000000000002</v>
      </c>
      <c r="L34" s="99" t="s">
        <v>163</v>
      </c>
      <c r="M34" s="100">
        <v>4.9000000000000002E-2</v>
      </c>
      <c r="N34" s="100">
        <v>-2E-3</v>
      </c>
      <c r="O34" s="96">
        <v>8075.2499999999991</v>
      </c>
      <c r="P34" s="98">
        <v>119.28</v>
      </c>
      <c r="Q34" s="86"/>
      <c r="R34" s="96">
        <v>9.6321699999999986</v>
      </c>
      <c r="S34" s="97">
        <v>2.7175156810691625E-5</v>
      </c>
      <c r="T34" s="97">
        <v>1.4530482455321577E-3</v>
      </c>
      <c r="U34" s="97">
        <f>R34/'סכום נכסי הקרן'!$C$42</f>
        <v>3.4167802768624955E-4</v>
      </c>
    </row>
    <row r="35" spans="2:21" s="138" customFormat="1">
      <c r="B35" s="89" t="s">
        <v>362</v>
      </c>
      <c r="C35" s="86" t="s">
        <v>363</v>
      </c>
      <c r="D35" s="99" t="s">
        <v>119</v>
      </c>
      <c r="E35" s="99" t="s">
        <v>304</v>
      </c>
      <c r="F35" s="99" t="s">
        <v>364</v>
      </c>
      <c r="G35" s="99" t="s">
        <v>365</v>
      </c>
      <c r="H35" s="86" t="s">
        <v>354</v>
      </c>
      <c r="I35" s="86" t="s">
        <v>159</v>
      </c>
      <c r="J35" s="86"/>
      <c r="K35" s="96">
        <v>2.3700000000000006</v>
      </c>
      <c r="L35" s="99" t="s">
        <v>163</v>
      </c>
      <c r="M35" s="100">
        <v>3.7000000000000005E-2</v>
      </c>
      <c r="N35" s="100">
        <v>2.9000000000000002E-3</v>
      </c>
      <c r="O35" s="96">
        <v>126571.99999999999</v>
      </c>
      <c r="P35" s="98">
        <v>112.47</v>
      </c>
      <c r="Q35" s="86"/>
      <c r="R35" s="96">
        <v>142.35551999999996</v>
      </c>
      <c r="S35" s="97">
        <v>4.219092531110246E-5</v>
      </c>
      <c r="T35" s="97">
        <v>2.1474853390027165E-2</v>
      </c>
      <c r="U35" s="97">
        <f>R35/'סכום נכסי הקרן'!$C$42</f>
        <v>5.0497191498748923E-3</v>
      </c>
    </row>
    <row r="36" spans="2:21" s="138" customFormat="1">
      <c r="B36" s="89" t="s">
        <v>366</v>
      </c>
      <c r="C36" s="86" t="s">
        <v>367</v>
      </c>
      <c r="D36" s="99" t="s">
        <v>119</v>
      </c>
      <c r="E36" s="99" t="s">
        <v>304</v>
      </c>
      <c r="F36" s="99" t="s">
        <v>364</v>
      </c>
      <c r="G36" s="99" t="s">
        <v>365</v>
      </c>
      <c r="H36" s="86" t="s">
        <v>354</v>
      </c>
      <c r="I36" s="86" t="s">
        <v>159</v>
      </c>
      <c r="J36" s="86"/>
      <c r="K36" s="96">
        <v>5.85</v>
      </c>
      <c r="L36" s="99" t="s">
        <v>163</v>
      </c>
      <c r="M36" s="100">
        <v>2.2000000000000002E-2</v>
      </c>
      <c r="N36" s="100">
        <v>1.5600000000000001E-2</v>
      </c>
      <c r="O36" s="96">
        <v>98490.999999999985</v>
      </c>
      <c r="P36" s="98">
        <v>104.18</v>
      </c>
      <c r="Q36" s="86"/>
      <c r="R36" s="96">
        <v>102.60792999999998</v>
      </c>
      <c r="S36" s="97">
        <v>1.1170784708342969E-4</v>
      </c>
      <c r="T36" s="97">
        <v>1.5478783354549022E-2</v>
      </c>
      <c r="U36" s="97">
        <f>R36/'סכום נכסי הקרן'!$C$42</f>
        <v>3.6397691431285738E-3</v>
      </c>
    </row>
    <row r="37" spans="2:21" s="138" customFormat="1">
      <c r="B37" s="89" t="s">
        <v>368</v>
      </c>
      <c r="C37" s="86" t="s">
        <v>369</v>
      </c>
      <c r="D37" s="99" t="s">
        <v>119</v>
      </c>
      <c r="E37" s="99" t="s">
        <v>304</v>
      </c>
      <c r="F37" s="99" t="s">
        <v>311</v>
      </c>
      <c r="G37" s="99" t="s">
        <v>312</v>
      </c>
      <c r="H37" s="86" t="s">
        <v>354</v>
      </c>
      <c r="I37" s="86" t="s">
        <v>159</v>
      </c>
      <c r="J37" s="86"/>
      <c r="K37" s="96">
        <v>2.48</v>
      </c>
      <c r="L37" s="99" t="s">
        <v>163</v>
      </c>
      <c r="M37" s="100">
        <v>0.04</v>
      </c>
      <c r="N37" s="100">
        <v>1.6000000000000001E-3</v>
      </c>
      <c r="O37" s="96">
        <v>116680.99999999999</v>
      </c>
      <c r="P37" s="98">
        <v>119.75</v>
      </c>
      <c r="Q37" s="86"/>
      <c r="R37" s="96">
        <v>139.72550999999999</v>
      </c>
      <c r="S37" s="97">
        <v>8.6430498415553198E-5</v>
      </c>
      <c r="T37" s="97">
        <v>2.1078106715473874E-2</v>
      </c>
      <c r="U37" s="97">
        <f>R37/'סכום נכסי הקרן'!$C$42</f>
        <v>4.9564258805913251E-3</v>
      </c>
    </row>
    <row r="38" spans="2:21" s="138" customFormat="1">
      <c r="B38" s="89" t="s">
        <v>370</v>
      </c>
      <c r="C38" s="86" t="s">
        <v>371</v>
      </c>
      <c r="D38" s="99" t="s">
        <v>119</v>
      </c>
      <c r="E38" s="99" t="s">
        <v>304</v>
      </c>
      <c r="F38" s="99" t="s">
        <v>372</v>
      </c>
      <c r="G38" s="99" t="s">
        <v>312</v>
      </c>
      <c r="H38" s="86" t="s">
        <v>354</v>
      </c>
      <c r="I38" s="86" t="s">
        <v>308</v>
      </c>
      <c r="J38" s="86"/>
      <c r="K38" s="96">
        <v>1.4200000000000002</v>
      </c>
      <c r="L38" s="99" t="s">
        <v>163</v>
      </c>
      <c r="M38" s="100">
        <v>4.6500000000000007E-2</v>
      </c>
      <c r="N38" s="100">
        <v>-3.0999999999999999E-3</v>
      </c>
      <c r="O38" s="96">
        <v>29181.369999999995</v>
      </c>
      <c r="P38" s="98">
        <v>132.11000000000001</v>
      </c>
      <c r="Q38" s="86"/>
      <c r="R38" s="96">
        <v>38.551509999999993</v>
      </c>
      <c r="S38" s="97">
        <v>8.8938663891829337E-5</v>
      </c>
      <c r="T38" s="97">
        <v>5.8156369715355351E-3</v>
      </c>
      <c r="U38" s="97">
        <f>R38/'סכום נכסי הקרן'!$C$42</f>
        <v>1.3675219499995044E-3</v>
      </c>
    </row>
    <row r="39" spans="2:21" s="138" customFormat="1">
      <c r="B39" s="89" t="s">
        <v>373</v>
      </c>
      <c r="C39" s="86" t="s">
        <v>374</v>
      </c>
      <c r="D39" s="99" t="s">
        <v>119</v>
      </c>
      <c r="E39" s="99" t="s">
        <v>304</v>
      </c>
      <c r="F39" s="99" t="s">
        <v>372</v>
      </c>
      <c r="G39" s="99" t="s">
        <v>312</v>
      </c>
      <c r="H39" s="86" t="s">
        <v>354</v>
      </c>
      <c r="I39" s="86" t="s">
        <v>308</v>
      </c>
      <c r="J39" s="86"/>
      <c r="K39" s="96">
        <v>5.84</v>
      </c>
      <c r="L39" s="99" t="s">
        <v>163</v>
      </c>
      <c r="M39" s="100">
        <v>1.4999999999999999E-2</v>
      </c>
      <c r="N39" s="100">
        <v>8.199999999999999E-3</v>
      </c>
      <c r="O39" s="96">
        <v>1320.13</v>
      </c>
      <c r="P39" s="98">
        <v>104.59</v>
      </c>
      <c r="Q39" s="86"/>
      <c r="R39" s="96">
        <v>1.3807199999999997</v>
      </c>
      <c r="S39" s="97">
        <v>2.3675921706709612E-6</v>
      </c>
      <c r="T39" s="97">
        <v>2.0828668654842685E-4</v>
      </c>
      <c r="U39" s="97">
        <f>R39/'סכום נכסי הקרן'!$C$42</f>
        <v>4.8977715965037835E-5</v>
      </c>
    </row>
    <row r="40" spans="2:21" s="138" customFormat="1">
      <c r="B40" s="89" t="s">
        <v>375</v>
      </c>
      <c r="C40" s="86" t="s">
        <v>376</v>
      </c>
      <c r="D40" s="99" t="s">
        <v>119</v>
      </c>
      <c r="E40" s="99" t="s">
        <v>304</v>
      </c>
      <c r="F40" s="99" t="s">
        <v>377</v>
      </c>
      <c r="G40" s="99" t="s">
        <v>378</v>
      </c>
      <c r="H40" s="86" t="s">
        <v>354</v>
      </c>
      <c r="I40" s="86" t="s">
        <v>159</v>
      </c>
      <c r="J40" s="86"/>
      <c r="K40" s="96">
        <v>8.15</v>
      </c>
      <c r="L40" s="99" t="s">
        <v>163</v>
      </c>
      <c r="M40" s="100">
        <v>3.85E-2</v>
      </c>
      <c r="N40" s="100">
        <v>1.61E-2</v>
      </c>
      <c r="O40" s="96">
        <v>10758.11</v>
      </c>
      <c r="P40" s="98">
        <v>121.31</v>
      </c>
      <c r="Q40" s="86"/>
      <c r="R40" s="96">
        <v>13.050669999999998</v>
      </c>
      <c r="S40" s="97">
        <v>3.9530328936080552E-6</v>
      </c>
      <c r="T40" s="97">
        <v>1.9687415345160191E-3</v>
      </c>
      <c r="U40" s="97">
        <f>R40/'סכום נכסי הקרן'!$C$42</f>
        <v>4.6294108031566164E-4</v>
      </c>
    </row>
    <row r="41" spans="2:21" s="138" customFormat="1">
      <c r="B41" s="89" t="s">
        <v>379</v>
      </c>
      <c r="C41" s="86" t="s">
        <v>380</v>
      </c>
      <c r="D41" s="99" t="s">
        <v>119</v>
      </c>
      <c r="E41" s="99" t="s">
        <v>304</v>
      </c>
      <c r="F41" s="99" t="s">
        <v>377</v>
      </c>
      <c r="G41" s="99" t="s">
        <v>378</v>
      </c>
      <c r="H41" s="86" t="s">
        <v>354</v>
      </c>
      <c r="I41" s="86" t="s">
        <v>159</v>
      </c>
      <c r="J41" s="86"/>
      <c r="K41" s="96">
        <v>6.25</v>
      </c>
      <c r="L41" s="99" t="s">
        <v>163</v>
      </c>
      <c r="M41" s="100">
        <v>4.4999999999999998E-2</v>
      </c>
      <c r="N41" s="100">
        <v>1.2599999999999998E-2</v>
      </c>
      <c r="O41" s="96">
        <v>195292.99999999997</v>
      </c>
      <c r="P41" s="98">
        <v>125.35</v>
      </c>
      <c r="Q41" s="86"/>
      <c r="R41" s="96">
        <v>244.79976999999997</v>
      </c>
      <c r="S41" s="97">
        <v>6.6392677981590232E-5</v>
      </c>
      <c r="T41" s="97">
        <v>3.6928945015004482E-2</v>
      </c>
      <c r="U41" s="97">
        <f>R41/'סכום נכסי הקרן'!$C$42</f>
        <v>8.6836821392944196E-3</v>
      </c>
    </row>
    <row r="42" spans="2:21" s="138" customFormat="1">
      <c r="B42" s="89" t="s">
        <v>381</v>
      </c>
      <c r="C42" s="86" t="s">
        <v>382</v>
      </c>
      <c r="D42" s="99" t="s">
        <v>119</v>
      </c>
      <c r="E42" s="99" t="s">
        <v>304</v>
      </c>
      <c r="F42" s="99" t="s">
        <v>383</v>
      </c>
      <c r="G42" s="99" t="s">
        <v>344</v>
      </c>
      <c r="H42" s="86" t="s">
        <v>354</v>
      </c>
      <c r="I42" s="86" t="s">
        <v>308</v>
      </c>
      <c r="J42" s="86"/>
      <c r="K42" s="96">
        <v>1.9300000000000002</v>
      </c>
      <c r="L42" s="99" t="s">
        <v>163</v>
      </c>
      <c r="M42" s="100">
        <v>5.0999999999999997E-2</v>
      </c>
      <c r="N42" s="100">
        <v>-4.0000000000000007E-4</v>
      </c>
      <c r="O42" s="96">
        <v>39047.619999999988</v>
      </c>
      <c r="P42" s="98">
        <v>122.39</v>
      </c>
      <c r="Q42" s="96">
        <v>1.6498099999999998</v>
      </c>
      <c r="R42" s="96">
        <v>49.493629999999989</v>
      </c>
      <c r="S42" s="97">
        <v>8.4680249920376165E-5</v>
      </c>
      <c r="T42" s="97">
        <v>7.4662959890157421E-3</v>
      </c>
      <c r="U42" s="97">
        <f>R42/'סכום נכסי הקרן'!$C$42</f>
        <v>1.7556672983795956E-3</v>
      </c>
    </row>
    <row r="43" spans="2:21" s="138" customFormat="1">
      <c r="B43" s="89" t="s">
        <v>384</v>
      </c>
      <c r="C43" s="86" t="s">
        <v>385</v>
      </c>
      <c r="D43" s="99" t="s">
        <v>119</v>
      </c>
      <c r="E43" s="99" t="s">
        <v>304</v>
      </c>
      <c r="F43" s="99" t="s">
        <v>383</v>
      </c>
      <c r="G43" s="99" t="s">
        <v>344</v>
      </c>
      <c r="H43" s="86" t="s">
        <v>354</v>
      </c>
      <c r="I43" s="86" t="s">
        <v>308</v>
      </c>
      <c r="J43" s="86"/>
      <c r="K43" s="96">
        <v>7.2700000000000005</v>
      </c>
      <c r="L43" s="99" t="s">
        <v>163</v>
      </c>
      <c r="M43" s="100">
        <v>2.35E-2</v>
      </c>
      <c r="N43" s="100">
        <v>1.8799999999999997E-2</v>
      </c>
      <c r="O43" s="96">
        <v>10669.999999999998</v>
      </c>
      <c r="P43" s="98">
        <v>105.36</v>
      </c>
      <c r="Q43" s="86"/>
      <c r="R43" s="96">
        <v>11.241909999999997</v>
      </c>
      <c r="S43" s="97">
        <v>2.9103955677364955E-5</v>
      </c>
      <c r="T43" s="97">
        <v>1.695883440795835E-3</v>
      </c>
      <c r="U43" s="97">
        <f>R43/'סכום נכסי הקרן'!$C$42</f>
        <v>3.9877967646193176E-4</v>
      </c>
    </row>
    <row r="44" spans="2:21" s="138" customFormat="1">
      <c r="B44" s="89" t="s">
        <v>386</v>
      </c>
      <c r="C44" s="86" t="s">
        <v>387</v>
      </c>
      <c r="D44" s="99" t="s">
        <v>119</v>
      </c>
      <c r="E44" s="99" t="s">
        <v>304</v>
      </c>
      <c r="F44" s="99" t="s">
        <v>383</v>
      </c>
      <c r="G44" s="99" t="s">
        <v>344</v>
      </c>
      <c r="H44" s="86" t="s">
        <v>354</v>
      </c>
      <c r="I44" s="86" t="s">
        <v>308</v>
      </c>
      <c r="J44" s="86"/>
      <c r="K44" s="96">
        <v>6.6899999999999995</v>
      </c>
      <c r="L44" s="99" t="s">
        <v>163</v>
      </c>
      <c r="M44" s="100">
        <v>2.1499999999999998E-2</v>
      </c>
      <c r="N44" s="100">
        <v>1.6199999999999999E-2</v>
      </c>
      <c r="O44" s="96">
        <v>16631.519999999997</v>
      </c>
      <c r="P44" s="98">
        <v>105.84</v>
      </c>
      <c r="Q44" s="86"/>
      <c r="R44" s="96">
        <v>17.602799999999998</v>
      </c>
      <c r="S44" s="97">
        <v>2.0770612591462033E-5</v>
      </c>
      <c r="T44" s="97">
        <v>2.6554470754205405E-3</v>
      </c>
      <c r="U44" s="97">
        <f>R44/'סכום נכסי הקרן'!$C$42</f>
        <v>6.2441692637853295E-4</v>
      </c>
    </row>
    <row r="45" spans="2:21" s="138" customFormat="1">
      <c r="B45" s="89" t="s">
        <v>388</v>
      </c>
      <c r="C45" s="86" t="s">
        <v>389</v>
      </c>
      <c r="D45" s="99" t="s">
        <v>119</v>
      </c>
      <c r="E45" s="99" t="s">
        <v>304</v>
      </c>
      <c r="F45" s="99" t="s">
        <v>326</v>
      </c>
      <c r="G45" s="99" t="s">
        <v>312</v>
      </c>
      <c r="H45" s="86" t="s">
        <v>354</v>
      </c>
      <c r="I45" s="86" t="s">
        <v>308</v>
      </c>
      <c r="J45" s="86"/>
      <c r="K45" s="96">
        <v>1.91</v>
      </c>
      <c r="L45" s="99" t="s">
        <v>163</v>
      </c>
      <c r="M45" s="100">
        <v>6.5000000000000002E-2</v>
      </c>
      <c r="N45" s="100">
        <v>1.2999999999999999E-3</v>
      </c>
      <c r="O45" s="96">
        <v>17999.999999999996</v>
      </c>
      <c r="P45" s="98">
        <v>125.3</v>
      </c>
      <c r="Q45" s="96">
        <v>0.32516999999999996</v>
      </c>
      <c r="R45" s="96">
        <v>22.879169999999995</v>
      </c>
      <c r="S45" s="97">
        <v>1.1428571428571426E-5</v>
      </c>
      <c r="T45" s="97">
        <v>3.4514068821181495E-3</v>
      </c>
      <c r="U45" s="97">
        <f>R45/'סכום נכסי הקרן'!$C$42</f>
        <v>8.115834418099358E-4</v>
      </c>
    </row>
    <row r="46" spans="2:21" s="138" customFormat="1">
      <c r="B46" s="89" t="s">
        <v>390</v>
      </c>
      <c r="C46" s="86" t="s">
        <v>391</v>
      </c>
      <c r="D46" s="99" t="s">
        <v>119</v>
      </c>
      <c r="E46" s="99" t="s">
        <v>304</v>
      </c>
      <c r="F46" s="99" t="s">
        <v>392</v>
      </c>
      <c r="G46" s="99" t="s">
        <v>344</v>
      </c>
      <c r="H46" s="86" t="s">
        <v>354</v>
      </c>
      <c r="I46" s="86" t="s">
        <v>308</v>
      </c>
      <c r="J46" s="86"/>
      <c r="K46" s="96">
        <v>8.2900000000000009</v>
      </c>
      <c r="L46" s="99" t="s">
        <v>163</v>
      </c>
      <c r="M46" s="100">
        <v>3.5000000000000003E-2</v>
      </c>
      <c r="N46" s="100">
        <v>2.0299999999999999E-2</v>
      </c>
      <c r="O46" s="96">
        <v>21095.999999999996</v>
      </c>
      <c r="P46" s="98">
        <v>115.62</v>
      </c>
      <c r="Q46" s="86"/>
      <c r="R46" s="96">
        <v>24.391199999999998</v>
      </c>
      <c r="S46" s="97">
        <v>7.7886030762323914E-5</v>
      </c>
      <c r="T46" s="97">
        <v>3.6795021647690984E-3</v>
      </c>
      <c r="U46" s="97">
        <f>R46/'סכום נכסי הקרן'!$C$42</f>
        <v>8.6521906371055026E-4</v>
      </c>
    </row>
    <row r="47" spans="2:21" s="138" customFormat="1">
      <c r="B47" s="89" t="s">
        <v>393</v>
      </c>
      <c r="C47" s="86" t="s">
        <v>394</v>
      </c>
      <c r="D47" s="99" t="s">
        <v>119</v>
      </c>
      <c r="E47" s="99" t="s">
        <v>304</v>
      </c>
      <c r="F47" s="99" t="s">
        <v>392</v>
      </c>
      <c r="G47" s="99" t="s">
        <v>344</v>
      </c>
      <c r="H47" s="86" t="s">
        <v>354</v>
      </c>
      <c r="I47" s="86" t="s">
        <v>308</v>
      </c>
      <c r="J47" s="86"/>
      <c r="K47" s="96">
        <v>4.18</v>
      </c>
      <c r="L47" s="99" t="s">
        <v>163</v>
      </c>
      <c r="M47" s="100">
        <v>0.04</v>
      </c>
      <c r="N47" s="100">
        <v>6.0000000000000001E-3</v>
      </c>
      <c r="O47" s="96">
        <v>26780.999999999996</v>
      </c>
      <c r="P47" s="98">
        <v>115.9</v>
      </c>
      <c r="Q47" s="86"/>
      <c r="R47" s="96">
        <v>31.039179999999998</v>
      </c>
      <c r="S47" s="97">
        <v>3.7976073009362658E-5</v>
      </c>
      <c r="T47" s="97">
        <v>4.6823743810332297E-3</v>
      </c>
      <c r="U47" s="97">
        <f>R47/'סכום נכסי הקרן'!$C$42</f>
        <v>1.1010401398021926E-3</v>
      </c>
    </row>
    <row r="48" spans="2:21" s="138" customFormat="1">
      <c r="B48" s="89" t="s">
        <v>395</v>
      </c>
      <c r="C48" s="86" t="s">
        <v>396</v>
      </c>
      <c r="D48" s="99" t="s">
        <v>119</v>
      </c>
      <c r="E48" s="99" t="s">
        <v>304</v>
      </c>
      <c r="F48" s="99" t="s">
        <v>392</v>
      </c>
      <c r="G48" s="99" t="s">
        <v>344</v>
      </c>
      <c r="H48" s="86" t="s">
        <v>354</v>
      </c>
      <c r="I48" s="86" t="s">
        <v>308</v>
      </c>
      <c r="J48" s="86"/>
      <c r="K48" s="96">
        <v>6.9399999999999995</v>
      </c>
      <c r="L48" s="99" t="s">
        <v>163</v>
      </c>
      <c r="M48" s="100">
        <v>0.04</v>
      </c>
      <c r="N48" s="100">
        <v>1.52E-2</v>
      </c>
      <c r="O48" s="96">
        <v>52085.3</v>
      </c>
      <c r="P48" s="98">
        <v>120.32</v>
      </c>
      <c r="Q48" s="86"/>
      <c r="R48" s="96">
        <v>62.669029999999992</v>
      </c>
      <c r="S48" s="97">
        <v>7.1912120379884119E-5</v>
      </c>
      <c r="T48" s="97">
        <v>9.4538535024508655E-3</v>
      </c>
      <c r="U48" s="97">
        <f>R48/'סכום נכסי הקרן'!$C$42</f>
        <v>2.2230328749814842E-3</v>
      </c>
    </row>
    <row r="49" spans="2:21" s="138" customFormat="1">
      <c r="B49" s="89" t="s">
        <v>397</v>
      </c>
      <c r="C49" s="86" t="s">
        <v>398</v>
      </c>
      <c r="D49" s="99" t="s">
        <v>119</v>
      </c>
      <c r="E49" s="99" t="s">
        <v>304</v>
      </c>
      <c r="F49" s="99" t="s">
        <v>399</v>
      </c>
      <c r="G49" s="99" t="s">
        <v>400</v>
      </c>
      <c r="H49" s="86" t="s">
        <v>401</v>
      </c>
      <c r="I49" s="86" t="s">
        <v>308</v>
      </c>
      <c r="J49" s="86"/>
      <c r="K49" s="96">
        <v>8.44</v>
      </c>
      <c r="L49" s="99" t="s">
        <v>163</v>
      </c>
      <c r="M49" s="100">
        <v>5.1500000000000004E-2</v>
      </c>
      <c r="N49" s="100">
        <v>2.53E-2</v>
      </c>
      <c r="O49" s="96">
        <v>109904.99999999999</v>
      </c>
      <c r="P49" s="98">
        <v>149.30000000000001</v>
      </c>
      <c r="Q49" s="86"/>
      <c r="R49" s="96">
        <v>164.08816999999999</v>
      </c>
      <c r="S49" s="97">
        <v>3.0950244746442006E-5</v>
      </c>
      <c r="T49" s="97">
        <v>2.4753303516350154E-2</v>
      </c>
      <c r="U49" s="97">
        <f>R49/'סכום נכסי הקרן'!$C$42</f>
        <v>5.8206325565522644E-3</v>
      </c>
    </row>
    <row r="50" spans="2:21" s="138" customFormat="1">
      <c r="B50" s="89" t="s">
        <v>402</v>
      </c>
      <c r="C50" s="86" t="s">
        <v>403</v>
      </c>
      <c r="D50" s="99" t="s">
        <v>119</v>
      </c>
      <c r="E50" s="99" t="s">
        <v>304</v>
      </c>
      <c r="F50" s="99" t="s">
        <v>404</v>
      </c>
      <c r="G50" s="99" t="s">
        <v>344</v>
      </c>
      <c r="H50" s="86" t="s">
        <v>401</v>
      </c>
      <c r="I50" s="86" t="s">
        <v>159</v>
      </c>
      <c r="J50" s="86"/>
      <c r="K50" s="96">
        <v>5.08</v>
      </c>
      <c r="L50" s="99" t="s">
        <v>163</v>
      </c>
      <c r="M50" s="100">
        <v>2.5000000000000001E-2</v>
      </c>
      <c r="N50" s="100">
        <v>1.46E-2</v>
      </c>
      <c r="O50" s="96">
        <v>1499.64</v>
      </c>
      <c r="P50" s="98">
        <v>105.93</v>
      </c>
      <c r="Q50" s="86"/>
      <c r="R50" s="96">
        <v>1.5885699999999998</v>
      </c>
      <c r="S50" s="97">
        <v>3.2040327723301214E-6</v>
      </c>
      <c r="T50" s="97">
        <v>2.3964162295775718E-4</v>
      </c>
      <c r="U50" s="97">
        <f>R50/'סכום נכסי הקרן'!$C$42</f>
        <v>5.6350694022379741E-5</v>
      </c>
    </row>
    <row r="51" spans="2:21" s="138" customFormat="1">
      <c r="B51" s="89" t="s">
        <v>405</v>
      </c>
      <c r="C51" s="86" t="s">
        <v>406</v>
      </c>
      <c r="D51" s="99" t="s">
        <v>119</v>
      </c>
      <c r="E51" s="99" t="s">
        <v>304</v>
      </c>
      <c r="F51" s="99" t="s">
        <v>404</v>
      </c>
      <c r="G51" s="99" t="s">
        <v>344</v>
      </c>
      <c r="H51" s="86" t="s">
        <v>401</v>
      </c>
      <c r="I51" s="86" t="s">
        <v>159</v>
      </c>
      <c r="J51" s="86"/>
      <c r="K51" s="96">
        <v>5.9399999999999977</v>
      </c>
      <c r="L51" s="99" t="s">
        <v>163</v>
      </c>
      <c r="M51" s="100">
        <v>1.34E-2</v>
      </c>
      <c r="N51" s="100">
        <v>1.5399999999999995E-2</v>
      </c>
      <c r="O51" s="96">
        <v>47939.919999999991</v>
      </c>
      <c r="P51" s="98">
        <v>100.12</v>
      </c>
      <c r="Q51" s="86"/>
      <c r="R51" s="96">
        <v>47.997440000000005</v>
      </c>
      <c r="S51" s="97">
        <v>1.4002596647724863E-4</v>
      </c>
      <c r="T51" s="97">
        <v>7.2405902285814124E-3</v>
      </c>
      <c r="U51" s="97">
        <f>R51/'סכום נכסי הקרן'!$C$42</f>
        <v>1.7025935623217932E-3</v>
      </c>
    </row>
    <row r="52" spans="2:21" s="138" customFormat="1">
      <c r="B52" s="89" t="s">
        <v>407</v>
      </c>
      <c r="C52" s="86" t="s">
        <v>408</v>
      </c>
      <c r="D52" s="99" t="s">
        <v>119</v>
      </c>
      <c r="E52" s="99" t="s">
        <v>304</v>
      </c>
      <c r="F52" s="99" t="s">
        <v>404</v>
      </c>
      <c r="G52" s="99" t="s">
        <v>344</v>
      </c>
      <c r="H52" s="86" t="s">
        <v>401</v>
      </c>
      <c r="I52" s="86" t="s">
        <v>159</v>
      </c>
      <c r="J52" s="86"/>
      <c r="K52" s="96">
        <v>5.92</v>
      </c>
      <c r="L52" s="99" t="s">
        <v>163</v>
      </c>
      <c r="M52" s="100">
        <v>1.95E-2</v>
      </c>
      <c r="N52" s="100">
        <v>1.9299999999999998E-2</v>
      </c>
      <c r="O52" s="96">
        <v>10523.999999999998</v>
      </c>
      <c r="P52" s="98">
        <v>101.1</v>
      </c>
      <c r="Q52" s="86"/>
      <c r="R52" s="96">
        <v>10.639759999999999</v>
      </c>
      <c r="S52" s="97">
        <v>1.4794467397767894E-5</v>
      </c>
      <c r="T52" s="97">
        <v>1.6050469002190815E-3</v>
      </c>
      <c r="U52" s="97">
        <f>R52/'סכום נכסי הקרן'!$C$42</f>
        <v>3.7741985573915856E-4</v>
      </c>
    </row>
    <row r="53" spans="2:21" s="138" customFormat="1">
      <c r="B53" s="89" t="s">
        <v>409</v>
      </c>
      <c r="C53" s="86" t="s">
        <v>410</v>
      </c>
      <c r="D53" s="99" t="s">
        <v>119</v>
      </c>
      <c r="E53" s="99" t="s">
        <v>304</v>
      </c>
      <c r="F53" s="99" t="s">
        <v>411</v>
      </c>
      <c r="G53" s="99" t="s">
        <v>344</v>
      </c>
      <c r="H53" s="86" t="s">
        <v>401</v>
      </c>
      <c r="I53" s="86" t="s">
        <v>159</v>
      </c>
      <c r="J53" s="86"/>
      <c r="K53" s="96">
        <v>4.7499999999999991</v>
      </c>
      <c r="L53" s="99" t="s">
        <v>163</v>
      </c>
      <c r="M53" s="100">
        <v>4.7500000000000001E-2</v>
      </c>
      <c r="N53" s="100">
        <v>1.03E-2</v>
      </c>
      <c r="O53" s="96">
        <v>176999.99999999997</v>
      </c>
      <c r="P53" s="98">
        <v>145.69999999999999</v>
      </c>
      <c r="Q53" s="86"/>
      <c r="R53" s="96">
        <v>257.88898999999998</v>
      </c>
      <c r="S53" s="97">
        <v>9.3784771896359868E-5</v>
      </c>
      <c r="T53" s="97">
        <v>3.8903501958702992E-2</v>
      </c>
      <c r="U53" s="97">
        <f>R53/'סכום נכסי הקרן'!$C$42</f>
        <v>9.1479906879964688E-3</v>
      </c>
    </row>
    <row r="54" spans="2:21" s="138" customFormat="1">
      <c r="B54" s="89" t="s">
        <v>412</v>
      </c>
      <c r="C54" s="86" t="s">
        <v>413</v>
      </c>
      <c r="D54" s="99" t="s">
        <v>119</v>
      </c>
      <c r="E54" s="99" t="s">
        <v>304</v>
      </c>
      <c r="F54" s="99" t="s">
        <v>414</v>
      </c>
      <c r="G54" s="99" t="s">
        <v>344</v>
      </c>
      <c r="H54" s="86" t="s">
        <v>401</v>
      </c>
      <c r="I54" s="86" t="s">
        <v>159</v>
      </c>
      <c r="J54" s="86"/>
      <c r="K54" s="96">
        <v>6.6499999999999995</v>
      </c>
      <c r="L54" s="99" t="s">
        <v>163</v>
      </c>
      <c r="M54" s="100">
        <v>0.04</v>
      </c>
      <c r="N54" s="100">
        <v>2.5600000000000001E-2</v>
      </c>
      <c r="O54" s="96">
        <v>14272.999999999998</v>
      </c>
      <c r="P54" s="98">
        <v>109.7</v>
      </c>
      <c r="Q54" s="86"/>
      <c r="R54" s="96">
        <v>15.657489999999997</v>
      </c>
      <c r="S54" s="97">
        <v>4.825544382465216E-6</v>
      </c>
      <c r="T54" s="97">
        <v>2.3619899123393071E-3</v>
      </c>
      <c r="U54" s="97">
        <f>R54/'סכום נכסי הקרן'!$C$42</f>
        <v>5.554117402119331E-4</v>
      </c>
    </row>
    <row r="55" spans="2:21" s="138" customFormat="1">
      <c r="B55" s="89" t="s">
        <v>415</v>
      </c>
      <c r="C55" s="86" t="s">
        <v>416</v>
      </c>
      <c r="D55" s="99" t="s">
        <v>119</v>
      </c>
      <c r="E55" s="99" t="s">
        <v>304</v>
      </c>
      <c r="F55" s="99" t="s">
        <v>414</v>
      </c>
      <c r="G55" s="99" t="s">
        <v>344</v>
      </c>
      <c r="H55" s="86" t="s">
        <v>401</v>
      </c>
      <c r="I55" s="86" t="s">
        <v>159</v>
      </c>
      <c r="J55" s="86"/>
      <c r="K55" s="96">
        <v>6.9399999999999995</v>
      </c>
      <c r="L55" s="99" t="s">
        <v>163</v>
      </c>
      <c r="M55" s="100">
        <v>2.7799999999999998E-2</v>
      </c>
      <c r="N55" s="100">
        <v>2.7300000000000001E-2</v>
      </c>
      <c r="O55" s="96">
        <v>27538.999999999996</v>
      </c>
      <c r="P55" s="98">
        <v>101.78</v>
      </c>
      <c r="Q55" s="86"/>
      <c r="R55" s="96">
        <v>28.029199999999996</v>
      </c>
      <c r="S55" s="97">
        <v>3.2005048474184677E-5</v>
      </c>
      <c r="T55" s="97">
        <v>4.2283078354794354E-3</v>
      </c>
      <c r="U55" s="97">
        <f>R55/'סכום נכסי הקרן'!$C$42</f>
        <v>9.9426835008346263E-4</v>
      </c>
    </row>
    <row r="56" spans="2:21" s="138" customFormat="1">
      <c r="B56" s="89" t="s">
        <v>417</v>
      </c>
      <c r="C56" s="86" t="s">
        <v>418</v>
      </c>
      <c r="D56" s="99" t="s">
        <v>119</v>
      </c>
      <c r="E56" s="99" t="s">
        <v>304</v>
      </c>
      <c r="F56" s="99" t="s">
        <v>414</v>
      </c>
      <c r="G56" s="99" t="s">
        <v>344</v>
      </c>
      <c r="H56" s="86" t="s">
        <v>401</v>
      </c>
      <c r="I56" s="86" t="s">
        <v>159</v>
      </c>
      <c r="J56" s="86"/>
      <c r="K56" s="96">
        <v>1.81</v>
      </c>
      <c r="L56" s="99" t="s">
        <v>163</v>
      </c>
      <c r="M56" s="100">
        <v>5.0999999999999997E-2</v>
      </c>
      <c r="N56" s="100">
        <v>8.4000000000000012E-3</v>
      </c>
      <c r="O56" s="96">
        <v>102104.99999999999</v>
      </c>
      <c r="P56" s="98">
        <v>129.46</v>
      </c>
      <c r="Q56" s="86"/>
      <c r="R56" s="96">
        <v>132.18512999999999</v>
      </c>
      <c r="S56" s="97">
        <v>4.9348789998480508E-5</v>
      </c>
      <c r="T56" s="97">
        <v>1.9940612679379643E-2</v>
      </c>
      <c r="U56" s="97">
        <f>R56/'סכום נכסי הקרן'!$C$42</f>
        <v>4.6889490642140347E-3</v>
      </c>
    </row>
    <row r="57" spans="2:21" s="138" customFormat="1">
      <c r="B57" s="89" t="s">
        <v>419</v>
      </c>
      <c r="C57" s="86" t="s">
        <v>420</v>
      </c>
      <c r="D57" s="99" t="s">
        <v>119</v>
      </c>
      <c r="E57" s="99" t="s">
        <v>304</v>
      </c>
      <c r="F57" s="99" t="s">
        <v>421</v>
      </c>
      <c r="G57" s="99" t="s">
        <v>344</v>
      </c>
      <c r="H57" s="86" t="s">
        <v>401</v>
      </c>
      <c r="I57" s="86" t="s">
        <v>308</v>
      </c>
      <c r="J57" s="86"/>
      <c r="K57" s="96">
        <v>5.14</v>
      </c>
      <c r="L57" s="99" t="s">
        <v>163</v>
      </c>
      <c r="M57" s="100">
        <v>2.8500000000000001E-2</v>
      </c>
      <c r="N57" s="100">
        <v>1.2800000000000002E-2</v>
      </c>
      <c r="O57" s="96">
        <v>69999.999999999985</v>
      </c>
      <c r="P57" s="98">
        <v>111.01</v>
      </c>
      <c r="Q57" s="86"/>
      <c r="R57" s="96">
        <v>77.706999999999979</v>
      </c>
      <c r="S57" s="97">
        <v>1.0248901903367495E-4</v>
      </c>
      <c r="T57" s="97">
        <v>1.1722386545873606E-2</v>
      </c>
      <c r="U57" s="97">
        <f>R57/'סכום נכסי הקרן'!$C$42</f>
        <v>2.7564686355634701E-3</v>
      </c>
    </row>
    <row r="58" spans="2:21" s="138" customFormat="1">
      <c r="B58" s="89" t="s">
        <v>422</v>
      </c>
      <c r="C58" s="86" t="s">
        <v>423</v>
      </c>
      <c r="D58" s="99" t="s">
        <v>119</v>
      </c>
      <c r="E58" s="99" t="s">
        <v>304</v>
      </c>
      <c r="F58" s="99" t="s">
        <v>424</v>
      </c>
      <c r="G58" s="99" t="s">
        <v>344</v>
      </c>
      <c r="H58" s="86" t="s">
        <v>401</v>
      </c>
      <c r="I58" s="86" t="s">
        <v>308</v>
      </c>
      <c r="J58" s="86"/>
      <c r="K58" s="96">
        <v>7.1800000000000006</v>
      </c>
      <c r="L58" s="99" t="s">
        <v>163</v>
      </c>
      <c r="M58" s="100">
        <v>1.3999999999999999E-2</v>
      </c>
      <c r="N58" s="100">
        <v>1.5700000000000002E-2</v>
      </c>
      <c r="O58" s="96">
        <v>18999.999999999996</v>
      </c>
      <c r="P58" s="98">
        <v>99.41</v>
      </c>
      <c r="Q58" s="86"/>
      <c r="R58" s="96">
        <v>18.887909999999998</v>
      </c>
      <c r="S58" s="97">
        <v>7.4921135646687686E-5</v>
      </c>
      <c r="T58" s="97">
        <v>2.8493106420743506E-3</v>
      </c>
      <c r="U58" s="97">
        <f>R58/'סכום נכסי הקרן'!$C$42</f>
        <v>6.7000310790978459E-4</v>
      </c>
    </row>
    <row r="59" spans="2:21" s="138" customFormat="1">
      <c r="B59" s="89" t="s">
        <v>425</v>
      </c>
      <c r="C59" s="86" t="s">
        <v>426</v>
      </c>
      <c r="D59" s="99" t="s">
        <v>119</v>
      </c>
      <c r="E59" s="99" t="s">
        <v>304</v>
      </c>
      <c r="F59" s="99" t="s">
        <v>383</v>
      </c>
      <c r="G59" s="99" t="s">
        <v>344</v>
      </c>
      <c r="H59" s="86" t="s">
        <v>401</v>
      </c>
      <c r="I59" s="86" t="s">
        <v>308</v>
      </c>
      <c r="J59" s="86"/>
      <c r="K59" s="96">
        <v>6.1099999999999994</v>
      </c>
      <c r="L59" s="99" t="s">
        <v>163</v>
      </c>
      <c r="M59" s="100">
        <v>2.3E-2</v>
      </c>
      <c r="N59" s="100">
        <v>1.9899999999999998E-2</v>
      </c>
      <c r="O59" s="96">
        <v>102960.74</v>
      </c>
      <c r="P59" s="98">
        <v>103.53</v>
      </c>
      <c r="Q59" s="96">
        <v>2.3288899999999995</v>
      </c>
      <c r="R59" s="96">
        <v>108.94516999999999</v>
      </c>
      <c r="S59" s="97">
        <v>7.3002585998757402E-5</v>
      </c>
      <c r="T59" s="97">
        <v>1.6434779299753084E-2</v>
      </c>
      <c r="U59" s="97">
        <f>R59/'סכום נכסי הקרן'!$C$42</f>
        <v>3.8645674662659783E-3</v>
      </c>
    </row>
    <row r="60" spans="2:21" s="138" customFormat="1">
      <c r="B60" s="89" t="s">
        <v>427</v>
      </c>
      <c r="C60" s="86" t="s">
        <v>428</v>
      </c>
      <c r="D60" s="99" t="s">
        <v>119</v>
      </c>
      <c r="E60" s="99" t="s">
        <v>304</v>
      </c>
      <c r="F60" s="99" t="s">
        <v>383</v>
      </c>
      <c r="G60" s="99" t="s">
        <v>344</v>
      </c>
      <c r="H60" s="86" t="s">
        <v>401</v>
      </c>
      <c r="I60" s="86" t="s">
        <v>308</v>
      </c>
      <c r="J60" s="86"/>
      <c r="K60" s="96">
        <v>2.56</v>
      </c>
      <c r="L60" s="99" t="s">
        <v>163</v>
      </c>
      <c r="M60" s="100">
        <v>5.8499999999999996E-2</v>
      </c>
      <c r="N60" s="100">
        <v>6.0000000000000001E-3</v>
      </c>
      <c r="O60" s="96">
        <v>119999.99999999999</v>
      </c>
      <c r="P60" s="98">
        <v>123.86</v>
      </c>
      <c r="Q60" s="86"/>
      <c r="R60" s="96">
        <v>148.63199999999998</v>
      </c>
      <c r="S60" s="97">
        <v>1.0188673992348738E-4</v>
      </c>
      <c r="T60" s="97">
        <v>2.2421683465920522E-2</v>
      </c>
      <c r="U60" s="97">
        <f>R60/'סכום נכסי הקרן'!$C$42</f>
        <v>5.2723621583778777E-3</v>
      </c>
    </row>
    <row r="61" spans="2:21" s="138" customFormat="1">
      <c r="B61" s="89" t="s">
        <v>429</v>
      </c>
      <c r="C61" s="86" t="s">
        <v>430</v>
      </c>
      <c r="D61" s="99" t="s">
        <v>119</v>
      </c>
      <c r="E61" s="99" t="s">
        <v>304</v>
      </c>
      <c r="F61" s="99" t="s">
        <v>383</v>
      </c>
      <c r="G61" s="99" t="s">
        <v>344</v>
      </c>
      <c r="H61" s="86" t="s">
        <v>401</v>
      </c>
      <c r="I61" s="86" t="s">
        <v>308</v>
      </c>
      <c r="J61" s="86"/>
      <c r="K61" s="96">
        <v>7.5500000000000007</v>
      </c>
      <c r="L61" s="99" t="s">
        <v>163</v>
      </c>
      <c r="M61" s="100">
        <v>2.2499999999999999E-2</v>
      </c>
      <c r="N61" s="100">
        <v>2.2000000000000002E-2</v>
      </c>
      <c r="O61" s="96">
        <v>12999.999999999998</v>
      </c>
      <c r="P61" s="98">
        <v>101.73</v>
      </c>
      <c r="Q61" s="96">
        <v>9.4979999999999981E-2</v>
      </c>
      <c r="R61" s="96">
        <v>13.319889999999997</v>
      </c>
      <c r="S61" s="97">
        <v>6.9136800455239225E-5</v>
      </c>
      <c r="T61" s="97">
        <v>2.0093543609779863E-3</v>
      </c>
      <c r="U61" s="97">
        <f>R61/'סכום נכסי הקרן'!$C$42</f>
        <v>4.724910112879858E-4</v>
      </c>
    </row>
    <row r="62" spans="2:21" s="138" customFormat="1">
      <c r="B62" s="89" t="s">
        <v>431</v>
      </c>
      <c r="C62" s="86" t="s">
        <v>432</v>
      </c>
      <c r="D62" s="99" t="s">
        <v>119</v>
      </c>
      <c r="E62" s="99" t="s">
        <v>304</v>
      </c>
      <c r="F62" s="99" t="s">
        <v>433</v>
      </c>
      <c r="G62" s="99" t="s">
        <v>344</v>
      </c>
      <c r="H62" s="86" t="s">
        <v>401</v>
      </c>
      <c r="I62" s="86" t="s">
        <v>159</v>
      </c>
      <c r="J62" s="86"/>
      <c r="K62" s="96">
        <v>7.1500000000000012</v>
      </c>
      <c r="L62" s="99" t="s">
        <v>163</v>
      </c>
      <c r="M62" s="100">
        <v>1.9599999999999999E-2</v>
      </c>
      <c r="N62" s="100">
        <v>1.89E-2</v>
      </c>
      <c r="O62" s="96">
        <v>17681.05</v>
      </c>
      <c r="P62" s="98">
        <v>101.58</v>
      </c>
      <c r="Q62" s="86"/>
      <c r="R62" s="96">
        <v>17.960409999999996</v>
      </c>
      <c r="S62" s="97">
        <v>2.7451099422660655E-5</v>
      </c>
      <c r="T62" s="97">
        <v>2.7093938582415196E-3</v>
      </c>
      <c r="U62" s="97">
        <f>R62/'סכום נכסי הקרן'!$C$42</f>
        <v>6.3710227967699832E-4</v>
      </c>
    </row>
    <row r="63" spans="2:21" s="138" customFormat="1">
      <c r="B63" s="89" t="s">
        <v>434</v>
      </c>
      <c r="C63" s="86" t="s">
        <v>435</v>
      </c>
      <c r="D63" s="99" t="s">
        <v>119</v>
      </c>
      <c r="E63" s="99" t="s">
        <v>304</v>
      </c>
      <c r="F63" s="99" t="s">
        <v>326</v>
      </c>
      <c r="G63" s="99" t="s">
        <v>312</v>
      </c>
      <c r="H63" s="86" t="s">
        <v>401</v>
      </c>
      <c r="I63" s="86" t="s">
        <v>159</v>
      </c>
      <c r="J63" s="86"/>
      <c r="K63" s="96">
        <v>5.31</v>
      </c>
      <c r="L63" s="99" t="s">
        <v>163</v>
      </c>
      <c r="M63" s="100">
        <v>1.5900000000000001E-2</v>
      </c>
      <c r="N63" s="100">
        <v>1.6199999999999999E-2</v>
      </c>
      <c r="O63" s="96">
        <f>50000/50000</f>
        <v>1</v>
      </c>
      <c r="P63" s="98">
        <v>4995000</v>
      </c>
      <c r="Q63" s="86"/>
      <c r="R63" s="96">
        <v>49.949999999999996</v>
      </c>
      <c r="S63" s="97">
        <f>334.001336005344%/50000</f>
        <v>6.6800267201068791E-5</v>
      </c>
      <c r="T63" s="97">
        <v>7.5351410808085079E-3</v>
      </c>
      <c r="U63" s="97">
        <f>R63/'סכום נכסי הקרן'!$C$42</f>
        <v>1.7718559247737703E-3</v>
      </c>
    </row>
    <row r="64" spans="2:21" s="138" customFormat="1">
      <c r="B64" s="89" t="s">
        <v>436</v>
      </c>
      <c r="C64" s="86" t="s">
        <v>437</v>
      </c>
      <c r="D64" s="99" t="s">
        <v>119</v>
      </c>
      <c r="E64" s="99" t="s">
        <v>304</v>
      </c>
      <c r="F64" s="99" t="s">
        <v>438</v>
      </c>
      <c r="G64" s="99" t="s">
        <v>439</v>
      </c>
      <c r="H64" s="86" t="s">
        <v>401</v>
      </c>
      <c r="I64" s="86" t="s">
        <v>308</v>
      </c>
      <c r="J64" s="86"/>
      <c r="K64" s="96">
        <v>5.1700000000000008</v>
      </c>
      <c r="L64" s="99" t="s">
        <v>163</v>
      </c>
      <c r="M64" s="100">
        <v>1.9400000000000001E-2</v>
      </c>
      <c r="N64" s="100">
        <v>1.04E-2</v>
      </c>
      <c r="O64" s="96">
        <v>11799.759999999998</v>
      </c>
      <c r="P64" s="98">
        <v>105.68</v>
      </c>
      <c r="Q64" s="86"/>
      <c r="R64" s="96">
        <v>12.469979999999998</v>
      </c>
      <c r="S64" s="97">
        <v>1.7813349216803414E-5</v>
      </c>
      <c r="T64" s="97">
        <v>1.8811423138110203E-3</v>
      </c>
      <c r="U64" s="97">
        <f>R64/'סכום נכסי הקרן'!$C$42</f>
        <v>4.4234250139760592E-4</v>
      </c>
    </row>
    <row r="65" spans="2:21" s="138" customFormat="1">
      <c r="B65" s="89" t="s">
        <v>440</v>
      </c>
      <c r="C65" s="86" t="s">
        <v>441</v>
      </c>
      <c r="D65" s="99" t="s">
        <v>119</v>
      </c>
      <c r="E65" s="99" t="s">
        <v>304</v>
      </c>
      <c r="F65" s="99" t="s">
        <v>438</v>
      </c>
      <c r="G65" s="99" t="s">
        <v>439</v>
      </c>
      <c r="H65" s="86" t="s">
        <v>401</v>
      </c>
      <c r="I65" s="86" t="s">
        <v>308</v>
      </c>
      <c r="J65" s="86"/>
      <c r="K65" s="96">
        <v>7.0500000000000007</v>
      </c>
      <c r="L65" s="99" t="s">
        <v>163</v>
      </c>
      <c r="M65" s="100">
        <v>1.23E-2</v>
      </c>
      <c r="N65" s="100">
        <v>1.7100000000000001E-2</v>
      </c>
      <c r="O65" s="96">
        <v>6.9999999999999991</v>
      </c>
      <c r="P65" s="98">
        <v>97.38</v>
      </c>
      <c r="Q65" s="86"/>
      <c r="R65" s="96">
        <v>6.8199999999999988E-3</v>
      </c>
      <c r="S65" s="97">
        <v>1.7496938035843726E-8</v>
      </c>
      <c r="T65" s="97">
        <v>1.028822065487768E-6</v>
      </c>
      <c r="U65" s="97">
        <f>R65/'סכום נכסי הקרן'!$C$42</f>
        <v>2.4192307121035259E-7</v>
      </c>
    </row>
    <row r="66" spans="2:21" s="138" customFormat="1">
      <c r="B66" s="89" t="s">
        <v>442</v>
      </c>
      <c r="C66" s="86" t="s">
        <v>443</v>
      </c>
      <c r="D66" s="99" t="s">
        <v>119</v>
      </c>
      <c r="E66" s="99" t="s">
        <v>304</v>
      </c>
      <c r="F66" s="99" t="s">
        <v>444</v>
      </c>
      <c r="G66" s="99" t="s">
        <v>445</v>
      </c>
      <c r="H66" s="86" t="s">
        <v>401</v>
      </c>
      <c r="I66" s="86" t="s">
        <v>159</v>
      </c>
      <c r="J66" s="86"/>
      <c r="K66" s="96">
        <v>1.23</v>
      </c>
      <c r="L66" s="99" t="s">
        <v>163</v>
      </c>
      <c r="M66" s="100">
        <v>3.6000000000000004E-2</v>
      </c>
      <c r="N66" s="100">
        <v>-2.1999999999999997E-3</v>
      </c>
      <c r="O66" s="96">
        <v>6360.9999999999991</v>
      </c>
      <c r="P66" s="98">
        <v>112.66</v>
      </c>
      <c r="Q66" s="86"/>
      <c r="R66" s="96">
        <v>7.1662899999999992</v>
      </c>
      <c r="S66" s="97">
        <v>1.537543025099586E-5</v>
      </c>
      <c r="T66" s="97">
        <v>1.0810611847044485E-3</v>
      </c>
      <c r="U66" s="97">
        <f>R66/'סכום נכסי הקרן'!$C$42</f>
        <v>2.5420687477771813E-4</v>
      </c>
    </row>
    <row r="67" spans="2:21" s="138" customFormat="1">
      <c r="B67" s="89" t="s">
        <v>446</v>
      </c>
      <c r="C67" s="86" t="s">
        <v>447</v>
      </c>
      <c r="D67" s="99" t="s">
        <v>119</v>
      </c>
      <c r="E67" s="99" t="s">
        <v>304</v>
      </c>
      <c r="F67" s="99" t="s">
        <v>444</v>
      </c>
      <c r="G67" s="99" t="s">
        <v>445</v>
      </c>
      <c r="H67" s="86" t="s">
        <v>401</v>
      </c>
      <c r="I67" s="86" t="s">
        <v>159</v>
      </c>
      <c r="J67" s="86"/>
      <c r="K67" s="96">
        <v>7.6599999999999993</v>
      </c>
      <c r="L67" s="99" t="s">
        <v>163</v>
      </c>
      <c r="M67" s="100">
        <v>2.2499999999999999E-2</v>
      </c>
      <c r="N67" s="100">
        <v>1.4700000000000001E-2</v>
      </c>
      <c r="O67" s="96">
        <v>3603.9999999999995</v>
      </c>
      <c r="P67" s="98">
        <v>107.89</v>
      </c>
      <c r="Q67" s="86"/>
      <c r="R67" s="96">
        <v>3.8883599999999992</v>
      </c>
      <c r="S67" s="97">
        <v>8.8092345710100124E-6</v>
      </c>
      <c r="T67" s="97">
        <v>5.8657339685630765E-4</v>
      </c>
      <c r="U67" s="97">
        <f>R67/'סכום נכסי הקרן'!$C$42</f>
        <v>1.3793020427734407E-4</v>
      </c>
    </row>
    <row r="68" spans="2:21" s="138" customFormat="1">
      <c r="B68" s="89" t="s">
        <v>448</v>
      </c>
      <c r="C68" s="86" t="s">
        <v>449</v>
      </c>
      <c r="D68" s="99" t="s">
        <v>119</v>
      </c>
      <c r="E68" s="99" t="s">
        <v>304</v>
      </c>
      <c r="F68" s="99" t="s">
        <v>450</v>
      </c>
      <c r="G68" s="99" t="s">
        <v>312</v>
      </c>
      <c r="H68" s="86" t="s">
        <v>451</v>
      </c>
      <c r="I68" s="86" t="s">
        <v>308</v>
      </c>
      <c r="J68" s="86"/>
      <c r="K68" s="96">
        <v>1.7100000000000002</v>
      </c>
      <c r="L68" s="99" t="s">
        <v>163</v>
      </c>
      <c r="M68" s="100">
        <v>6.4000000000000001E-2</v>
      </c>
      <c r="N68" s="100">
        <v>1.5E-3</v>
      </c>
      <c r="O68" s="96">
        <v>59999.999999999993</v>
      </c>
      <c r="P68" s="98">
        <v>127.45</v>
      </c>
      <c r="Q68" s="86"/>
      <c r="R68" s="96">
        <v>76.469999999999985</v>
      </c>
      <c r="S68" s="97">
        <v>4.7924069104910173E-5</v>
      </c>
      <c r="T68" s="97">
        <v>1.1535780549538069E-2</v>
      </c>
      <c r="U68" s="97">
        <f>R68/'סכום נכסי הקרן'!$C$42</f>
        <v>2.7125890403893933E-3</v>
      </c>
    </row>
    <row r="69" spans="2:21" s="138" customFormat="1">
      <c r="B69" s="89" t="s">
        <v>452</v>
      </c>
      <c r="C69" s="86" t="s">
        <v>453</v>
      </c>
      <c r="D69" s="99" t="s">
        <v>119</v>
      </c>
      <c r="E69" s="99" t="s">
        <v>304</v>
      </c>
      <c r="F69" s="99" t="s">
        <v>454</v>
      </c>
      <c r="G69" s="99" t="s">
        <v>344</v>
      </c>
      <c r="H69" s="86" t="s">
        <v>451</v>
      </c>
      <c r="I69" s="86" t="s">
        <v>159</v>
      </c>
      <c r="J69" s="86"/>
      <c r="K69" s="96">
        <v>6.5</v>
      </c>
      <c r="L69" s="99" t="s">
        <v>163</v>
      </c>
      <c r="M69" s="100">
        <v>1.5800000000000002E-2</v>
      </c>
      <c r="N69" s="100">
        <v>1.34E-2</v>
      </c>
      <c r="O69" s="96">
        <v>22194.849999999995</v>
      </c>
      <c r="P69" s="98">
        <v>102.81</v>
      </c>
      <c r="Q69" s="86"/>
      <c r="R69" s="96">
        <v>22.818529999999996</v>
      </c>
      <c r="S69" s="97">
        <v>5.4904587328445184E-5</v>
      </c>
      <c r="T69" s="97">
        <v>3.4422591152484753E-3</v>
      </c>
      <c r="U69" s="97">
        <f>R69/'סכום נכסי הקרן'!$C$42</f>
        <v>8.0943238388644673E-4</v>
      </c>
    </row>
    <row r="70" spans="2:21" s="138" customFormat="1">
      <c r="B70" s="89" t="s">
        <v>455</v>
      </c>
      <c r="C70" s="86" t="s">
        <v>456</v>
      </c>
      <c r="D70" s="99" t="s">
        <v>119</v>
      </c>
      <c r="E70" s="99" t="s">
        <v>304</v>
      </c>
      <c r="F70" s="99" t="s">
        <v>454</v>
      </c>
      <c r="G70" s="99" t="s">
        <v>344</v>
      </c>
      <c r="H70" s="86" t="s">
        <v>451</v>
      </c>
      <c r="I70" s="86" t="s">
        <v>159</v>
      </c>
      <c r="J70" s="86"/>
      <c r="K70" s="96">
        <v>7.37</v>
      </c>
      <c r="L70" s="99" t="s">
        <v>163</v>
      </c>
      <c r="M70" s="100">
        <v>2.4E-2</v>
      </c>
      <c r="N70" s="100">
        <v>1.9600000000000003E-2</v>
      </c>
      <c r="O70" s="96">
        <v>33150.999999999993</v>
      </c>
      <c r="P70" s="98">
        <v>105.27</v>
      </c>
      <c r="Q70" s="86"/>
      <c r="R70" s="96">
        <v>34.898059999999994</v>
      </c>
      <c r="S70" s="97">
        <v>7.195908849604283E-5</v>
      </c>
      <c r="T70" s="97">
        <v>5.2645006115419448E-3</v>
      </c>
      <c r="U70" s="97">
        <f>R70/'סכום נכסי הקרן'!$C$42</f>
        <v>1.2379246120943046E-3</v>
      </c>
    </row>
    <row r="71" spans="2:21" s="138" customFormat="1">
      <c r="B71" s="89" t="s">
        <v>457</v>
      </c>
      <c r="C71" s="86" t="s">
        <v>458</v>
      </c>
      <c r="D71" s="99" t="s">
        <v>119</v>
      </c>
      <c r="E71" s="99" t="s">
        <v>304</v>
      </c>
      <c r="F71" s="99" t="s">
        <v>421</v>
      </c>
      <c r="G71" s="99" t="s">
        <v>344</v>
      </c>
      <c r="H71" s="86" t="s">
        <v>451</v>
      </c>
      <c r="I71" s="86" t="s">
        <v>308</v>
      </c>
      <c r="J71" s="86"/>
      <c r="K71" s="96">
        <v>7.3</v>
      </c>
      <c r="L71" s="99" t="s">
        <v>163</v>
      </c>
      <c r="M71" s="100">
        <v>2.81E-2</v>
      </c>
      <c r="N71" s="100">
        <v>2.5399999999999999E-2</v>
      </c>
      <c r="O71" s="96">
        <v>404.99999999999994</v>
      </c>
      <c r="P71" s="98">
        <v>103.3</v>
      </c>
      <c r="Q71" s="86"/>
      <c r="R71" s="96">
        <v>0.4183599999999999</v>
      </c>
      <c r="S71" s="97">
        <v>7.7360793549828934E-7</v>
      </c>
      <c r="T71" s="97">
        <v>6.3111143594935868E-5</v>
      </c>
      <c r="U71" s="97">
        <f>R71/'סכום נכסי הקרן'!$C$42</f>
        <v>1.4840313206974062E-5</v>
      </c>
    </row>
    <row r="72" spans="2:21" s="138" customFormat="1">
      <c r="B72" s="89" t="s">
        <v>459</v>
      </c>
      <c r="C72" s="86" t="s">
        <v>460</v>
      </c>
      <c r="D72" s="99" t="s">
        <v>119</v>
      </c>
      <c r="E72" s="99" t="s">
        <v>304</v>
      </c>
      <c r="F72" s="99" t="s">
        <v>421</v>
      </c>
      <c r="G72" s="99" t="s">
        <v>344</v>
      </c>
      <c r="H72" s="86" t="s">
        <v>451</v>
      </c>
      <c r="I72" s="86" t="s">
        <v>308</v>
      </c>
      <c r="J72" s="86"/>
      <c r="K72" s="96">
        <v>5.4299999999999988</v>
      </c>
      <c r="L72" s="99" t="s">
        <v>163</v>
      </c>
      <c r="M72" s="100">
        <v>3.7000000000000005E-2</v>
      </c>
      <c r="N72" s="100">
        <v>1.8499999999999996E-2</v>
      </c>
      <c r="O72" s="96">
        <v>20492.279999999995</v>
      </c>
      <c r="P72" s="98">
        <v>110.38</v>
      </c>
      <c r="Q72" s="86"/>
      <c r="R72" s="96">
        <v>22.61938</v>
      </c>
      <c r="S72" s="97">
        <v>3.028375313105115E-5</v>
      </c>
      <c r="T72" s="97">
        <v>3.4122166058141814E-3</v>
      </c>
      <c r="U72" s="97">
        <f>R72/'סכום נכסי הקרן'!$C$42</f>
        <v>8.023680173715581E-4</v>
      </c>
    </row>
    <row r="73" spans="2:21" s="138" customFormat="1">
      <c r="B73" s="89" t="s">
        <v>461</v>
      </c>
      <c r="C73" s="86" t="s">
        <v>462</v>
      </c>
      <c r="D73" s="99" t="s">
        <v>119</v>
      </c>
      <c r="E73" s="99" t="s">
        <v>304</v>
      </c>
      <c r="F73" s="99" t="s">
        <v>317</v>
      </c>
      <c r="G73" s="99" t="s">
        <v>312</v>
      </c>
      <c r="H73" s="86" t="s">
        <v>451</v>
      </c>
      <c r="I73" s="86" t="s">
        <v>308</v>
      </c>
      <c r="J73" s="86"/>
      <c r="K73" s="96">
        <v>3.2900000000000005</v>
      </c>
      <c r="L73" s="99" t="s">
        <v>163</v>
      </c>
      <c r="M73" s="100">
        <v>4.4999999999999998E-2</v>
      </c>
      <c r="N73" s="100">
        <v>8.8000000000000005E-3</v>
      </c>
      <c r="O73" s="96">
        <v>99999.999999999985</v>
      </c>
      <c r="P73" s="98">
        <v>135.58000000000001</v>
      </c>
      <c r="Q73" s="96">
        <v>1.3564400000000001</v>
      </c>
      <c r="R73" s="96">
        <v>136.93643999999998</v>
      </c>
      <c r="S73" s="97">
        <v>5.8754948493056069E-5</v>
      </c>
      <c r="T73" s="97">
        <v>2.0657365255328713E-2</v>
      </c>
      <c r="U73" s="97">
        <f>R73/'סכום נכסי הקרן'!$C$42</f>
        <v>4.8574903409695268E-3</v>
      </c>
    </row>
    <row r="74" spans="2:21" s="138" customFormat="1">
      <c r="B74" s="89" t="s">
        <v>463</v>
      </c>
      <c r="C74" s="86" t="s">
        <v>464</v>
      </c>
      <c r="D74" s="99" t="s">
        <v>119</v>
      </c>
      <c r="E74" s="99" t="s">
        <v>304</v>
      </c>
      <c r="F74" s="99" t="s">
        <v>465</v>
      </c>
      <c r="G74" s="99" t="s">
        <v>365</v>
      </c>
      <c r="H74" s="86" t="s">
        <v>451</v>
      </c>
      <c r="I74" s="86" t="s">
        <v>308</v>
      </c>
      <c r="J74" s="86"/>
      <c r="K74" s="96">
        <v>3.5900000000000003</v>
      </c>
      <c r="L74" s="99" t="s">
        <v>163</v>
      </c>
      <c r="M74" s="100">
        <v>1.9799999999999998E-2</v>
      </c>
      <c r="N74" s="100">
        <v>9.6000000000000009E-3</v>
      </c>
      <c r="O74" s="96">
        <v>19116.239999999998</v>
      </c>
      <c r="P74" s="98">
        <v>103.74</v>
      </c>
      <c r="Q74" s="96">
        <v>2.8242699999999994</v>
      </c>
      <c r="R74" s="96">
        <v>22.750689999999995</v>
      </c>
      <c r="S74" s="97">
        <v>2.2875377175124165E-5</v>
      </c>
      <c r="T74" s="97">
        <v>3.4320252019167025E-3</v>
      </c>
      <c r="U74" s="97">
        <f>R74/'סכום נכסי הקרן'!$C$42</f>
        <v>8.0702592330713437E-4</v>
      </c>
    </row>
    <row r="75" spans="2:21" s="138" customFormat="1">
      <c r="B75" s="89" t="s">
        <v>466</v>
      </c>
      <c r="C75" s="86" t="s">
        <v>467</v>
      </c>
      <c r="D75" s="99" t="s">
        <v>119</v>
      </c>
      <c r="E75" s="99" t="s">
        <v>304</v>
      </c>
      <c r="F75" s="99" t="s">
        <v>468</v>
      </c>
      <c r="G75" s="99" t="s">
        <v>344</v>
      </c>
      <c r="H75" s="86" t="s">
        <v>451</v>
      </c>
      <c r="I75" s="86" t="s">
        <v>159</v>
      </c>
      <c r="J75" s="86"/>
      <c r="K75" s="96">
        <v>5.67</v>
      </c>
      <c r="L75" s="99" t="s">
        <v>163</v>
      </c>
      <c r="M75" s="100">
        <v>1.6E-2</v>
      </c>
      <c r="N75" s="100">
        <v>1.2699999999999999E-2</v>
      </c>
      <c r="O75" s="96">
        <v>3939.9999999999995</v>
      </c>
      <c r="P75" s="98">
        <v>103.44</v>
      </c>
      <c r="Q75" s="86"/>
      <c r="R75" s="96">
        <v>4.0755399999999993</v>
      </c>
      <c r="S75" s="97">
        <v>2.9056041840700248E-5</v>
      </c>
      <c r="T75" s="97">
        <v>6.1481018779736341E-4</v>
      </c>
      <c r="U75" s="97">
        <f>R75/'סכום נכסי הקרן'!$C$42</f>
        <v>1.4456996387692675E-4</v>
      </c>
    </row>
    <row r="76" spans="2:21" s="138" customFormat="1">
      <c r="B76" s="89" t="s">
        <v>469</v>
      </c>
      <c r="C76" s="86" t="s">
        <v>470</v>
      </c>
      <c r="D76" s="99" t="s">
        <v>119</v>
      </c>
      <c r="E76" s="99" t="s">
        <v>304</v>
      </c>
      <c r="F76" s="99" t="s">
        <v>471</v>
      </c>
      <c r="G76" s="99" t="s">
        <v>344</v>
      </c>
      <c r="H76" s="86" t="s">
        <v>472</v>
      </c>
      <c r="I76" s="86" t="s">
        <v>308</v>
      </c>
      <c r="J76" s="86"/>
      <c r="K76" s="96">
        <v>2.3499999999999996</v>
      </c>
      <c r="L76" s="99" t="s">
        <v>163</v>
      </c>
      <c r="M76" s="100">
        <v>4.5999999999999999E-2</v>
      </c>
      <c r="N76" s="100">
        <v>5.1999999999999989E-3</v>
      </c>
      <c r="O76" s="96">
        <v>0.58999999999999986</v>
      </c>
      <c r="P76" s="98">
        <v>111.6</v>
      </c>
      <c r="Q76" s="86"/>
      <c r="R76" s="96">
        <v>6.6E-4</v>
      </c>
      <c r="S76" s="97">
        <v>1.6710232224646241E-9</v>
      </c>
      <c r="T76" s="97">
        <v>9.9563425692364674E-8</v>
      </c>
      <c r="U76" s="97">
        <f>R76/'סכום נכסי הקרן'!$C$42</f>
        <v>2.3411910117130898E-8</v>
      </c>
    </row>
    <row r="77" spans="2:21" s="138" customFormat="1">
      <c r="B77" s="89" t="s">
        <v>473</v>
      </c>
      <c r="C77" s="86" t="s">
        <v>474</v>
      </c>
      <c r="D77" s="99" t="s">
        <v>119</v>
      </c>
      <c r="E77" s="99" t="s">
        <v>304</v>
      </c>
      <c r="F77" s="99" t="s">
        <v>475</v>
      </c>
      <c r="G77" s="99" t="s">
        <v>344</v>
      </c>
      <c r="H77" s="86" t="s">
        <v>472</v>
      </c>
      <c r="I77" s="86" t="s">
        <v>159</v>
      </c>
      <c r="J77" s="86"/>
      <c r="K77" s="96">
        <v>7.4799999999999995</v>
      </c>
      <c r="L77" s="99" t="s">
        <v>163</v>
      </c>
      <c r="M77" s="100">
        <v>1.9E-2</v>
      </c>
      <c r="N77" s="100">
        <v>2.2200000000000001E-2</v>
      </c>
      <c r="O77" s="96">
        <v>13999.999999999998</v>
      </c>
      <c r="P77" s="98">
        <v>98.3</v>
      </c>
      <c r="Q77" s="86"/>
      <c r="R77" s="96">
        <v>13.761999999999999</v>
      </c>
      <c r="S77" s="97">
        <v>5.3118834421004699E-5</v>
      </c>
      <c r="T77" s="97">
        <v>2.0760482793610946E-3</v>
      </c>
      <c r="U77" s="97">
        <f>R77/'סכום נכסי הקרן'!$C$42</f>
        <v>4.8817379853326577E-4</v>
      </c>
    </row>
    <row r="78" spans="2:21" s="138" customFormat="1">
      <c r="B78" s="89" t="s">
        <v>476</v>
      </c>
      <c r="C78" s="86" t="s">
        <v>477</v>
      </c>
      <c r="D78" s="99" t="s">
        <v>119</v>
      </c>
      <c r="E78" s="99" t="s">
        <v>304</v>
      </c>
      <c r="F78" s="99" t="s">
        <v>450</v>
      </c>
      <c r="G78" s="99" t="s">
        <v>312</v>
      </c>
      <c r="H78" s="86" t="s">
        <v>472</v>
      </c>
      <c r="I78" s="86" t="s">
        <v>308</v>
      </c>
      <c r="J78" s="86"/>
      <c r="K78" s="96">
        <v>3.2600000000000007</v>
      </c>
      <c r="L78" s="99" t="s">
        <v>163</v>
      </c>
      <c r="M78" s="100">
        <v>5.0999999999999997E-2</v>
      </c>
      <c r="N78" s="100">
        <v>8.8000000000000005E-3</v>
      </c>
      <c r="O78" s="96">
        <v>199999.99999999997</v>
      </c>
      <c r="P78" s="98">
        <v>138.36000000000001</v>
      </c>
      <c r="Q78" s="96">
        <v>3.0805799999999994</v>
      </c>
      <c r="R78" s="96">
        <v>279.80059999999992</v>
      </c>
      <c r="S78" s="97">
        <v>1.7433107590657547E-4</v>
      </c>
      <c r="T78" s="97">
        <v>4.2208948858756125E-2</v>
      </c>
      <c r="U78" s="97">
        <f>R78/'סכום נכסי הקרן'!$C$42</f>
        <v>9.925252269574688E-3</v>
      </c>
    </row>
    <row r="79" spans="2:21" s="138" customFormat="1">
      <c r="B79" s="89" t="s">
        <v>478</v>
      </c>
      <c r="C79" s="86" t="s">
        <v>479</v>
      </c>
      <c r="D79" s="99" t="s">
        <v>119</v>
      </c>
      <c r="E79" s="99" t="s">
        <v>304</v>
      </c>
      <c r="F79" s="99" t="s">
        <v>480</v>
      </c>
      <c r="G79" s="99" t="s">
        <v>344</v>
      </c>
      <c r="H79" s="86" t="s">
        <v>472</v>
      </c>
      <c r="I79" s="86" t="s">
        <v>159</v>
      </c>
      <c r="J79" s="86"/>
      <c r="K79" s="96">
        <v>7.2800000000000011</v>
      </c>
      <c r="L79" s="99" t="s">
        <v>163</v>
      </c>
      <c r="M79" s="100">
        <v>2.6000000000000002E-2</v>
      </c>
      <c r="N79" s="100">
        <v>2.4500000000000001E-2</v>
      </c>
      <c r="O79" s="96">
        <v>66999.999999999985</v>
      </c>
      <c r="P79" s="98">
        <v>101.64</v>
      </c>
      <c r="Q79" s="86"/>
      <c r="R79" s="96">
        <v>68.098799999999983</v>
      </c>
      <c r="S79" s="97">
        <v>1.0933241951012547E-4</v>
      </c>
      <c r="T79" s="97">
        <v>1.0272954262938184E-2</v>
      </c>
      <c r="U79" s="97">
        <f>R79/'סכום נכסי הקרן'!$C$42</f>
        <v>2.4156408858855656E-3</v>
      </c>
    </row>
    <row r="80" spans="2:21" s="138" customFormat="1">
      <c r="B80" s="89" t="s">
        <v>481</v>
      </c>
      <c r="C80" s="86" t="s">
        <v>482</v>
      </c>
      <c r="D80" s="99" t="s">
        <v>119</v>
      </c>
      <c r="E80" s="99" t="s">
        <v>304</v>
      </c>
      <c r="F80" s="99" t="s">
        <v>483</v>
      </c>
      <c r="G80" s="99" t="s">
        <v>344</v>
      </c>
      <c r="H80" s="86" t="s">
        <v>484</v>
      </c>
      <c r="I80" s="86" t="s">
        <v>159</v>
      </c>
      <c r="J80" s="86"/>
      <c r="K80" s="96">
        <v>1</v>
      </c>
      <c r="L80" s="99" t="s">
        <v>163</v>
      </c>
      <c r="M80" s="100">
        <v>5.5999999999999994E-2</v>
      </c>
      <c r="N80" s="100">
        <v>3.0000000000000005E-3</v>
      </c>
      <c r="O80" s="96">
        <v>2373.33</v>
      </c>
      <c r="P80" s="98">
        <v>111.49</v>
      </c>
      <c r="Q80" s="96">
        <v>7.0369999999999988E-2</v>
      </c>
      <c r="R80" s="96">
        <v>2.7164099999999993</v>
      </c>
      <c r="S80" s="97">
        <v>1.8744313514879634E-5</v>
      </c>
      <c r="T80" s="97">
        <v>4.0978043209847917E-4</v>
      </c>
      <c r="U80" s="97">
        <f>R80/'סכום נכסי הקרן'!$C$42</f>
        <v>9.6358101153447775E-5</v>
      </c>
    </row>
    <row r="81" spans="2:21" s="138" customFormat="1">
      <c r="B81" s="89" t="s">
        <v>485</v>
      </c>
      <c r="C81" s="86" t="s">
        <v>486</v>
      </c>
      <c r="D81" s="99" t="s">
        <v>119</v>
      </c>
      <c r="E81" s="99" t="s">
        <v>304</v>
      </c>
      <c r="F81" s="99" t="s">
        <v>487</v>
      </c>
      <c r="G81" s="99" t="s">
        <v>344</v>
      </c>
      <c r="H81" s="86" t="s">
        <v>484</v>
      </c>
      <c r="I81" s="86" t="s">
        <v>308</v>
      </c>
      <c r="J81" s="86"/>
      <c r="K81" s="96">
        <v>2.69</v>
      </c>
      <c r="L81" s="99" t="s">
        <v>163</v>
      </c>
      <c r="M81" s="100">
        <v>2.5000000000000001E-2</v>
      </c>
      <c r="N81" s="100">
        <v>4.0200000000000007E-2</v>
      </c>
      <c r="O81" s="96">
        <v>12559.999999999998</v>
      </c>
      <c r="P81" s="98">
        <v>96.8</v>
      </c>
      <c r="Q81" s="86"/>
      <c r="R81" s="96">
        <v>12.158069999999999</v>
      </c>
      <c r="S81" s="97">
        <v>2.579717692619982E-5</v>
      </c>
      <c r="T81" s="97">
        <v>1.8340895439508606E-3</v>
      </c>
      <c r="U81" s="97">
        <f>R81/'סכום נכסי הקרן'!$C$42</f>
        <v>4.3127824551179644E-4</v>
      </c>
    </row>
    <row r="82" spans="2:21" s="138" customFormat="1">
      <c r="B82" s="89" t="s">
        <v>488</v>
      </c>
      <c r="C82" s="86" t="s">
        <v>489</v>
      </c>
      <c r="D82" s="99" t="s">
        <v>119</v>
      </c>
      <c r="E82" s="99" t="s">
        <v>304</v>
      </c>
      <c r="F82" s="99" t="s">
        <v>490</v>
      </c>
      <c r="G82" s="99" t="s">
        <v>491</v>
      </c>
      <c r="H82" s="86" t="s">
        <v>492</v>
      </c>
      <c r="I82" s="86" t="s">
        <v>159</v>
      </c>
      <c r="J82" s="86"/>
      <c r="K82" s="96">
        <v>2.2499999999999996</v>
      </c>
      <c r="L82" s="99" t="s">
        <v>163</v>
      </c>
      <c r="M82" s="100">
        <v>2.8500000000000001E-2</v>
      </c>
      <c r="N82" s="100">
        <v>2.6799999999999987E-2</v>
      </c>
      <c r="O82" s="96">
        <v>10999.999999999998</v>
      </c>
      <c r="P82" s="98">
        <v>101.98</v>
      </c>
      <c r="Q82" s="86"/>
      <c r="R82" s="96">
        <v>11.217790000000001</v>
      </c>
      <c r="S82" s="97">
        <v>3.0174874369653727E-5</v>
      </c>
      <c r="T82" s="97">
        <v>1.6922448501478055E-3</v>
      </c>
      <c r="U82" s="97">
        <f>R82/'סכום נכסי הקרן'!$C$42</f>
        <v>3.9792407756492401E-4</v>
      </c>
    </row>
    <row r="83" spans="2:21" s="138" customFormat="1">
      <c r="B83" s="85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96"/>
      <c r="P83" s="98"/>
      <c r="Q83" s="86"/>
      <c r="R83" s="86"/>
      <c r="S83" s="86"/>
      <c r="T83" s="97"/>
      <c r="U83" s="86"/>
    </row>
    <row r="84" spans="2:21" s="138" customFormat="1">
      <c r="B84" s="104" t="s">
        <v>43</v>
      </c>
      <c r="C84" s="84"/>
      <c r="D84" s="84"/>
      <c r="E84" s="84"/>
      <c r="F84" s="84"/>
      <c r="G84" s="84"/>
      <c r="H84" s="84"/>
      <c r="I84" s="84"/>
      <c r="J84" s="84"/>
      <c r="K84" s="93">
        <v>4.8241141195367474</v>
      </c>
      <c r="L84" s="84"/>
      <c r="M84" s="84"/>
      <c r="N84" s="106">
        <v>3.1363374210452773E-2</v>
      </c>
      <c r="O84" s="93"/>
      <c r="P84" s="95"/>
      <c r="Q84" s="93">
        <v>0.77863999999999989</v>
      </c>
      <c r="R84" s="93">
        <v>534.68461000000002</v>
      </c>
      <c r="S84" s="84"/>
      <c r="T84" s="94">
        <v>8.0659138540281797E-2</v>
      </c>
      <c r="U84" s="94">
        <f>R84/'סכום נכסי הקרן'!$C$42</f>
        <v>1.8966648530807862E-2</v>
      </c>
    </row>
    <row r="85" spans="2:21" s="138" customFormat="1">
      <c r="B85" s="89" t="s">
        <v>493</v>
      </c>
      <c r="C85" s="86" t="s">
        <v>494</v>
      </c>
      <c r="D85" s="99" t="s">
        <v>119</v>
      </c>
      <c r="E85" s="99" t="s">
        <v>304</v>
      </c>
      <c r="F85" s="99" t="s">
        <v>317</v>
      </c>
      <c r="G85" s="99" t="s">
        <v>312</v>
      </c>
      <c r="H85" s="86" t="s">
        <v>307</v>
      </c>
      <c r="I85" s="86" t="s">
        <v>159</v>
      </c>
      <c r="J85" s="86"/>
      <c r="K85" s="96">
        <v>6.3800000000000008</v>
      </c>
      <c r="L85" s="99" t="s">
        <v>163</v>
      </c>
      <c r="M85" s="100">
        <v>2.98E-2</v>
      </c>
      <c r="N85" s="100">
        <v>2.4E-2</v>
      </c>
      <c r="O85" s="96">
        <v>14999.999999999998</v>
      </c>
      <c r="P85" s="98">
        <v>103.8</v>
      </c>
      <c r="Q85" s="86"/>
      <c r="R85" s="96">
        <v>15.569999999999999</v>
      </c>
      <c r="S85" s="97">
        <v>5.9006078019409847E-6</v>
      </c>
      <c r="T85" s="97">
        <v>2.3487917242880573E-3</v>
      </c>
      <c r="U85" s="97">
        <f>R85/'סכום נכסי הקרן'!$C$42</f>
        <v>5.5230824321776976E-4</v>
      </c>
    </row>
    <row r="86" spans="2:21" s="138" customFormat="1">
      <c r="B86" s="89" t="s">
        <v>495</v>
      </c>
      <c r="C86" s="86" t="s">
        <v>496</v>
      </c>
      <c r="D86" s="99" t="s">
        <v>119</v>
      </c>
      <c r="E86" s="99" t="s">
        <v>304</v>
      </c>
      <c r="F86" s="99" t="s">
        <v>317</v>
      </c>
      <c r="G86" s="99" t="s">
        <v>312</v>
      </c>
      <c r="H86" s="86" t="s">
        <v>307</v>
      </c>
      <c r="I86" s="86" t="s">
        <v>159</v>
      </c>
      <c r="J86" s="86"/>
      <c r="K86" s="96">
        <v>3.8</v>
      </c>
      <c r="L86" s="99" t="s">
        <v>163</v>
      </c>
      <c r="M86" s="100">
        <v>2.4700000000000003E-2</v>
      </c>
      <c r="N86" s="100">
        <v>1.6499999999999997E-2</v>
      </c>
      <c r="O86" s="96">
        <v>19999.999999999996</v>
      </c>
      <c r="P86" s="98">
        <v>103.24</v>
      </c>
      <c r="Q86" s="86"/>
      <c r="R86" s="96">
        <v>20.647999999999996</v>
      </c>
      <c r="S86" s="97">
        <v>6.003788390474388E-6</v>
      </c>
      <c r="T86" s="97">
        <v>3.1148266874180992E-3</v>
      </c>
      <c r="U86" s="97">
        <f>R86/'סכום נכסי הקרן'!$C$42</f>
        <v>7.324380607553314E-4</v>
      </c>
    </row>
    <row r="87" spans="2:21" s="138" customFormat="1">
      <c r="B87" s="89" t="s">
        <v>497</v>
      </c>
      <c r="C87" s="86" t="s">
        <v>498</v>
      </c>
      <c r="D87" s="99" t="s">
        <v>119</v>
      </c>
      <c r="E87" s="99" t="s">
        <v>304</v>
      </c>
      <c r="F87" s="99" t="s">
        <v>499</v>
      </c>
      <c r="G87" s="99" t="s">
        <v>344</v>
      </c>
      <c r="H87" s="86" t="s">
        <v>307</v>
      </c>
      <c r="I87" s="86" t="s">
        <v>159</v>
      </c>
      <c r="J87" s="86"/>
      <c r="K87" s="96">
        <v>4.74</v>
      </c>
      <c r="L87" s="99" t="s">
        <v>163</v>
      </c>
      <c r="M87" s="100">
        <v>1.44E-2</v>
      </c>
      <c r="N87" s="100">
        <v>1.8800000000000004E-2</v>
      </c>
      <c r="O87" s="96">
        <v>26239.999999999996</v>
      </c>
      <c r="P87" s="98">
        <v>98.4</v>
      </c>
      <c r="Q87" s="86"/>
      <c r="R87" s="96">
        <v>25.820159999999998</v>
      </c>
      <c r="S87" s="97">
        <v>2.6239999999999996E-5</v>
      </c>
      <c r="T87" s="97">
        <v>3.8950660326135854E-3</v>
      </c>
      <c r="U87" s="97">
        <f>R87/'סכום נכסי הקרן'!$C$42</f>
        <v>9.1590797746960383E-4</v>
      </c>
    </row>
    <row r="88" spans="2:21" s="138" customFormat="1">
      <c r="B88" s="89" t="s">
        <v>500</v>
      </c>
      <c r="C88" s="86" t="s">
        <v>501</v>
      </c>
      <c r="D88" s="99" t="s">
        <v>119</v>
      </c>
      <c r="E88" s="99" t="s">
        <v>304</v>
      </c>
      <c r="F88" s="99" t="s">
        <v>337</v>
      </c>
      <c r="G88" s="99" t="s">
        <v>338</v>
      </c>
      <c r="H88" s="86" t="s">
        <v>332</v>
      </c>
      <c r="I88" s="86" t="s">
        <v>159</v>
      </c>
      <c r="J88" s="86"/>
      <c r="K88" s="96">
        <v>4.8099999999999996</v>
      </c>
      <c r="L88" s="99" t="s">
        <v>163</v>
      </c>
      <c r="M88" s="100">
        <v>1.6299999999999999E-2</v>
      </c>
      <c r="N88" s="100">
        <v>1.89E-2</v>
      </c>
      <c r="O88" s="96">
        <v>30999.999999999996</v>
      </c>
      <c r="P88" s="98">
        <v>99.02</v>
      </c>
      <c r="Q88" s="86"/>
      <c r="R88" s="96">
        <v>30.696199999999997</v>
      </c>
      <c r="S88" s="97">
        <v>5.6874994266633636E-5</v>
      </c>
      <c r="T88" s="97">
        <v>4.6306345874817644E-3</v>
      </c>
      <c r="U88" s="97">
        <f>R88/'סכום נכסי הקרן'!$C$42</f>
        <v>1.0888737505113234E-3</v>
      </c>
    </row>
    <row r="89" spans="2:21" s="138" customFormat="1">
      <c r="B89" s="89" t="s">
        <v>502</v>
      </c>
      <c r="C89" s="86" t="s">
        <v>503</v>
      </c>
      <c r="D89" s="99" t="s">
        <v>119</v>
      </c>
      <c r="E89" s="99" t="s">
        <v>304</v>
      </c>
      <c r="F89" s="99" t="s">
        <v>357</v>
      </c>
      <c r="G89" s="99" t="s">
        <v>344</v>
      </c>
      <c r="H89" s="86" t="s">
        <v>354</v>
      </c>
      <c r="I89" s="86" t="s">
        <v>159</v>
      </c>
      <c r="J89" s="86"/>
      <c r="K89" s="96">
        <v>4.96</v>
      </c>
      <c r="L89" s="99" t="s">
        <v>163</v>
      </c>
      <c r="M89" s="100">
        <v>3.39E-2</v>
      </c>
      <c r="N89" s="100">
        <v>2.6599999999999999E-2</v>
      </c>
      <c r="O89" s="96">
        <v>27624.999999999996</v>
      </c>
      <c r="P89" s="98">
        <v>105.24</v>
      </c>
      <c r="Q89" s="86"/>
      <c r="R89" s="96">
        <v>29.072549999999996</v>
      </c>
      <c r="S89" s="97">
        <v>2.5455834518738211E-5</v>
      </c>
      <c r="T89" s="97">
        <v>4.3857010175947821E-3</v>
      </c>
      <c r="U89" s="97">
        <f>R89/'סכום נכסי הקרן'!$C$42</f>
        <v>1.031278677993627E-3</v>
      </c>
    </row>
    <row r="90" spans="2:21" s="138" customFormat="1">
      <c r="B90" s="89" t="s">
        <v>504</v>
      </c>
      <c r="C90" s="86" t="s">
        <v>505</v>
      </c>
      <c r="D90" s="99" t="s">
        <v>119</v>
      </c>
      <c r="E90" s="99" t="s">
        <v>304</v>
      </c>
      <c r="F90" s="99" t="s">
        <v>364</v>
      </c>
      <c r="G90" s="99" t="s">
        <v>365</v>
      </c>
      <c r="H90" s="86" t="s">
        <v>354</v>
      </c>
      <c r="I90" s="86" t="s">
        <v>159</v>
      </c>
      <c r="J90" s="86"/>
      <c r="K90" s="96">
        <v>5.62</v>
      </c>
      <c r="L90" s="99" t="s">
        <v>163</v>
      </c>
      <c r="M90" s="100">
        <v>3.6499999999999998E-2</v>
      </c>
      <c r="N90" s="100">
        <v>3.0200000000000001E-2</v>
      </c>
      <c r="O90" s="96">
        <v>20708.999999999996</v>
      </c>
      <c r="P90" s="98">
        <v>103.95</v>
      </c>
      <c r="Q90" s="86"/>
      <c r="R90" s="96">
        <v>21.526999999999997</v>
      </c>
      <c r="S90" s="97">
        <v>1.2983959552793533E-5</v>
      </c>
      <c r="T90" s="97">
        <v>3.2474270679992939E-3</v>
      </c>
      <c r="U90" s="97">
        <f>R90/'סכום נכסי הקרן'!$C$42</f>
        <v>7.6361846832041942E-4</v>
      </c>
    </row>
    <row r="91" spans="2:21" s="138" customFormat="1">
      <c r="B91" s="89" t="s">
        <v>506</v>
      </c>
      <c r="C91" s="86" t="s">
        <v>507</v>
      </c>
      <c r="D91" s="99" t="s">
        <v>119</v>
      </c>
      <c r="E91" s="99" t="s">
        <v>304</v>
      </c>
      <c r="F91" s="99" t="s">
        <v>411</v>
      </c>
      <c r="G91" s="99" t="s">
        <v>344</v>
      </c>
      <c r="H91" s="86" t="s">
        <v>354</v>
      </c>
      <c r="I91" s="86" t="s">
        <v>308</v>
      </c>
      <c r="J91" s="86"/>
      <c r="K91" s="96">
        <v>6.25</v>
      </c>
      <c r="L91" s="99" t="s">
        <v>163</v>
      </c>
      <c r="M91" s="100">
        <v>2.5499999999999998E-2</v>
      </c>
      <c r="N91" s="100">
        <v>3.0100000000000002E-2</v>
      </c>
      <c r="O91" s="96">
        <v>23999.999999999996</v>
      </c>
      <c r="P91" s="98">
        <v>97.3</v>
      </c>
      <c r="Q91" s="86"/>
      <c r="R91" s="96">
        <v>23.351999999999997</v>
      </c>
      <c r="S91" s="97">
        <v>5.6628882617764473E-5</v>
      </c>
      <c r="T91" s="97">
        <v>3.5227350254062114E-3</v>
      </c>
      <c r="U91" s="97">
        <f>R91/'סכום נכסי הקרן'!$C$42</f>
        <v>8.2835594705339493E-4</v>
      </c>
    </row>
    <row r="92" spans="2:21" s="138" customFormat="1">
      <c r="B92" s="89" t="s">
        <v>508</v>
      </c>
      <c r="C92" s="86" t="s">
        <v>509</v>
      </c>
      <c r="D92" s="99" t="s">
        <v>119</v>
      </c>
      <c r="E92" s="99" t="s">
        <v>304</v>
      </c>
      <c r="F92" s="99" t="s">
        <v>510</v>
      </c>
      <c r="G92" s="99" t="s">
        <v>344</v>
      </c>
      <c r="H92" s="86" t="s">
        <v>354</v>
      </c>
      <c r="I92" s="86" t="s">
        <v>308</v>
      </c>
      <c r="J92" s="86"/>
      <c r="K92" s="96">
        <v>5.1100000000000003</v>
      </c>
      <c r="L92" s="99" t="s">
        <v>163</v>
      </c>
      <c r="M92" s="100">
        <v>3.15E-2</v>
      </c>
      <c r="N92" s="100">
        <v>3.4200000000000001E-2</v>
      </c>
      <c r="O92" s="96">
        <v>3999.9999999999995</v>
      </c>
      <c r="P92" s="98">
        <v>99.05</v>
      </c>
      <c r="Q92" s="86"/>
      <c r="R92" s="96">
        <v>3.9619499999999994</v>
      </c>
      <c r="S92" s="97">
        <v>1.6705716278467582E-5</v>
      </c>
      <c r="T92" s="97">
        <v>5.9767471882100627E-4</v>
      </c>
      <c r="U92" s="97">
        <f>R92/'סכום נכסי הקרן'!$C$42</f>
        <v>1.4054063225540418E-4</v>
      </c>
    </row>
    <row r="93" spans="2:21" s="138" customFormat="1">
      <c r="B93" s="89" t="s">
        <v>511</v>
      </c>
      <c r="C93" s="86" t="s">
        <v>512</v>
      </c>
      <c r="D93" s="99" t="s">
        <v>119</v>
      </c>
      <c r="E93" s="99" t="s">
        <v>304</v>
      </c>
      <c r="F93" s="99" t="s">
        <v>377</v>
      </c>
      <c r="G93" s="99" t="s">
        <v>378</v>
      </c>
      <c r="H93" s="86" t="s">
        <v>354</v>
      </c>
      <c r="I93" s="86" t="s">
        <v>159</v>
      </c>
      <c r="J93" s="86"/>
      <c r="K93" s="96">
        <v>3.7300000000000009</v>
      </c>
      <c r="L93" s="99" t="s">
        <v>163</v>
      </c>
      <c r="M93" s="100">
        <v>4.8000000000000001E-2</v>
      </c>
      <c r="N93" s="100">
        <v>1.8099999999999998E-2</v>
      </c>
      <c r="O93" s="96">
        <v>351.76999999999992</v>
      </c>
      <c r="P93" s="98">
        <v>112.63</v>
      </c>
      <c r="Q93" s="86"/>
      <c r="R93" s="96">
        <v>0.39618999999999993</v>
      </c>
      <c r="S93" s="97">
        <v>1.6562969616478332E-7</v>
      </c>
      <c r="T93" s="97">
        <v>5.9766717613724171E-5</v>
      </c>
      <c r="U93" s="97">
        <f>R93/'סכום נכסי הקרן'!$C$42</f>
        <v>1.4053885862584984E-5</v>
      </c>
    </row>
    <row r="94" spans="2:21" s="138" customFormat="1">
      <c r="B94" s="89" t="s">
        <v>513</v>
      </c>
      <c r="C94" s="86" t="s">
        <v>514</v>
      </c>
      <c r="D94" s="99" t="s">
        <v>119</v>
      </c>
      <c r="E94" s="99" t="s">
        <v>304</v>
      </c>
      <c r="F94" s="99" t="s">
        <v>515</v>
      </c>
      <c r="G94" s="99" t="s">
        <v>400</v>
      </c>
      <c r="H94" s="86" t="s">
        <v>354</v>
      </c>
      <c r="I94" s="86" t="s">
        <v>308</v>
      </c>
      <c r="J94" s="86"/>
      <c r="K94" s="96">
        <v>4.03</v>
      </c>
      <c r="L94" s="99" t="s">
        <v>163</v>
      </c>
      <c r="M94" s="100">
        <v>2.4500000000000001E-2</v>
      </c>
      <c r="N94" s="100">
        <v>2.1600000000000001E-2</v>
      </c>
      <c r="O94" s="96">
        <v>3131.9999999999995</v>
      </c>
      <c r="P94" s="98">
        <v>101.81</v>
      </c>
      <c r="Q94" s="86"/>
      <c r="R94" s="96">
        <v>3.1886899999999998</v>
      </c>
      <c r="S94" s="97">
        <v>1.9966060247523045E-6</v>
      </c>
      <c r="T94" s="97">
        <v>4.8102560586513074E-4</v>
      </c>
      <c r="U94" s="97">
        <f>R94/'סכום נכסי הקרן'!$C$42</f>
        <v>1.1311109647180928E-4</v>
      </c>
    </row>
    <row r="95" spans="2:21" s="138" customFormat="1">
      <c r="B95" s="89" t="s">
        <v>516</v>
      </c>
      <c r="C95" s="86" t="s">
        <v>517</v>
      </c>
      <c r="D95" s="99" t="s">
        <v>119</v>
      </c>
      <c r="E95" s="99" t="s">
        <v>304</v>
      </c>
      <c r="F95" s="99" t="s">
        <v>749</v>
      </c>
      <c r="G95" s="99" t="s">
        <v>344</v>
      </c>
      <c r="H95" s="86" t="s">
        <v>354</v>
      </c>
      <c r="I95" s="86" t="s">
        <v>308</v>
      </c>
      <c r="J95" s="86"/>
      <c r="K95" s="96">
        <v>4.6100000000000003</v>
      </c>
      <c r="L95" s="99" t="s">
        <v>163</v>
      </c>
      <c r="M95" s="100">
        <v>3.3799999999999997E-2</v>
      </c>
      <c r="N95" s="100">
        <v>3.450000000000001E-2</v>
      </c>
      <c r="O95" s="96">
        <v>12890.999999999998</v>
      </c>
      <c r="P95" s="98">
        <v>100.27</v>
      </c>
      <c r="Q95" s="86"/>
      <c r="R95" s="96">
        <v>12.925809999999998</v>
      </c>
      <c r="S95" s="97">
        <v>2.0347924088715745E-5</v>
      </c>
      <c r="T95" s="97">
        <v>1.9499059446191273E-3</v>
      </c>
      <c r="U95" s="97">
        <f>R95/'סכום נכסי הקרן'!$C$42</f>
        <v>4.5851197259259353E-4</v>
      </c>
    </row>
    <row r="96" spans="2:21" s="138" customFormat="1">
      <c r="B96" s="89" t="s">
        <v>518</v>
      </c>
      <c r="C96" s="86" t="s">
        <v>519</v>
      </c>
      <c r="D96" s="99" t="s">
        <v>119</v>
      </c>
      <c r="E96" s="99" t="s">
        <v>304</v>
      </c>
      <c r="F96" s="99" t="s">
        <v>520</v>
      </c>
      <c r="G96" s="99" t="s">
        <v>521</v>
      </c>
      <c r="H96" s="86" t="s">
        <v>354</v>
      </c>
      <c r="I96" s="86" t="s">
        <v>159</v>
      </c>
      <c r="J96" s="86"/>
      <c r="K96" s="96">
        <v>6.169999999999999</v>
      </c>
      <c r="L96" s="99" t="s">
        <v>163</v>
      </c>
      <c r="M96" s="100">
        <v>2.6099999999999998E-2</v>
      </c>
      <c r="N96" s="100">
        <v>2.3399999999999997E-2</v>
      </c>
      <c r="O96" s="96">
        <v>12999.999999999998</v>
      </c>
      <c r="P96" s="98">
        <v>101.72</v>
      </c>
      <c r="Q96" s="86"/>
      <c r="R96" s="96">
        <v>13.223599999999999</v>
      </c>
      <c r="S96" s="97">
        <v>3.224910198654468E-5</v>
      </c>
      <c r="T96" s="97">
        <v>1.9948286605841717E-3</v>
      </c>
      <c r="U96" s="97">
        <f>R96/'סכום נכסי הקרן'!$C$42</f>
        <v>4.6907535549226085E-4</v>
      </c>
    </row>
    <row r="97" spans="2:21" s="138" customFormat="1">
      <c r="B97" s="89" t="s">
        <v>522</v>
      </c>
      <c r="C97" s="86" t="s">
        <v>523</v>
      </c>
      <c r="D97" s="99" t="s">
        <v>119</v>
      </c>
      <c r="E97" s="99" t="s">
        <v>304</v>
      </c>
      <c r="F97" s="99" t="s">
        <v>524</v>
      </c>
      <c r="G97" s="99" t="s">
        <v>525</v>
      </c>
      <c r="H97" s="86" t="s">
        <v>354</v>
      </c>
      <c r="I97" s="86" t="s">
        <v>308</v>
      </c>
      <c r="J97" s="86"/>
      <c r="K97" s="96">
        <v>4.3299999999999992</v>
      </c>
      <c r="L97" s="99" t="s">
        <v>163</v>
      </c>
      <c r="M97" s="100">
        <v>1.0500000000000001E-2</v>
      </c>
      <c r="N97" s="100">
        <v>8.5999999999999983E-3</v>
      </c>
      <c r="O97" s="96">
        <v>20228.999999999996</v>
      </c>
      <c r="P97" s="98">
        <v>100.91</v>
      </c>
      <c r="Q97" s="86"/>
      <c r="R97" s="96">
        <v>20.413080000000001</v>
      </c>
      <c r="S97" s="97">
        <v>4.3658895589003363E-5</v>
      </c>
      <c r="T97" s="97">
        <v>3.0793881420186297E-3</v>
      </c>
      <c r="U97" s="97">
        <f>R97/'סכום נכסי הקרן'!$C$42</f>
        <v>7.2410483965727637E-4</v>
      </c>
    </row>
    <row r="98" spans="2:21" s="138" customFormat="1">
      <c r="B98" s="89" t="s">
        <v>526</v>
      </c>
      <c r="C98" s="86" t="s">
        <v>527</v>
      </c>
      <c r="D98" s="99" t="s">
        <v>119</v>
      </c>
      <c r="E98" s="99" t="s">
        <v>304</v>
      </c>
      <c r="F98" s="99" t="s">
        <v>510</v>
      </c>
      <c r="G98" s="99" t="s">
        <v>344</v>
      </c>
      <c r="H98" s="86" t="s">
        <v>401</v>
      </c>
      <c r="I98" s="86" t="s">
        <v>159</v>
      </c>
      <c r="J98" s="86"/>
      <c r="K98" s="96">
        <v>4.55</v>
      </c>
      <c r="L98" s="99" t="s">
        <v>163</v>
      </c>
      <c r="M98" s="100">
        <v>4.3499999999999997E-2</v>
      </c>
      <c r="N98" s="100">
        <v>3.8399999999999997E-2</v>
      </c>
      <c r="O98" s="96">
        <v>24638.999999999996</v>
      </c>
      <c r="P98" s="98">
        <v>102.97</v>
      </c>
      <c r="Q98" s="86"/>
      <c r="R98" s="96">
        <v>25.370779999999996</v>
      </c>
      <c r="S98" s="97">
        <v>1.3132591254959564E-5</v>
      </c>
      <c r="T98" s="97">
        <v>3.8272754080111082E-3</v>
      </c>
      <c r="U98" s="97">
        <f>R98/'סכום נכסי הקרן'!$C$42</f>
        <v>8.9996730448712453E-4</v>
      </c>
    </row>
    <row r="99" spans="2:21" s="138" customFormat="1">
      <c r="B99" s="89" t="s">
        <v>528</v>
      </c>
      <c r="C99" s="86" t="s">
        <v>529</v>
      </c>
      <c r="D99" s="99" t="s">
        <v>119</v>
      </c>
      <c r="E99" s="99" t="s">
        <v>304</v>
      </c>
      <c r="F99" s="99" t="s">
        <v>444</v>
      </c>
      <c r="G99" s="99" t="s">
        <v>445</v>
      </c>
      <c r="H99" s="86" t="s">
        <v>401</v>
      </c>
      <c r="I99" s="86" t="s">
        <v>159</v>
      </c>
      <c r="J99" s="86"/>
      <c r="K99" s="96">
        <v>6.2600000000000007</v>
      </c>
      <c r="L99" s="99" t="s">
        <v>163</v>
      </c>
      <c r="M99" s="100">
        <v>3.61E-2</v>
      </c>
      <c r="N99" s="100">
        <v>2.8400000000000009E-2</v>
      </c>
      <c r="O99" s="96">
        <v>29459.999999999996</v>
      </c>
      <c r="P99" s="98">
        <v>106.5</v>
      </c>
      <c r="Q99" s="86"/>
      <c r="R99" s="96">
        <v>31.374899999999993</v>
      </c>
      <c r="S99" s="97">
        <v>3.8384364820846903E-5</v>
      </c>
      <c r="T99" s="97">
        <v>4.7330189769020786E-3</v>
      </c>
      <c r="U99" s="97">
        <f>R99/'סכום נכסי הקרן'!$C$42</f>
        <v>1.1129489980817729E-3</v>
      </c>
    </row>
    <row r="100" spans="2:21" s="138" customFormat="1">
      <c r="B100" s="89" t="s">
        <v>530</v>
      </c>
      <c r="C100" s="86" t="s">
        <v>531</v>
      </c>
      <c r="D100" s="99" t="s">
        <v>119</v>
      </c>
      <c r="E100" s="99" t="s">
        <v>304</v>
      </c>
      <c r="F100" s="99" t="s">
        <v>532</v>
      </c>
      <c r="G100" s="99" t="s">
        <v>344</v>
      </c>
      <c r="H100" s="86" t="s">
        <v>401</v>
      </c>
      <c r="I100" s="86" t="s">
        <v>159</v>
      </c>
      <c r="J100" s="86"/>
      <c r="K100" s="96">
        <v>3.3599999999999994</v>
      </c>
      <c r="L100" s="99" t="s">
        <v>163</v>
      </c>
      <c r="M100" s="100">
        <v>3.9E-2</v>
      </c>
      <c r="N100" s="100">
        <v>4.2900000000000001E-2</v>
      </c>
      <c r="O100" s="96">
        <v>26256.999999999996</v>
      </c>
      <c r="P100" s="98">
        <v>99.2</v>
      </c>
      <c r="Q100" s="86"/>
      <c r="R100" s="96">
        <v>26.046949999999995</v>
      </c>
      <c r="S100" s="97">
        <v>2.9234700410290095E-5</v>
      </c>
      <c r="T100" s="97">
        <v>3.9292781376329359E-3</v>
      </c>
      <c r="U100" s="97">
        <f>R100/'סכום נכסי הקרן'!$C$42</f>
        <v>9.2395280640212511E-4</v>
      </c>
    </row>
    <row r="101" spans="2:21" s="138" customFormat="1">
      <c r="B101" s="89" t="s">
        <v>533</v>
      </c>
      <c r="C101" s="86" t="s">
        <v>534</v>
      </c>
      <c r="D101" s="99" t="s">
        <v>119</v>
      </c>
      <c r="E101" s="99" t="s">
        <v>304</v>
      </c>
      <c r="F101" s="99" t="s">
        <v>438</v>
      </c>
      <c r="G101" s="99" t="s">
        <v>439</v>
      </c>
      <c r="H101" s="86" t="s">
        <v>401</v>
      </c>
      <c r="I101" s="86" t="s">
        <v>308</v>
      </c>
      <c r="J101" s="86"/>
      <c r="K101" s="96">
        <v>4.18</v>
      </c>
      <c r="L101" s="99" t="s">
        <v>163</v>
      </c>
      <c r="M101" s="100">
        <v>2.9600000000000001E-2</v>
      </c>
      <c r="N101" s="100">
        <v>2.0999999999999998E-2</v>
      </c>
      <c r="O101" s="96">
        <v>11999.999999999998</v>
      </c>
      <c r="P101" s="98">
        <v>103.88</v>
      </c>
      <c r="Q101" s="86"/>
      <c r="R101" s="96">
        <v>12.465599999999998</v>
      </c>
      <c r="S101" s="97">
        <v>2.9383389569876144E-5</v>
      </c>
      <c r="T101" s="97">
        <v>1.8804815747132438E-3</v>
      </c>
      <c r="U101" s="97">
        <f>R101/'סכום נכסי הקרן'!$C$42</f>
        <v>4.4218713144864681E-4</v>
      </c>
    </row>
    <row r="102" spans="2:21" s="138" customFormat="1">
      <c r="B102" s="89" t="s">
        <v>535</v>
      </c>
      <c r="C102" s="86" t="s">
        <v>536</v>
      </c>
      <c r="D102" s="99" t="s">
        <v>119</v>
      </c>
      <c r="E102" s="99" t="s">
        <v>304</v>
      </c>
      <c r="F102" s="99" t="s">
        <v>537</v>
      </c>
      <c r="G102" s="99" t="s">
        <v>150</v>
      </c>
      <c r="H102" s="86" t="s">
        <v>401</v>
      </c>
      <c r="I102" s="86" t="s">
        <v>159</v>
      </c>
      <c r="J102" s="86"/>
      <c r="K102" s="96">
        <v>3.8899999999999997</v>
      </c>
      <c r="L102" s="99" t="s">
        <v>163</v>
      </c>
      <c r="M102" s="100">
        <v>2.75E-2</v>
      </c>
      <c r="N102" s="100">
        <v>2.5000000000000001E-2</v>
      </c>
      <c r="O102" s="96">
        <v>19999.999999999996</v>
      </c>
      <c r="P102" s="98">
        <v>101.9</v>
      </c>
      <c r="Q102" s="86"/>
      <c r="R102" s="96">
        <v>20.379999999999995</v>
      </c>
      <c r="S102" s="97">
        <v>4.1213498407379563E-5</v>
      </c>
      <c r="T102" s="97">
        <v>3.0743979024399873E-3</v>
      </c>
      <c r="U102" s="97">
        <f>R102/'סכום נכסי הקרן'!$C$42</f>
        <v>7.2293140634413272E-4</v>
      </c>
    </row>
    <row r="103" spans="2:21" s="138" customFormat="1">
      <c r="B103" s="89" t="s">
        <v>538</v>
      </c>
      <c r="C103" s="86" t="s">
        <v>539</v>
      </c>
      <c r="D103" s="99" t="s">
        <v>119</v>
      </c>
      <c r="E103" s="99" t="s">
        <v>304</v>
      </c>
      <c r="F103" s="99" t="s">
        <v>540</v>
      </c>
      <c r="G103" s="99" t="s">
        <v>344</v>
      </c>
      <c r="H103" s="86" t="s">
        <v>451</v>
      </c>
      <c r="I103" s="86" t="s">
        <v>159</v>
      </c>
      <c r="J103" s="86"/>
      <c r="K103" s="96">
        <v>3.0900000000000003</v>
      </c>
      <c r="L103" s="99" t="s">
        <v>163</v>
      </c>
      <c r="M103" s="100">
        <v>6.7500000000000004E-2</v>
      </c>
      <c r="N103" s="100">
        <v>4.3400000000000008E-2</v>
      </c>
      <c r="O103" s="96">
        <v>18938.729999999996</v>
      </c>
      <c r="P103" s="98">
        <v>107.05</v>
      </c>
      <c r="Q103" s="86"/>
      <c r="R103" s="96">
        <v>20.273909999999997</v>
      </c>
      <c r="S103" s="97">
        <v>2.3680694017401671E-5</v>
      </c>
      <c r="T103" s="97">
        <v>3.0583938360283164E-3</v>
      </c>
      <c r="U103" s="97">
        <f>R103/'סכום נכסי הקרן'!$C$42</f>
        <v>7.1916811915575943E-4</v>
      </c>
    </row>
    <row r="104" spans="2:21" s="138" customFormat="1">
      <c r="B104" s="89" t="s">
        <v>541</v>
      </c>
      <c r="C104" s="86" t="s">
        <v>542</v>
      </c>
      <c r="D104" s="99" t="s">
        <v>119</v>
      </c>
      <c r="E104" s="99" t="s">
        <v>304</v>
      </c>
      <c r="F104" s="99" t="s">
        <v>543</v>
      </c>
      <c r="G104" s="99" t="s">
        <v>344</v>
      </c>
      <c r="H104" s="86" t="s">
        <v>451</v>
      </c>
      <c r="I104" s="86" t="s">
        <v>159</v>
      </c>
      <c r="J104" s="86"/>
      <c r="K104" s="96">
        <v>2.5399999999999991</v>
      </c>
      <c r="L104" s="99" t="s">
        <v>163</v>
      </c>
      <c r="M104" s="100">
        <v>4.4500000000000005E-2</v>
      </c>
      <c r="N104" s="100">
        <v>3.6799999999999986E-2</v>
      </c>
      <c r="O104" s="96">
        <v>179.99999999999997</v>
      </c>
      <c r="P104" s="98">
        <v>101.99</v>
      </c>
      <c r="Q104" s="86"/>
      <c r="R104" s="96">
        <v>0.18358000000000002</v>
      </c>
      <c r="S104" s="97">
        <v>1.4285714285714285E-7</v>
      </c>
      <c r="T104" s="97">
        <v>2.7693717710006529E-5</v>
      </c>
      <c r="U104" s="97">
        <f>R104/'סכום נכסי הקרן'!$C$42</f>
        <v>6.5120582716710473E-6</v>
      </c>
    </row>
    <row r="105" spans="2:21" s="138" customFormat="1">
      <c r="B105" s="89" t="s">
        <v>544</v>
      </c>
      <c r="C105" s="86" t="s">
        <v>545</v>
      </c>
      <c r="D105" s="99" t="s">
        <v>119</v>
      </c>
      <c r="E105" s="99" t="s">
        <v>304</v>
      </c>
      <c r="F105" s="99" t="s">
        <v>546</v>
      </c>
      <c r="G105" s="99" t="s">
        <v>491</v>
      </c>
      <c r="H105" s="86" t="s">
        <v>451</v>
      </c>
      <c r="I105" s="86" t="s">
        <v>308</v>
      </c>
      <c r="J105" s="86"/>
      <c r="K105" s="96">
        <v>3.3400000000000007</v>
      </c>
      <c r="L105" s="99" t="s">
        <v>163</v>
      </c>
      <c r="M105" s="100">
        <v>2.9500000000000002E-2</v>
      </c>
      <c r="N105" s="100">
        <v>2.18E-2</v>
      </c>
      <c r="O105" s="96">
        <v>7647.0599999999986</v>
      </c>
      <c r="P105" s="98">
        <v>102.58</v>
      </c>
      <c r="Q105" s="86"/>
      <c r="R105" s="96">
        <v>7.8443499999999986</v>
      </c>
      <c r="S105" s="97">
        <v>3.2899218069549172E-5</v>
      </c>
      <c r="T105" s="97">
        <v>1.1833490277725768E-3</v>
      </c>
      <c r="U105" s="97">
        <f>R105/'סכום נכסי הקרן'!$C$42</f>
        <v>2.7825941988987232E-4</v>
      </c>
    </row>
    <row r="106" spans="2:21" s="138" customFormat="1">
      <c r="B106" s="89" t="s">
        <v>547</v>
      </c>
      <c r="C106" s="86" t="s">
        <v>548</v>
      </c>
      <c r="D106" s="99" t="s">
        <v>119</v>
      </c>
      <c r="E106" s="99" t="s">
        <v>304</v>
      </c>
      <c r="F106" s="99" t="s">
        <v>549</v>
      </c>
      <c r="G106" s="99" t="s">
        <v>445</v>
      </c>
      <c r="H106" s="86" t="s">
        <v>451</v>
      </c>
      <c r="I106" s="86" t="s">
        <v>159</v>
      </c>
      <c r="J106" s="86"/>
      <c r="K106" s="96">
        <v>9.25</v>
      </c>
      <c r="L106" s="99" t="s">
        <v>163</v>
      </c>
      <c r="M106" s="100">
        <v>3.4300000000000004E-2</v>
      </c>
      <c r="N106" s="100">
        <v>3.6499999999999998E-2</v>
      </c>
      <c r="O106" s="96">
        <v>26356.999999999996</v>
      </c>
      <c r="P106" s="98">
        <v>98.23</v>
      </c>
      <c r="Q106" s="86"/>
      <c r="R106" s="96">
        <v>25.890479999999997</v>
      </c>
      <c r="S106" s="97">
        <v>1.0381676382542932E-4</v>
      </c>
      <c r="T106" s="97">
        <v>3.9056740630600811E-3</v>
      </c>
      <c r="U106" s="97">
        <f>R106/'סכום נכסי הקרן'!$C$42</f>
        <v>9.1840241007481083E-4</v>
      </c>
    </row>
    <row r="107" spans="2:21" s="138" customFormat="1">
      <c r="B107" s="89" t="s">
        <v>550</v>
      </c>
      <c r="C107" s="86" t="s">
        <v>551</v>
      </c>
      <c r="D107" s="99" t="s">
        <v>119</v>
      </c>
      <c r="E107" s="99" t="s">
        <v>304</v>
      </c>
      <c r="F107" s="99" t="s">
        <v>465</v>
      </c>
      <c r="G107" s="99" t="s">
        <v>365</v>
      </c>
      <c r="H107" s="86" t="s">
        <v>451</v>
      </c>
      <c r="I107" s="86" t="s">
        <v>308</v>
      </c>
      <c r="J107" s="86"/>
      <c r="K107" s="96">
        <v>3.93</v>
      </c>
      <c r="L107" s="99" t="s">
        <v>163</v>
      </c>
      <c r="M107" s="100">
        <v>4.1399999999999999E-2</v>
      </c>
      <c r="N107" s="100">
        <v>2.6199999999999998E-2</v>
      </c>
      <c r="O107" s="96">
        <v>5805.9</v>
      </c>
      <c r="P107" s="98">
        <v>105.99</v>
      </c>
      <c r="Q107" s="96">
        <v>0.77863999999999989</v>
      </c>
      <c r="R107" s="96">
        <v>6.9709499999999993</v>
      </c>
      <c r="S107" s="97">
        <v>8.0235328328846522E-6</v>
      </c>
      <c r="T107" s="97">
        <v>1.0515934277730142E-3</v>
      </c>
      <c r="U107" s="97">
        <f>R107/'סכום נכסי הקרן'!$C$42</f>
        <v>2.4727765883486916E-4</v>
      </c>
    </row>
    <row r="108" spans="2:21" s="138" customFormat="1">
      <c r="B108" s="89" t="s">
        <v>552</v>
      </c>
      <c r="C108" s="86" t="s">
        <v>553</v>
      </c>
      <c r="D108" s="99" t="s">
        <v>119</v>
      </c>
      <c r="E108" s="99" t="s">
        <v>304</v>
      </c>
      <c r="F108" s="99" t="s">
        <v>465</v>
      </c>
      <c r="G108" s="99" t="s">
        <v>365</v>
      </c>
      <c r="H108" s="86" t="s">
        <v>451</v>
      </c>
      <c r="I108" s="86" t="s">
        <v>308</v>
      </c>
      <c r="J108" s="86"/>
      <c r="K108" s="96">
        <v>5.12</v>
      </c>
      <c r="L108" s="99" t="s">
        <v>163</v>
      </c>
      <c r="M108" s="100">
        <v>3.5499999999999997E-2</v>
      </c>
      <c r="N108" s="100">
        <v>3.1200000000000006E-2</v>
      </c>
      <c r="O108" s="96">
        <v>5251.9999999999991</v>
      </c>
      <c r="P108" s="98">
        <v>104.03</v>
      </c>
      <c r="Q108" s="86"/>
      <c r="R108" s="96">
        <v>5.4636499999999986</v>
      </c>
      <c r="S108" s="97">
        <v>1.7277964016304183E-5</v>
      </c>
      <c r="T108" s="97">
        <v>8.2421168300619407E-4</v>
      </c>
      <c r="U108" s="97">
        <f>R108/'סכום נכסי הקרן'!$C$42</f>
        <v>1.9380982229009425E-4</v>
      </c>
    </row>
    <row r="109" spans="2:21" s="138" customFormat="1">
      <c r="B109" s="89" t="s">
        <v>554</v>
      </c>
      <c r="C109" s="86" t="s">
        <v>555</v>
      </c>
      <c r="D109" s="99" t="s">
        <v>119</v>
      </c>
      <c r="E109" s="99" t="s">
        <v>304</v>
      </c>
      <c r="F109" s="99" t="s">
        <v>556</v>
      </c>
      <c r="G109" s="99" t="s">
        <v>344</v>
      </c>
      <c r="H109" s="86" t="s">
        <v>451</v>
      </c>
      <c r="I109" s="86" t="s">
        <v>308</v>
      </c>
      <c r="J109" s="86"/>
      <c r="K109" s="96">
        <v>5.6000000000000005</v>
      </c>
      <c r="L109" s="99" t="s">
        <v>163</v>
      </c>
      <c r="M109" s="100">
        <v>3.9E-2</v>
      </c>
      <c r="N109" s="100">
        <v>3.9800000000000002E-2</v>
      </c>
      <c r="O109" s="96">
        <v>18999.999999999996</v>
      </c>
      <c r="P109" s="98">
        <v>100</v>
      </c>
      <c r="Q109" s="86"/>
      <c r="R109" s="96">
        <v>18.999999999999996</v>
      </c>
      <c r="S109" s="97">
        <v>4.5142436266007738E-5</v>
      </c>
      <c r="T109" s="97">
        <v>2.8662198305377702E-3</v>
      </c>
      <c r="U109" s="97">
        <f>R109/'סכום נכסי הקרן'!$C$42</f>
        <v>6.739792306446773E-4</v>
      </c>
    </row>
    <row r="110" spans="2:21" s="138" customFormat="1">
      <c r="B110" s="89" t="s">
        <v>557</v>
      </c>
      <c r="C110" s="86" t="s">
        <v>558</v>
      </c>
      <c r="D110" s="99" t="s">
        <v>119</v>
      </c>
      <c r="E110" s="99" t="s">
        <v>304</v>
      </c>
      <c r="F110" s="99" t="s">
        <v>559</v>
      </c>
      <c r="G110" s="99" t="s">
        <v>365</v>
      </c>
      <c r="H110" s="86" t="s">
        <v>451</v>
      </c>
      <c r="I110" s="86" t="s">
        <v>308</v>
      </c>
      <c r="J110" s="86"/>
      <c r="K110" s="96">
        <v>3.82</v>
      </c>
      <c r="L110" s="99" t="s">
        <v>163</v>
      </c>
      <c r="M110" s="100">
        <v>2.1600000000000001E-2</v>
      </c>
      <c r="N110" s="100">
        <v>2.58E-2</v>
      </c>
      <c r="O110" s="96">
        <v>2837.9999999999995</v>
      </c>
      <c r="P110" s="98">
        <v>98.51</v>
      </c>
      <c r="Q110" s="86"/>
      <c r="R110" s="96">
        <v>2.7957099999999997</v>
      </c>
      <c r="S110" s="97">
        <v>4.4066064937666233E-6</v>
      </c>
      <c r="T110" s="97">
        <v>4.2174312854909214E-4</v>
      </c>
      <c r="U110" s="97">
        <f>R110/'סכום נכסי הקרן'!$C$42</f>
        <v>9.9171077626612145E-5</v>
      </c>
    </row>
    <row r="111" spans="2:21" s="138" customFormat="1">
      <c r="B111" s="89" t="s">
        <v>560</v>
      </c>
      <c r="C111" s="86" t="s">
        <v>561</v>
      </c>
      <c r="D111" s="99" t="s">
        <v>119</v>
      </c>
      <c r="E111" s="99" t="s">
        <v>304</v>
      </c>
      <c r="F111" s="99" t="s">
        <v>537</v>
      </c>
      <c r="G111" s="99" t="s">
        <v>150</v>
      </c>
      <c r="H111" s="86" t="s">
        <v>451</v>
      </c>
      <c r="I111" s="86" t="s">
        <v>159</v>
      </c>
      <c r="J111" s="86"/>
      <c r="K111" s="96">
        <v>2.93</v>
      </c>
      <c r="L111" s="99" t="s">
        <v>163</v>
      </c>
      <c r="M111" s="100">
        <v>2.4E-2</v>
      </c>
      <c r="N111" s="100">
        <v>2.1000000000000001E-2</v>
      </c>
      <c r="O111" s="96">
        <v>9368.7999999999975</v>
      </c>
      <c r="P111" s="98">
        <v>101.09</v>
      </c>
      <c r="Q111" s="86"/>
      <c r="R111" s="96">
        <v>9.4709199999999978</v>
      </c>
      <c r="S111" s="97">
        <v>2.508972345194574E-5</v>
      </c>
      <c r="T111" s="97">
        <v>1.4287230903914094E-3</v>
      </c>
      <c r="U111" s="97">
        <f>R111/'סכום נכסי הקרן'!$C$42</f>
        <v>3.3595807237354143E-4</v>
      </c>
    </row>
    <row r="112" spans="2:21" s="138" customFormat="1">
      <c r="B112" s="89" t="s">
        <v>562</v>
      </c>
      <c r="C112" s="86" t="s">
        <v>563</v>
      </c>
      <c r="D112" s="99" t="s">
        <v>119</v>
      </c>
      <c r="E112" s="99" t="s">
        <v>304</v>
      </c>
      <c r="F112" s="99" t="s">
        <v>564</v>
      </c>
      <c r="G112" s="99" t="s">
        <v>344</v>
      </c>
      <c r="H112" s="86" t="s">
        <v>472</v>
      </c>
      <c r="I112" s="86" t="s">
        <v>159</v>
      </c>
      <c r="J112" s="86"/>
      <c r="K112" s="96">
        <v>4.71</v>
      </c>
      <c r="L112" s="99" t="s">
        <v>163</v>
      </c>
      <c r="M112" s="100">
        <v>3.95E-2</v>
      </c>
      <c r="N112" s="100">
        <v>4.2099999999999999E-2</v>
      </c>
      <c r="O112" s="96">
        <v>16570.999999999996</v>
      </c>
      <c r="P112" s="98">
        <v>100.3</v>
      </c>
      <c r="Q112" s="86"/>
      <c r="R112" s="96">
        <v>16.620709999999999</v>
      </c>
      <c r="S112" s="97">
        <v>2.6815217567195813E-5</v>
      </c>
      <c r="T112" s="97">
        <v>2.5072951894535489E-3</v>
      </c>
      <c r="U112" s="97">
        <f>R112/'סכום נכסי הקרן'!$C$42</f>
        <v>5.8957964939833135E-4</v>
      </c>
    </row>
    <row r="113" spans="2:21" s="138" customFormat="1">
      <c r="B113" s="89" t="s">
        <v>565</v>
      </c>
      <c r="C113" s="86" t="s">
        <v>566</v>
      </c>
      <c r="D113" s="99" t="s">
        <v>119</v>
      </c>
      <c r="E113" s="99" t="s">
        <v>304</v>
      </c>
      <c r="F113" s="99" t="s">
        <v>564</v>
      </c>
      <c r="G113" s="99" t="s">
        <v>344</v>
      </c>
      <c r="H113" s="86" t="s">
        <v>472</v>
      </c>
      <c r="I113" s="86" t="s">
        <v>159</v>
      </c>
      <c r="J113" s="86"/>
      <c r="K113" s="96">
        <v>5.3900000000000006</v>
      </c>
      <c r="L113" s="99" t="s">
        <v>163</v>
      </c>
      <c r="M113" s="100">
        <v>0.03</v>
      </c>
      <c r="N113" s="100">
        <v>4.0899999999999999E-2</v>
      </c>
      <c r="O113" s="96">
        <v>25906.999999999996</v>
      </c>
      <c r="P113" s="98">
        <v>95.68</v>
      </c>
      <c r="Q113" s="86"/>
      <c r="R113" s="96">
        <v>24.787819999999996</v>
      </c>
      <c r="S113" s="97">
        <v>4.0243258357151727E-5</v>
      </c>
      <c r="T113" s="97">
        <v>3.7393337494631977E-3</v>
      </c>
      <c r="U113" s="97">
        <f>R113/'סכום נכסי הקרן'!$C$42</f>
        <v>8.7928820278730235E-4</v>
      </c>
    </row>
    <row r="114" spans="2:21" s="138" customFormat="1">
      <c r="B114" s="89" t="s">
        <v>567</v>
      </c>
      <c r="C114" s="86" t="s">
        <v>568</v>
      </c>
      <c r="D114" s="99" t="s">
        <v>119</v>
      </c>
      <c r="E114" s="99" t="s">
        <v>304</v>
      </c>
      <c r="F114" s="99" t="s">
        <v>569</v>
      </c>
      <c r="G114" s="99" t="s">
        <v>378</v>
      </c>
      <c r="H114" s="86" t="s">
        <v>484</v>
      </c>
      <c r="I114" s="86" t="s">
        <v>159</v>
      </c>
      <c r="J114" s="86"/>
      <c r="K114" s="96">
        <v>6.05</v>
      </c>
      <c r="L114" s="99" t="s">
        <v>163</v>
      </c>
      <c r="M114" s="100">
        <v>4.4500000000000005E-2</v>
      </c>
      <c r="N114" s="100">
        <v>3.5399999999999994E-2</v>
      </c>
      <c r="O114" s="96">
        <v>5789.9999999999991</v>
      </c>
      <c r="P114" s="98">
        <v>105.64</v>
      </c>
      <c r="Q114" s="86"/>
      <c r="R114" s="96">
        <v>6.1165499999999993</v>
      </c>
      <c r="S114" s="97">
        <v>1.8749999999999998E-5</v>
      </c>
      <c r="T114" s="97">
        <v>9.2270404760398954E-4</v>
      </c>
      <c r="U114" s="97">
        <f>R114/'סכום נכסי הקרן'!$C$42</f>
        <v>2.1696987701051059E-4</v>
      </c>
    </row>
    <row r="115" spans="2:21" s="138" customFormat="1">
      <c r="B115" s="89" t="s">
        <v>570</v>
      </c>
      <c r="C115" s="86" t="s">
        <v>571</v>
      </c>
      <c r="D115" s="99" t="s">
        <v>119</v>
      </c>
      <c r="E115" s="99" t="s">
        <v>304</v>
      </c>
      <c r="F115" s="99" t="s">
        <v>572</v>
      </c>
      <c r="G115" s="99" t="s">
        <v>400</v>
      </c>
      <c r="H115" s="86" t="s">
        <v>484</v>
      </c>
      <c r="I115" s="86" t="s">
        <v>308</v>
      </c>
      <c r="J115" s="86"/>
      <c r="K115" s="96">
        <v>1.9300000000000002</v>
      </c>
      <c r="L115" s="99" t="s">
        <v>163</v>
      </c>
      <c r="M115" s="100">
        <v>0.06</v>
      </c>
      <c r="N115" s="100">
        <v>2.3000000000000003E-2</v>
      </c>
      <c r="O115" s="96">
        <v>369.6</v>
      </c>
      <c r="P115" s="98">
        <v>107.14</v>
      </c>
      <c r="Q115" s="86"/>
      <c r="R115" s="96">
        <v>0.39598999999999995</v>
      </c>
      <c r="S115" s="97">
        <v>6.7556442530377741E-7</v>
      </c>
      <c r="T115" s="97">
        <v>5.9736546878665886E-5</v>
      </c>
      <c r="U115" s="97">
        <f>R115/'סכום נכסי הקרן'!$C$42</f>
        <v>1.4046791344367673E-5</v>
      </c>
    </row>
    <row r="116" spans="2:21" s="138" customFormat="1">
      <c r="B116" s="89" t="s">
        <v>573</v>
      </c>
      <c r="C116" s="86" t="s">
        <v>574</v>
      </c>
      <c r="D116" s="99" t="s">
        <v>119</v>
      </c>
      <c r="E116" s="99" t="s">
        <v>304</v>
      </c>
      <c r="F116" s="99" t="s">
        <v>572</v>
      </c>
      <c r="G116" s="99" t="s">
        <v>400</v>
      </c>
      <c r="H116" s="86" t="s">
        <v>484</v>
      </c>
      <c r="I116" s="86" t="s">
        <v>308</v>
      </c>
      <c r="J116" s="86"/>
      <c r="K116" s="96">
        <v>3.88</v>
      </c>
      <c r="L116" s="99" t="s">
        <v>163</v>
      </c>
      <c r="M116" s="100">
        <v>5.9000000000000004E-2</v>
      </c>
      <c r="N116" s="100">
        <v>3.4300000000000004E-2</v>
      </c>
      <c r="O116" s="96">
        <v>165.99999999999997</v>
      </c>
      <c r="P116" s="98">
        <v>109.81</v>
      </c>
      <c r="Q116" s="86"/>
      <c r="R116" s="96">
        <v>0.18227999999999997</v>
      </c>
      <c r="S116" s="97">
        <v>1.8665338354234385E-7</v>
      </c>
      <c r="T116" s="97">
        <v>2.749760793212762E-5</v>
      </c>
      <c r="U116" s="97">
        <f>R116/'סכום נכסי הקרן'!$C$42</f>
        <v>6.4659439032585144E-6</v>
      </c>
    </row>
    <row r="117" spans="2:21" s="138" customFormat="1">
      <c r="B117" s="89" t="s">
        <v>575</v>
      </c>
      <c r="C117" s="86" t="s">
        <v>576</v>
      </c>
      <c r="D117" s="99" t="s">
        <v>119</v>
      </c>
      <c r="E117" s="99" t="s">
        <v>304</v>
      </c>
      <c r="F117" s="99" t="s">
        <v>487</v>
      </c>
      <c r="G117" s="99" t="s">
        <v>344</v>
      </c>
      <c r="H117" s="86" t="s">
        <v>484</v>
      </c>
      <c r="I117" s="86" t="s">
        <v>308</v>
      </c>
      <c r="J117" s="86"/>
      <c r="K117" s="96">
        <v>4.4000000000000004</v>
      </c>
      <c r="L117" s="99" t="s">
        <v>163</v>
      </c>
      <c r="M117" s="100">
        <v>6.9000000000000006E-2</v>
      </c>
      <c r="N117" s="100">
        <v>7.2400000000000006E-2</v>
      </c>
      <c r="O117" s="96">
        <v>18309.999999999996</v>
      </c>
      <c r="P117" s="98">
        <v>99.9</v>
      </c>
      <c r="Q117" s="86"/>
      <c r="R117" s="96">
        <v>18.291689999999996</v>
      </c>
      <c r="S117" s="97">
        <v>2.7676964029016216E-5</v>
      </c>
      <c r="T117" s="97">
        <v>2.759368663792075E-3</v>
      </c>
      <c r="U117" s="97">
        <f>R117/'סכום נכסי הקרן'!$C$42</f>
        <v>6.488536396521545E-4</v>
      </c>
    </row>
    <row r="118" spans="2:21" s="138" customFormat="1">
      <c r="B118" s="89" t="s">
        <v>577</v>
      </c>
      <c r="C118" s="86" t="s">
        <v>578</v>
      </c>
      <c r="D118" s="99" t="s">
        <v>119</v>
      </c>
      <c r="E118" s="99" t="s">
        <v>304</v>
      </c>
      <c r="F118" s="99" t="s">
        <v>579</v>
      </c>
      <c r="G118" s="99" t="s">
        <v>344</v>
      </c>
      <c r="H118" s="86" t="s">
        <v>484</v>
      </c>
      <c r="I118" s="86" t="s">
        <v>159</v>
      </c>
      <c r="J118" s="86"/>
      <c r="K118" s="96">
        <v>3.9699999999999993</v>
      </c>
      <c r="L118" s="99" t="s">
        <v>163</v>
      </c>
      <c r="M118" s="100">
        <v>4.5999999999999999E-2</v>
      </c>
      <c r="N118" s="100">
        <v>5.8199999999999995E-2</v>
      </c>
      <c r="O118" s="96">
        <v>1202.9999999999998</v>
      </c>
      <c r="P118" s="98">
        <v>96.74</v>
      </c>
      <c r="Q118" s="86"/>
      <c r="R118" s="96">
        <v>1.1637899999999999</v>
      </c>
      <c r="S118" s="97">
        <v>4.8704453441295538E-6</v>
      </c>
      <c r="T118" s="97">
        <v>1.7556199876745011E-4</v>
      </c>
      <c r="U118" s="97">
        <f>R118/'סכום נכסי הקרן'!$C$42</f>
        <v>4.1282646780629951E-5</v>
      </c>
    </row>
    <row r="119" spans="2:21" s="138" customFormat="1">
      <c r="B119" s="89" t="s">
        <v>580</v>
      </c>
      <c r="C119" s="86" t="s">
        <v>581</v>
      </c>
      <c r="D119" s="99" t="s">
        <v>119</v>
      </c>
      <c r="E119" s="99" t="s">
        <v>304</v>
      </c>
      <c r="F119" s="99" t="s">
        <v>490</v>
      </c>
      <c r="G119" s="99" t="s">
        <v>491</v>
      </c>
      <c r="H119" s="86" t="s">
        <v>492</v>
      </c>
      <c r="I119" s="86" t="s">
        <v>159</v>
      </c>
      <c r="J119" s="86"/>
      <c r="K119" s="96">
        <v>1.3799999999999997</v>
      </c>
      <c r="L119" s="99" t="s">
        <v>163</v>
      </c>
      <c r="M119" s="100">
        <v>4.2999999999999997E-2</v>
      </c>
      <c r="N119" s="100">
        <v>3.6199999999999989E-2</v>
      </c>
      <c r="O119" s="96">
        <v>13588.999999999998</v>
      </c>
      <c r="P119" s="98">
        <v>101.32</v>
      </c>
      <c r="Q119" s="86"/>
      <c r="R119" s="96">
        <v>13.768370000000001</v>
      </c>
      <c r="S119" s="97">
        <v>3.1375109446640014E-5</v>
      </c>
      <c r="T119" s="97">
        <v>2.0770092172727015E-3</v>
      </c>
      <c r="U119" s="97">
        <f>R119/'סכום נכסי הקרן'!$C$42</f>
        <v>4.8839975893848729E-4</v>
      </c>
    </row>
    <row r="120" spans="2:21" s="138" customFormat="1">
      <c r="B120" s="89" t="s">
        <v>582</v>
      </c>
      <c r="C120" s="86" t="s">
        <v>583</v>
      </c>
      <c r="D120" s="99" t="s">
        <v>119</v>
      </c>
      <c r="E120" s="99" t="s">
        <v>304</v>
      </c>
      <c r="F120" s="99" t="s">
        <v>490</v>
      </c>
      <c r="G120" s="99" t="s">
        <v>491</v>
      </c>
      <c r="H120" s="86" t="s">
        <v>492</v>
      </c>
      <c r="I120" s="86" t="s">
        <v>159</v>
      </c>
      <c r="J120" s="86"/>
      <c r="K120" s="96">
        <v>2.21</v>
      </c>
      <c r="L120" s="99" t="s">
        <v>163</v>
      </c>
      <c r="M120" s="100">
        <v>3.7000000000000005E-2</v>
      </c>
      <c r="N120" s="100">
        <v>3.9299999999999995E-2</v>
      </c>
      <c r="O120" s="96">
        <v>18999.999999999996</v>
      </c>
      <c r="P120" s="98">
        <v>100.16</v>
      </c>
      <c r="Q120" s="86"/>
      <c r="R120" s="96">
        <v>19.030399999999997</v>
      </c>
      <c r="S120" s="97">
        <v>5.7624974542651041E-5</v>
      </c>
      <c r="T120" s="97">
        <v>2.870805782266631E-3</v>
      </c>
      <c r="U120" s="97">
        <f>R120/'סכום נכסי הקרן'!$C$42</f>
        <v>6.7505759741370874E-4</v>
      </c>
    </row>
    <row r="121" spans="2:21" s="138" customFormat="1">
      <c r="B121" s="85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96"/>
      <c r="P121" s="98"/>
      <c r="Q121" s="86"/>
      <c r="R121" s="86"/>
      <c r="S121" s="86"/>
      <c r="T121" s="97"/>
      <c r="U121" s="86"/>
    </row>
    <row r="122" spans="2:21" s="138" customFormat="1">
      <c r="B122" s="104" t="s">
        <v>44</v>
      </c>
      <c r="C122" s="84"/>
      <c r="D122" s="84"/>
      <c r="E122" s="84"/>
      <c r="F122" s="84"/>
      <c r="G122" s="84"/>
      <c r="H122" s="84"/>
      <c r="I122" s="84"/>
      <c r="J122" s="84"/>
      <c r="K122" s="93">
        <v>4.7220086663132745</v>
      </c>
      <c r="L122" s="84"/>
      <c r="M122" s="84"/>
      <c r="N122" s="106">
        <v>5.634601240106335E-2</v>
      </c>
      <c r="O122" s="93"/>
      <c r="P122" s="95"/>
      <c r="Q122" s="84"/>
      <c r="R122" s="93">
        <v>171.99008999999998</v>
      </c>
      <c r="S122" s="84"/>
      <c r="T122" s="94">
        <v>2.5945337190209257E-2</v>
      </c>
      <c r="U122" s="94">
        <f>R122/'סכום נכסי הקרן'!$C$42</f>
        <v>6.1009341335109902E-3</v>
      </c>
    </row>
    <row r="123" spans="2:21" s="138" customFormat="1">
      <c r="B123" s="89" t="s">
        <v>584</v>
      </c>
      <c r="C123" s="86" t="s">
        <v>585</v>
      </c>
      <c r="D123" s="99" t="s">
        <v>119</v>
      </c>
      <c r="E123" s="99" t="s">
        <v>304</v>
      </c>
      <c r="F123" s="99" t="s">
        <v>586</v>
      </c>
      <c r="G123" s="99" t="s">
        <v>378</v>
      </c>
      <c r="H123" s="86" t="s">
        <v>354</v>
      </c>
      <c r="I123" s="86" t="s">
        <v>308</v>
      </c>
      <c r="J123" s="86"/>
      <c r="K123" s="96">
        <v>3.85</v>
      </c>
      <c r="L123" s="99" t="s">
        <v>163</v>
      </c>
      <c r="M123" s="100">
        <v>3.49E-2</v>
      </c>
      <c r="N123" s="100">
        <v>4.9000000000000002E-2</v>
      </c>
      <c r="O123" s="96">
        <v>83611.749999999985</v>
      </c>
      <c r="P123" s="98">
        <v>96.99</v>
      </c>
      <c r="Q123" s="86"/>
      <c r="R123" s="96">
        <v>81.09502999999998</v>
      </c>
      <c r="S123" s="97">
        <v>3.8303212369035357E-5</v>
      </c>
      <c r="T123" s="97">
        <v>1.2233483323371337E-2</v>
      </c>
      <c r="U123" s="97">
        <f>R123/'סכום נכסי הקרן'!$C$42</f>
        <v>2.8766508383424746E-3</v>
      </c>
    </row>
    <row r="124" spans="2:21" s="138" customFormat="1">
      <c r="B124" s="89" t="s">
        <v>587</v>
      </c>
      <c r="C124" s="86" t="s">
        <v>588</v>
      </c>
      <c r="D124" s="99" t="s">
        <v>119</v>
      </c>
      <c r="E124" s="99" t="s">
        <v>304</v>
      </c>
      <c r="F124" s="99" t="s">
        <v>589</v>
      </c>
      <c r="G124" s="99" t="s">
        <v>378</v>
      </c>
      <c r="H124" s="86" t="s">
        <v>451</v>
      </c>
      <c r="I124" s="86" t="s">
        <v>159</v>
      </c>
      <c r="J124" s="86"/>
      <c r="K124" s="96">
        <v>5.5</v>
      </c>
      <c r="L124" s="99" t="s">
        <v>163</v>
      </c>
      <c r="M124" s="100">
        <v>4.6900000000000004E-2</v>
      </c>
      <c r="N124" s="100">
        <v>6.2899999999999998E-2</v>
      </c>
      <c r="O124" s="96">
        <v>92026.999999999985</v>
      </c>
      <c r="P124" s="98">
        <v>98.77</v>
      </c>
      <c r="Q124" s="86"/>
      <c r="R124" s="96">
        <v>90.895059999999987</v>
      </c>
      <c r="S124" s="97">
        <v>4.7509086028166682E-5</v>
      </c>
      <c r="T124" s="97">
        <v>1.371185386683792E-2</v>
      </c>
      <c r="U124" s="97">
        <f>R124/'סכום נכסי הקרן'!$C$42</f>
        <v>3.2242832951685147E-3</v>
      </c>
    </row>
    <row r="125" spans="2:21" s="138" customFormat="1">
      <c r="B125" s="141"/>
    </row>
    <row r="126" spans="2:21" s="138" customFormat="1">
      <c r="B126" s="141"/>
    </row>
    <row r="127" spans="2:21" s="138" customFormat="1">
      <c r="B127" s="141"/>
    </row>
    <row r="128" spans="2:21" s="138" customFormat="1">
      <c r="B128" s="142" t="s">
        <v>247</v>
      </c>
      <c r="C128" s="137"/>
      <c r="D128" s="137"/>
      <c r="E128" s="137"/>
      <c r="F128" s="137"/>
      <c r="G128" s="137"/>
      <c r="H128" s="137"/>
      <c r="I128" s="137"/>
      <c r="J128" s="137"/>
      <c r="K128" s="137"/>
    </row>
    <row r="129" spans="2:11" s="138" customFormat="1">
      <c r="B129" s="142" t="s">
        <v>110</v>
      </c>
      <c r="C129" s="137"/>
      <c r="D129" s="137"/>
      <c r="E129" s="137"/>
      <c r="F129" s="137"/>
      <c r="G129" s="137"/>
      <c r="H129" s="137"/>
      <c r="I129" s="137"/>
      <c r="J129" s="137"/>
      <c r="K129" s="137"/>
    </row>
    <row r="130" spans="2:11" s="138" customFormat="1">
      <c r="B130" s="142" t="s">
        <v>230</v>
      </c>
      <c r="C130" s="137"/>
      <c r="D130" s="137"/>
      <c r="E130" s="137"/>
      <c r="F130" s="137"/>
      <c r="G130" s="137"/>
      <c r="H130" s="137"/>
      <c r="I130" s="137"/>
      <c r="J130" s="137"/>
      <c r="K130" s="137"/>
    </row>
    <row r="131" spans="2:11" s="138" customFormat="1">
      <c r="B131" s="142" t="s">
        <v>238</v>
      </c>
      <c r="C131" s="137"/>
      <c r="D131" s="137"/>
      <c r="E131" s="137"/>
      <c r="F131" s="137"/>
      <c r="G131" s="137"/>
      <c r="H131" s="137"/>
      <c r="I131" s="137"/>
      <c r="J131" s="137"/>
      <c r="K131" s="137"/>
    </row>
    <row r="132" spans="2:11" s="138" customFormat="1">
      <c r="B132" s="155" t="s">
        <v>243</v>
      </c>
      <c r="C132" s="155"/>
      <c r="D132" s="155"/>
      <c r="E132" s="155"/>
      <c r="F132" s="155"/>
      <c r="G132" s="155"/>
      <c r="H132" s="155"/>
      <c r="I132" s="155"/>
      <c r="J132" s="155"/>
      <c r="K132" s="155"/>
    </row>
    <row r="133" spans="2:11" s="138" customFormat="1">
      <c r="B133" s="141"/>
    </row>
    <row r="134" spans="2:11" s="138" customFormat="1">
      <c r="B134" s="141"/>
    </row>
    <row r="135" spans="2:11" s="138" customFormat="1">
      <c r="B135" s="141"/>
    </row>
    <row r="136" spans="2:11" s="138" customFormat="1">
      <c r="B136" s="141"/>
    </row>
    <row r="137" spans="2:11" s="138" customFormat="1">
      <c r="B137" s="141"/>
    </row>
    <row r="138" spans="2:11" s="138" customFormat="1">
      <c r="B138" s="141"/>
    </row>
    <row r="139" spans="2:11">
      <c r="C139" s="1"/>
      <c r="D139" s="1"/>
      <c r="E139" s="1"/>
      <c r="F139" s="1"/>
    </row>
    <row r="140" spans="2:11">
      <c r="C140" s="1"/>
      <c r="D140" s="1"/>
      <c r="E140" s="1"/>
      <c r="F140" s="1"/>
    </row>
    <row r="141" spans="2:11">
      <c r="C141" s="1"/>
      <c r="D141" s="1"/>
      <c r="E141" s="1"/>
      <c r="F141" s="1"/>
    </row>
    <row r="142" spans="2:11">
      <c r="C142" s="1"/>
      <c r="D142" s="1"/>
      <c r="E142" s="1"/>
      <c r="F142" s="1"/>
    </row>
    <row r="143" spans="2:11">
      <c r="C143" s="1"/>
      <c r="D143" s="1"/>
      <c r="E143" s="1"/>
      <c r="F143" s="1"/>
    </row>
    <row r="144" spans="2:11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32:K132"/>
  </mergeCells>
  <phoneticPr fontId="3" type="noConversion"/>
  <conditionalFormatting sqref="B12:B124">
    <cfRule type="cellIs" dxfId="11" priority="2" operator="equal">
      <formula>"NR3"</formula>
    </cfRule>
  </conditionalFormatting>
  <conditionalFormatting sqref="B12:B124">
    <cfRule type="containsText" dxfId="10" priority="1" operator="containsText" text="הפרשה ">
      <formula>NOT(ISERROR(SEARCH("הפרשה ",B12)))</formula>
    </cfRule>
  </conditionalFormatting>
  <dataValidations count="7">
    <dataValidation type="list" allowBlank="1" showInputMessage="1" showErrorMessage="1" sqref="G556:G828">
      <formula1>$AZ$7:$AZ$24</formula1>
    </dataValidation>
    <dataValidation allowBlank="1" showInputMessage="1" showErrorMessage="1" sqref="H2 B34 Q9 B36 B130 B132"/>
    <dataValidation type="list" allowBlank="1" showInputMessage="1" showErrorMessage="1" sqref="I12:I35 I133:I828 I37:I131">
      <formula1>$BB$7:$BB$10</formula1>
    </dataValidation>
    <dataValidation type="list" allowBlank="1" showInputMessage="1" showErrorMessage="1" sqref="E12:E35 E133:E822 E37:E131">
      <formula1>$AX$7:$AX$24</formula1>
    </dataValidation>
    <dataValidation type="list" allowBlank="1" showInputMessage="1" showErrorMessage="1" sqref="L12:L828">
      <formula1>$BC$7:$BC$20</formula1>
    </dataValidation>
    <dataValidation type="list" allowBlank="1" showInputMessage="1" showErrorMessage="1" sqref="G12:G35 G125:G131 G115:G123 G105:G113 G96:G103 G37:G94 G133:G555">
      <formula1>$AZ$7:$AZ$29</formula1>
    </dataValidation>
    <dataValidation type="list" allowBlank="1" showInputMessage="1" showErrorMessage="1" sqref="G95 G124 G114 G104">
      <formula1>$AX$7:$AX$29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>
      <selection activeCell="F19" sqref="F19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8" t="s">
        <v>178</v>
      </c>
      <c r="C1" s="80" t="s" vm="1">
        <v>248</v>
      </c>
    </row>
    <row r="2" spans="2:62">
      <c r="B2" s="58" t="s">
        <v>177</v>
      </c>
      <c r="C2" s="80" t="s">
        <v>249</v>
      </c>
    </row>
    <row r="3" spans="2:62">
      <c r="B3" s="58" t="s">
        <v>179</v>
      </c>
      <c r="C3" s="80" t="s">
        <v>250</v>
      </c>
    </row>
    <row r="4" spans="2:62">
      <c r="B4" s="58" t="s">
        <v>180</v>
      </c>
      <c r="C4" s="80">
        <v>9455</v>
      </c>
    </row>
    <row r="6" spans="2:62" ht="26.25" customHeight="1">
      <c r="B6" s="158" t="s">
        <v>208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60"/>
      <c r="BJ6" s="3"/>
    </row>
    <row r="7" spans="2:62" ht="26.25" customHeight="1">
      <c r="B7" s="158" t="s">
        <v>86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60"/>
      <c r="BF7" s="3"/>
      <c r="BJ7" s="3"/>
    </row>
    <row r="8" spans="2:62" s="3" customFormat="1" ht="78.75">
      <c r="B8" s="23" t="s">
        <v>113</v>
      </c>
      <c r="C8" s="31" t="s">
        <v>42</v>
      </c>
      <c r="D8" s="31" t="s">
        <v>118</v>
      </c>
      <c r="E8" s="31" t="s">
        <v>224</v>
      </c>
      <c r="F8" s="31" t="s">
        <v>115</v>
      </c>
      <c r="G8" s="31" t="s">
        <v>58</v>
      </c>
      <c r="H8" s="31" t="s">
        <v>98</v>
      </c>
      <c r="I8" s="14" t="s">
        <v>232</v>
      </c>
      <c r="J8" s="14" t="s">
        <v>231</v>
      </c>
      <c r="K8" s="31" t="s">
        <v>246</v>
      </c>
      <c r="L8" s="14" t="s">
        <v>57</v>
      </c>
      <c r="M8" s="14" t="s">
        <v>54</v>
      </c>
      <c r="N8" s="14" t="s">
        <v>181</v>
      </c>
      <c r="O8" s="15" t="s">
        <v>183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239</v>
      </c>
      <c r="J9" s="17"/>
      <c r="K9" s="17" t="s">
        <v>235</v>
      </c>
      <c r="L9" s="17" t="s">
        <v>235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BF11" s="1"/>
      <c r="BG11" s="3"/>
      <c r="BH11" s="1"/>
      <c r="BJ11" s="1"/>
    </row>
    <row r="12" spans="2:62" ht="20.25">
      <c r="B12" s="101" t="s">
        <v>247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BG12" s="4"/>
    </row>
    <row r="13" spans="2:62">
      <c r="B13" s="101" t="s">
        <v>110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2:62">
      <c r="B14" s="101" t="s">
        <v>230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62">
      <c r="B15" s="101" t="s">
        <v>238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2" ht="20.25">
      <c r="B16" s="101" t="s">
        <v>244</v>
      </c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BF16" s="4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  <row r="110" spans="2:15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5"/>
      <c r="E273" s="1"/>
      <c r="F273" s="1"/>
      <c r="G273" s="1"/>
    </row>
    <row r="274" spans="2:7">
      <c r="B274" s="45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5"/>
      <c r="E294" s="1"/>
      <c r="F294" s="1"/>
      <c r="G294" s="1"/>
    </row>
    <row r="295" spans="2:7">
      <c r="B295" s="45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45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G255"/>
  <sheetViews>
    <sheetView rightToLeft="1" zoomScale="90" zoomScaleNormal="90" workbookViewId="0">
      <selection activeCell="C12" sqref="C12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46.2851562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1.28515625" style="1" bestFit="1" customWidth="1"/>
    <col min="9" max="9" width="11.85546875" style="1" bestFit="1" customWidth="1"/>
    <col min="10" max="10" width="8.28515625" style="1" bestFit="1" customWidth="1"/>
    <col min="11" max="11" width="10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59">
      <c r="B1" s="58" t="s">
        <v>178</v>
      </c>
      <c r="C1" s="80" t="s" vm="1">
        <v>248</v>
      </c>
    </row>
    <row r="2" spans="2:59">
      <c r="B2" s="58" t="s">
        <v>177</v>
      </c>
      <c r="C2" s="80" t="s">
        <v>249</v>
      </c>
    </row>
    <row r="3" spans="2:59">
      <c r="B3" s="58" t="s">
        <v>179</v>
      </c>
      <c r="C3" s="80" t="s">
        <v>250</v>
      </c>
    </row>
    <row r="4" spans="2:59">
      <c r="B4" s="58" t="s">
        <v>180</v>
      </c>
      <c r="C4" s="80">
        <v>9455</v>
      </c>
    </row>
    <row r="6" spans="2:59" ht="26.25" customHeight="1">
      <c r="B6" s="158" t="s">
        <v>208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60"/>
      <c r="BG6" s="3"/>
    </row>
    <row r="7" spans="2:59" ht="26.25" customHeight="1">
      <c r="B7" s="158" t="s">
        <v>87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60"/>
      <c r="BD7" s="3"/>
      <c r="BG7" s="3"/>
    </row>
    <row r="8" spans="2:59" s="3" customFormat="1" ht="74.25" customHeight="1">
      <c r="B8" s="23" t="s">
        <v>113</v>
      </c>
      <c r="C8" s="31" t="s">
        <v>42</v>
      </c>
      <c r="D8" s="31" t="s">
        <v>118</v>
      </c>
      <c r="E8" s="31" t="s">
        <v>115</v>
      </c>
      <c r="F8" s="31" t="s">
        <v>58</v>
      </c>
      <c r="G8" s="31" t="s">
        <v>98</v>
      </c>
      <c r="H8" s="31" t="s">
        <v>232</v>
      </c>
      <c r="I8" s="31" t="s">
        <v>231</v>
      </c>
      <c r="J8" s="31" t="s">
        <v>246</v>
      </c>
      <c r="K8" s="31" t="s">
        <v>57</v>
      </c>
      <c r="L8" s="31" t="s">
        <v>54</v>
      </c>
      <c r="M8" s="31" t="s">
        <v>181</v>
      </c>
      <c r="N8" s="15" t="s">
        <v>183</v>
      </c>
      <c r="O8" s="1"/>
      <c r="BD8" s="1"/>
      <c r="BE8" s="1"/>
      <c r="BG8" s="4"/>
    </row>
    <row r="9" spans="2:59" s="3" customFormat="1" ht="26.25" customHeight="1">
      <c r="B9" s="16"/>
      <c r="C9" s="17"/>
      <c r="D9" s="17"/>
      <c r="E9" s="17"/>
      <c r="F9" s="17"/>
      <c r="G9" s="17"/>
      <c r="H9" s="33" t="s">
        <v>239</v>
      </c>
      <c r="I9" s="33"/>
      <c r="J9" s="17" t="s">
        <v>235</v>
      </c>
      <c r="K9" s="33" t="s">
        <v>235</v>
      </c>
      <c r="L9" s="33" t="s">
        <v>20</v>
      </c>
      <c r="M9" s="18" t="s">
        <v>20</v>
      </c>
      <c r="N9" s="18" t="s">
        <v>20</v>
      </c>
      <c r="BD9" s="1"/>
      <c r="BG9" s="4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D10" s="1"/>
      <c r="BE10" s="3"/>
      <c r="BG10" s="1"/>
    </row>
    <row r="11" spans="2:59" s="136" customFormat="1" ht="18" customHeight="1">
      <c r="B11" s="81" t="s">
        <v>28</v>
      </c>
      <c r="C11" s="82"/>
      <c r="D11" s="82"/>
      <c r="E11" s="82"/>
      <c r="F11" s="82"/>
      <c r="G11" s="82"/>
      <c r="H11" s="90"/>
      <c r="I11" s="92"/>
      <c r="J11" s="90">
        <v>2.4488599999999994</v>
      </c>
      <c r="K11" s="90">
        <v>11199.756749999999</v>
      </c>
      <c r="L11" s="82"/>
      <c r="M11" s="91">
        <v>1</v>
      </c>
      <c r="N11" s="91">
        <f>K11/'סכום נכסי הקרן'!$C$42</f>
        <v>0.39728439146171218</v>
      </c>
      <c r="O11" s="139"/>
      <c r="BD11" s="138"/>
      <c r="BE11" s="140"/>
      <c r="BG11" s="138"/>
    </row>
    <row r="12" spans="2:59" s="138" customFormat="1" ht="20.25">
      <c r="B12" s="83" t="s">
        <v>229</v>
      </c>
      <c r="C12" s="84"/>
      <c r="D12" s="84"/>
      <c r="E12" s="84"/>
      <c r="F12" s="84"/>
      <c r="G12" s="84"/>
      <c r="H12" s="93"/>
      <c r="I12" s="95"/>
      <c r="J12" s="84"/>
      <c r="K12" s="93">
        <v>5808.8235999999997</v>
      </c>
      <c r="L12" s="84"/>
      <c r="M12" s="94">
        <v>0.51865622885068463</v>
      </c>
      <c r="N12" s="94">
        <f>K12/'סכום נכסי הקרן'!$C$42</f>
        <v>0.2060540242567708</v>
      </c>
      <c r="BE12" s="136"/>
    </row>
    <row r="13" spans="2:59" s="138" customFormat="1">
      <c r="B13" s="104" t="s">
        <v>60</v>
      </c>
      <c r="C13" s="84"/>
      <c r="D13" s="84"/>
      <c r="E13" s="84"/>
      <c r="F13" s="84"/>
      <c r="G13" s="84"/>
      <c r="H13" s="93"/>
      <c r="I13" s="95"/>
      <c r="J13" s="84"/>
      <c r="K13" s="93">
        <v>2076.1859399999998</v>
      </c>
      <c r="L13" s="84"/>
      <c r="M13" s="94">
        <v>0.18537777081631707</v>
      </c>
      <c r="N13" s="94">
        <f>K13/'סכום נכסי הקרן'!$C$42</f>
        <v>7.3647694869289279E-2</v>
      </c>
    </row>
    <row r="14" spans="2:59" s="138" customFormat="1">
      <c r="B14" s="89" t="s">
        <v>590</v>
      </c>
      <c r="C14" s="86" t="s">
        <v>591</v>
      </c>
      <c r="D14" s="99" t="s">
        <v>119</v>
      </c>
      <c r="E14" s="99" t="s">
        <v>592</v>
      </c>
      <c r="F14" s="99" t="s">
        <v>593</v>
      </c>
      <c r="G14" s="99" t="s">
        <v>163</v>
      </c>
      <c r="H14" s="96">
        <v>30098.999999999996</v>
      </c>
      <c r="I14" s="98">
        <v>1356</v>
      </c>
      <c r="J14" s="86"/>
      <c r="K14" s="96">
        <v>408.14243999999997</v>
      </c>
      <c r="L14" s="97">
        <v>1.4577785528746266E-4</v>
      </c>
      <c r="M14" s="97">
        <v>3.644208076215584E-2</v>
      </c>
      <c r="N14" s="97">
        <f>K14/'סכום נכסי הקרן'!$C$42</f>
        <v>1.4477869879191653E-2</v>
      </c>
    </row>
    <row r="15" spans="2:59" s="138" customFormat="1">
      <c r="B15" s="89" t="s">
        <v>594</v>
      </c>
      <c r="C15" s="86" t="s">
        <v>595</v>
      </c>
      <c r="D15" s="99" t="s">
        <v>119</v>
      </c>
      <c r="E15" s="99" t="s">
        <v>596</v>
      </c>
      <c r="F15" s="99" t="s">
        <v>593</v>
      </c>
      <c r="G15" s="99" t="s">
        <v>163</v>
      </c>
      <c r="H15" s="96">
        <v>29754.999999999996</v>
      </c>
      <c r="I15" s="98">
        <v>1355</v>
      </c>
      <c r="J15" s="86"/>
      <c r="K15" s="96">
        <v>403.18024999999994</v>
      </c>
      <c r="L15" s="97">
        <v>1.1668627450980391E-4</v>
      </c>
      <c r="M15" s="97">
        <v>3.5999018460825052E-2</v>
      </c>
      <c r="N15" s="97">
        <f>K15/'סכום נכסי הקרן'!$C$42</f>
        <v>1.4301848142427824E-2</v>
      </c>
    </row>
    <row r="16" spans="2:59" s="138" customFormat="1" ht="20.25">
      <c r="B16" s="89" t="s">
        <v>597</v>
      </c>
      <c r="C16" s="86" t="s">
        <v>598</v>
      </c>
      <c r="D16" s="99" t="s">
        <v>119</v>
      </c>
      <c r="E16" s="99" t="s">
        <v>596</v>
      </c>
      <c r="F16" s="99" t="s">
        <v>593</v>
      </c>
      <c r="G16" s="99" t="s">
        <v>163</v>
      </c>
      <c r="H16" s="96">
        <v>19154.999999999996</v>
      </c>
      <c r="I16" s="98">
        <v>1357</v>
      </c>
      <c r="J16" s="86"/>
      <c r="K16" s="96">
        <v>259.93334999999996</v>
      </c>
      <c r="L16" s="97">
        <v>1.3117182885735173E-4</v>
      </c>
      <c r="M16" s="97">
        <v>2.3208838888398177E-2</v>
      </c>
      <c r="N16" s="97">
        <f>K16/'סכום נכסי הקרן'!$C$42</f>
        <v>9.220509434310192E-3</v>
      </c>
      <c r="BD16" s="136"/>
    </row>
    <row r="17" spans="2:14" s="138" customFormat="1">
      <c r="B17" s="89" t="s">
        <v>599</v>
      </c>
      <c r="C17" s="86" t="s">
        <v>600</v>
      </c>
      <c r="D17" s="99" t="s">
        <v>119</v>
      </c>
      <c r="E17" s="99" t="s">
        <v>601</v>
      </c>
      <c r="F17" s="99" t="s">
        <v>593</v>
      </c>
      <c r="G17" s="99" t="s">
        <v>163</v>
      </c>
      <c r="H17" s="96">
        <v>3427.9999999999995</v>
      </c>
      <c r="I17" s="98">
        <v>13580</v>
      </c>
      <c r="J17" s="86"/>
      <c r="K17" s="96">
        <v>465.52239999999989</v>
      </c>
      <c r="L17" s="97">
        <v>3.3392605532858605E-5</v>
      </c>
      <c r="M17" s="97">
        <v>4.1565402748590941E-2</v>
      </c>
      <c r="N17" s="97">
        <f>K17/'סכום נכסי הקרן'!$C$42</f>
        <v>1.6513285736834932E-2</v>
      </c>
    </row>
    <row r="18" spans="2:14" s="138" customFormat="1">
      <c r="B18" s="89" t="s">
        <v>602</v>
      </c>
      <c r="C18" s="86" t="s">
        <v>603</v>
      </c>
      <c r="D18" s="99" t="s">
        <v>119</v>
      </c>
      <c r="E18" s="99" t="s">
        <v>604</v>
      </c>
      <c r="F18" s="99" t="s">
        <v>593</v>
      </c>
      <c r="G18" s="99" t="s">
        <v>163</v>
      </c>
      <c r="H18" s="96">
        <v>3974.9999999999995</v>
      </c>
      <c r="I18" s="98">
        <v>13570</v>
      </c>
      <c r="J18" s="86"/>
      <c r="K18" s="96">
        <v>539.40749999999991</v>
      </c>
      <c r="L18" s="97">
        <v>9.6138613741654375E-5</v>
      </c>
      <c r="M18" s="97">
        <v>4.8162429956347043E-2</v>
      </c>
      <c r="N18" s="97">
        <f>K18/'סכום נכסי הקרן'!$C$42</f>
        <v>1.9134181676524673E-2</v>
      </c>
    </row>
    <row r="19" spans="2:14" s="138" customFormat="1">
      <c r="B19" s="85"/>
      <c r="C19" s="86"/>
      <c r="D19" s="86"/>
      <c r="E19" s="86"/>
      <c r="F19" s="86"/>
      <c r="G19" s="86"/>
      <c r="H19" s="96"/>
      <c r="I19" s="98"/>
      <c r="J19" s="86"/>
      <c r="K19" s="86"/>
      <c r="L19" s="86"/>
      <c r="M19" s="97"/>
      <c r="N19" s="86"/>
    </row>
    <row r="20" spans="2:14" s="138" customFormat="1">
      <c r="B20" s="104" t="s">
        <v>61</v>
      </c>
      <c r="C20" s="84"/>
      <c r="D20" s="84"/>
      <c r="E20" s="84"/>
      <c r="F20" s="84"/>
      <c r="G20" s="84"/>
      <c r="H20" s="93"/>
      <c r="I20" s="95"/>
      <c r="J20" s="84"/>
      <c r="K20" s="93">
        <v>3732.6376600000003</v>
      </c>
      <c r="L20" s="84"/>
      <c r="M20" s="94">
        <v>0.33327845803436762</v>
      </c>
      <c r="N20" s="94">
        <f>K20/'סכום נכסי הקרן'!$C$42</f>
        <v>0.13240632938748154</v>
      </c>
    </row>
    <row r="21" spans="2:14" s="138" customFormat="1">
      <c r="B21" s="89" t="s">
        <v>605</v>
      </c>
      <c r="C21" s="86" t="s">
        <v>606</v>
      </c>
      <c r="D21" s="99" t="s">
        <v>119</v>
      </c>
      <c r="E21" s="99" t="s">
        <v>592</v>
      </c>
      <c r="F21" s="99" t="s">
        <v>607</v>
      </c>
      <c r="G21" s="99" t="s">
        <v>163</v>
      </c>
      <c r="H21" s="96">
        <v>73628.999999999985</v>
      </c>
      <c r="I21" s="98">
        <v>314.20999999999998</v>
      </c>
      <c r="J21" s="86"/>
      <c r="K21" s="96">
        <v>231.34967999999998</v>
      </c>
      <c r="L21" s="97">
        <v>5.0814718063582208E-4</v>
      </c>
      <c r="M21" s="97">
        <v>2.0656670065624418E-2</v>
      </c>
      <c r="N21" s="97">
        <f>K21/'סכום נכסי הקרן'!$C$42</f>
        <v>8.2065725966469633E-3</v>
      </c>
    </row>
    <row r="22" spans="2:14" s="138" customFormat="1">
      <c r="B22" s="89" t="s">
        <v>608</v>
      </c>
      <c r="C22" s="86" t="s">
        <v>609</v>
      </c>
      <c r="D22" s="99" t="s">
        <v>119</v>
      </c>
      <c r="E22" s="99" t="s">
        <v>592</v>
      </c>
      <c r="F22" s="99" t="s">
        <v>607</v>
      </c>
      <c r="G22" s="99" t="s">
        <v>163</v>
      </c>
      <c r="H22" s="96">
        <v>163959.99999999997</v>
      </c>
      <c r="I22" s="98">
        <v>326.08</v>
      </c>
      <c r="J22" s="86"/>
      <c r="K22" s="96">
        <v>534.64076999999986</v>
      </c>
      <c r="L22" s="97">
        <v>5.3069576029985994E-4</v>
      </c>
      <c r="M22" s="97">
        <v>4.7736819819769738E-2</v>
      </c>
      <c r="N22" s="97">
        <f>K22/'סכום נכסי הקרן'!$C$42</f>
        <v>1.8965093412414622E-2</v>
      </c>
    </row>
    <row r="23" spans="2:14" s="138" customFormat="1">
      <c r="B23" s="89" t="s">
        <v>610</v>
      </c>
      <c r="C23" s="86" t="s">
        <v>611</v>
      </c>
      <c r="D23" s="99" t="s">
        <v>119</v>
      </c>
      <c r="E23" s="99" t="s">
        <v>592</v>
      </c>
      <c r="F23" s="99" t="s">
        <v>607</v>
      </c>
      <c r="G23" s="99" t="s">
        <v>163</v>
      </c>
      <c r="H23" s="96">
        <v>9999.9999999999982</v>
      </c>
      <c r="I23" s="98">
        <v>361.4</v>
      </c>
      <c r="J23" s="86"/>
      <c r="K23" s="96">
        <v>36.139999999999993</v>
      </c>
      <c r="L23" s="97">
        <v>4.3870683946726577E-5</v>
      </c>
      <c r="M23" s="97">
        <v>3.2268557975600673E-3</v>
      </c>
      <c r="N23" s="97">
        <f>K23/'סכום נכסי הקרן'!$C$42</f>
        <v>1.2819794418683493E-3</v>
      </c>
    </row>
    <row r="24" spans="2:14" s="138" customFormat="1">
      <c r="B24" s="89" t="s">
        <v>612</v>
      </c>
      <c r="C24" s="86" t="s">
        <v>613</v>
      </c>
      <c r="D24" s="99" t="s">
        <v>119</v>
      </c>
      <c r="E24" s="99" t="s">
        <v>592</v>
      </c>
      <c r="F24" s="99" t="s">
        <v>607</v>
      </c>
      <c r="G24" s="99" t="s">
        <v>163</v>
      </c>
      <c r="H24" s="96">
        <v>6549.9999999999991</v>
      </c>
      <c r="I24" s="98">
        <v>337.48</v>
      </c>
      <c r="J24" s="86"/>
      <c r="K24" s="96">
        <v>22.104939999999996</v>
      </c>
      <c r="L24" s="97">
        <v>2.6865905755034263E-5</v>
      </c>
      <c r="M24" s="97">
        <v>1.9736982234011464E-3</v>
      </c>
      <c r="N24" s="97">
        <f>K24/'סכום נכסי הקרן'!$C$42</f>
        <v>7.8411949761298695E-4</v>
      </c>
    </row>
    <row r="25" spans="2:14" s="138" customFormat="1">
      <c r="B25" s="89" t="s">
        <v>614</v>
      </c>
      <c r="C25" s="86" t="s">
        <v>615</v>
      </c>
      <c r="D25" s="99" t="s">
        <v>119</v>
      </c>
      <c r="E25" s="99" t="s">
        <v>596</v>
      </c>
      <c r="F25" s="99" t="s">
        <v>607</v>
      </c>
      <c r="G25" s="99" t="s">
        <v>163</v>
      </c>
      <c r="H25" s="96">
        <v>199.99999999999997</v>
      </c>
      <c r="I25" s="98">
        <v>334.1</v>
      </c>
      <c r="J25" s="86"/>
      <c r="K25" s="96">
        <v>0.66820000000000002</v>
      </c>
      <c r="L25" s="97">
        <v>3.3528918692372166E-7</v>
      </c>
      <c r="M25" s="97">
        <v>5.9662010069995502E-5</v>
      </c>
      <c r="N25" s="97">
        <f>K25/'סכום נכסי הקרן'!$C$42</f>
        <v>2.3702785364040709E-5</v>
      </c>
    </row>
    <row r="26" spans="2:14" s="138" customFormat="1">
      <c r="B26" s="89" t="s">
        <v>616</v>
      </c>
      <c r="C26" s="86" t="s">
        <v>617</v>
      </c>
      <c r="D26" s="99" t="s">
        <v>119</v>
      </c>
      <c r="E26" s="99" t="s">
        <v>596</v>
      </c>
      <c r="F26" s="99" t="s">
        <v>607</v>
      </c>
      <c r="G26" s="99" t="s">
        <v>163</v>
      </c>
      <c r="H26" s="96">
        <v>16584.999999999996</v>
      </c>
      <c r="I26" s="98">
        <v>3340.72</v>
      </c>
      <c r="J26" s="86"/>
      <c r="K26" s="96">
        <v>554.05840999999987</v>
      </c>
      <c r="L26" s="97">
        <v>5.6350231041043749E-4</v>
      </c>
      <c r="M26" s="97">
        <v>4.947057533191513E-2</v>
      </c>
      <c r="N26" s="97">
        <f>K26/'סכום נכסי הקרן'!$C$42</f>
        <v>1.9653887416000691E-2</v>
      </c>
    </row>
    <row r="27" spans="2:14" s="138" customFormat="1">
      <c r="B27" s="89" t="s">
        <v>618</v>
      </c>
      <c r="C27" s="86" t="s">
        <v>619</v>
      </c>
      <c r="D27" s="99" t="s">
        <v>119</v>
      </c>
      <c r="E27" s="99" t="s">
        <v>596</v>
      </c>
      <c r="F27" s="99" t="s">
        <v>607</v>
      </c>
      <c r="G27" s="99" t="s">
        <v>163</v>
      </c>
      <c r="H27" s="96">
        <v>27664.999999999996</v>
      </c>
      <c r="I27" s="98">
        <v>358.14</v>
      </c>
      <c r="J27" s="86"/>
      <c r="K27" s="96">
        <v>99.079429999999974</v>
      </c>
      <c r="L27" s="97">
        <v>1.8504374453518128E-4</v>
      </c>
      <c r="M27" s="97">
        <v>8.8465698150095966E-3</v>
      </c>
      <c r="N27" s="97">
        <f>K27/'סכום נכסי הקרן'!$C$42</f>
        <v>3.5146041054796395E-3</v>
      </c>
    </row>
    <row r="28" spans="2:14" s="138" customFormat="1">
      <c r="B28" s="89" t="s">
        <v>620</v>
      </c>
      <c r="C28" s="86" t="s">
        <v>621</v>
      </c>
      <c r="D28" s="99" t="s">
        <v>119</v>
      </c>
      <c r="E28" s="99" t="s">
        <v>601</v>
      </c>
      <c r="F28" s="99" t="s">
        <v>607</v>
      </c>
      <c r="G28" s="99" t="s">
        <v>163</v>
      </c>
      <c r="H28" s="96">
        <v>11109.999999999998</v>
      </c>
      <c r="I28" s="98">
        <v>3605.59</v>
      </c>
      <c r="J28" s="86"/>
      <c r="K28" s="96">
        <v>400.58104999999995</v>
      </c>
      <c r="L28" s="97">
        <v>4.8384535727515705E-4</v>
      </c>
      <c r="M28" s="97">
        <v>3.5766941991842813E-2</v>
      </c>
      <c r="N28" s="97">
        <f>K28/'סכום נכסי הקרן'!$C$42</f>
        <v>1.4209647783675632E-2</v>
      </c>
    </row>
    <row r="29" spans="2:14" s="138" customFormat="1">
      <c r="B29" s="89" t="s">
        <v>622</v>
      </c>
      <c r="C29" s="86" t="s">
        <v>623</v>
      </c>
      <c r="D29" s="99" t="s">
        <v>119</v>
      </c>
      <c r="E29" s="99" t="s">
        <v>601</v>
      </c>
      <c r="F29" s="99" t="s">
        <v>607</v>
      </c>
      <c r="G29" s="99" t="s">
        <v>163</v>
      </c>
      <c r="H29" s="96">
        <v>2099.9999999999995</v>
      </c>
      <c r="I29" s="98">
        <v>3346.63</v>
      </c>
      <c r="J29" s="86"/>
      <c r="K29" s="96">
        <v>70.279229999999984</v>
      </c>
      <c r="L29" s="97">
        <v>1.3999999999999996E-5</v>
      </c>
      <c r="M29" s="97">
        <v>6.2750675366230607E-3</v>
      </c>
      <c r="N29" s="97">
        <f>K29/'סכום נכסי הקרן'!$C$42</f>
        <v>2.4929863876684381E-3</v>
      </c>
    </row>
    <row r="30" spans="2:14" s="138" customFormat="1">
      <c r="B30" s="89" t="s">
        <v>624</v>
      </c>
      <c r="C30" s="86" t="s">
        <v>625</v>
      </c>
      <c r="D30" s="99" t="s">
        <v>119</v>
      </c>
      <c r="E30" s="99" t="s">
        <v>601</v>
      </c>
      <c r="F30" s="99" t="s">
        <v>607</v>
      </c>
      <c r="G30" s="99" t="s">
        <v>163</v>
      </c>
      <c r="H30" s="96">
        <v>30500.999999999996</v>
      </c>
      <c r="I30" s="98">
        <v>3252.12</v>
      </c>
      <c r="J30" s="86"/>
      <c r="K30" s="96">
        <v>991.9291199999999</v>
      </c>
      <c r="L30" s="97">
        <v>2.1786428571428569E-4</v>
      </c>
      <c r="M30" s="97">
        <v>8.8567023565043049E-2</v>
      </c>
      <c r="N30" s="97">
        <f>K30/'סכום נכסי הקרן'!$C$42</f>
        <v>3.5186296060613256E-2</v>
      </c>
    </row>
    <row r="31" spans="2:14" s="138" customFormat="1">
      <c r="B31" s="89" t="s">
        <v>626</v>
      </c>
      <c r="C31" s="86" t="s">
        <v>627</v>
      </c>
      <c r="D31" s="99" t="s">
        <v>119</v>
      </c>
      <c r="E31" s="99" t="s">
        <v>604</v>
      </c>
      <c r="F31" s="99" t="s">
        <v>607</v>
      </c>
      <c r="G31" s="99" t="s">
        <v>163</v>
      </c>
      <c r="H31" s="96">
        <v>6112.9999999999991</v>
      </c>
      <c r="I31" s="98">
        <v>3378.61</v>
      </c>
      <c r="J31" s="86"/>
      <c r="K31" s="96">
        <v>206.53442999999996</v>
      </c>
      <c r="L31" s="97">
        <v>4.2383466734480204E-5</v>
      </c>
      <c r="M31" s="97">
        <v>1.844097462206043E-2</v>
      </c>
      <c r="N31" s="97">
        <f>K31/'סכום נכסי הקרן'!$C$42</f>
        <v>7.3263113806861556E-3</v>
      </c>
    </row>
    <row r="32" spans="2:14" s="138" customFormat="1">
      <c r="B32" s="89" t="s">
        <v>628</v>
      </c>
      <c r="C32" s="86" t="s">
        <v>629</v>
      </c>
      <c r="D32" s="99" t="s">
        <v>119</v>
      </c>
      <c r="E32" s="99" t="s">
        <v>604</v>
      </c>
      <c r="F32" s="99" t="s">
        <v>607</v>
      </c>
      <c r="G32" s="99" t="s">
        <v>163</v>
      </c>
      <c r="H32" s="96">
        <v>15285.999999999998</v>
      </c>
      <c r="I32" s="98">
        <v>3264.84</v>
      </c>
      <c r="J32" s="86"/>
      <c r="K32" s="96">
        <v>499.06343999999996</v>
      </c>
      <c r="L32" s="97">
        <v>1.0207679465776292E-4</v>
      </c>
      <c r="M32" s="97">
        <v>4.4560203506205619E-2</v>
      </c>
      <c r="N32" s="97">
        <f>K32/'סכום נכסי הקרן'!$C$42</f>
        <v>1.7703073333372954E-2</v>
      </c>
    </row>
    <row r="33" spans="2:14" s="138" customFormat="1">
      <c r="B33" s="89" t="s">
        <v>630</v>
      </c>
      <c r="C33" s="86" t="s">
        <v>631</v>
      </c>
      <c r="D33" s="99" t="s">
        <v>119</v>
      </c>
      <c r="E33" s="99" t="s">
        <v>604</v>
      </c>
      <c r="F33" s="99" t="s">
        <v>607</v>
      </c>
      <c r="G33" s="99" t="s">
        <v>163</v>
      </c>
      <c r="H33" s="96">
        <v>2399.9999999999995</v>
      </c>
      <c r="I33" s="98">
        <v>3592.04</v>
      </c>
      <c r="J33" s="86"/>
      <c r="K33" s="96">
        <v>86.208960000000005</v>
      </c>
      <c r="L33" s="97">
        <v>4.9621247222605741E-5</v>
      </c>
      <c r="M33" s="97">
        <v>7.6973957492425015E-3</v>
      </c>
      <c r="N33" s="97">
        <f>K33/'סכום נכסי הקרן'!$C$42</f>
        <v>3.0580551860777774E-3</v>
      </c>
    </row>
    <row r="34" spans="2:14" s="138" customFormat="1">
      <c r="B34" s="85"/>
      <c r="C34" s="86"/>
      <c r="D34" s="86"/>
      <c r="E34" s="86"/>
      <c r="F34" s="86"/>
      <c r="G34" s="86"/>
      <c r="H34" s="96"/>
      <c r="I34" s="98"/>
      <c r="J34" s="86"/>
      <c r="K34" s="86"/>
      <c r="L34" s="86"/>
      <c r="M34" s="97"/>
      <c r="N34" s="86"/>
    </row>
    <row r="35" spans="2:14" s="138" customFormat="1">
      <c r="B35" s="83" t="s">
        <v>228</v>
      </c>
      <c r="C35" s="84"/>
      <c r="D35" s="84"/>
      <c r="E35" s="84"/>
      <c r="F35" s="84"/>
      <c r="G35" s="84"/>
      <c r="H35" s="93"/>
      <c r="I35" s="95"/>
      <c r="J35" s="93">
        <v>2.4488599999999994</v>
      </c>
      <c r="K35" s="93">
        <v>5390.9331499999989</v>
      </c>
      <c r="L35" s="84"/>
      <c r="M35" s="94">
        <v>0.48134377114931531</v>
      </c>
      <c r="N35" s="94">
        <f>K35/'סכום נכסי הקרן'!$C$42</f>
        <v>0.19123036720494141</v>
      </c>
    </row>
    <row r="36" spans="2:14" s="138" customFormat="1">
      <c r="B36" s="104" t="s">
        <v>62</v>
      </c>
      <c r="C36" s="84"/>
      <c r="D36" s="84"/>
      <c r="E36" s="84"/>
      <c r="F36" s="84"/>
      <c r="G36" s="84"/>
      <c r="H36" s="93"/>
      <c r="I36" s="95"/>
      <c r="J36" s="93">
        <v>2.4488599999999994</v>
      </c>
      <c r="K36" s="93">
        <v>4404.3779999999988</v>
      </c>
      <c r="L36" s="84"/>
      <c r="M36" s="94">
        <v>0.39325657675556208</v>
      </c>
      <c r="N36" s="94">
        <f>K36/'סכום נכסי הקרן'!$C$42</f>
        <v>0.1562346997846496</v>
      </c>
    </row>
    <row r="37" spans="2:14" s="138" customFormat="1">
      <c r="B37" s="89" t="s">
        <v>632</v>
      </c>
      <c r="C37" s="86" t="s">
        <v>633</v>
      </c>
      <c r="D37" s="99" t="s">
        <v>27</v>
      </c>
      <c r="E37" s="99"/>
      <c r="F37" s="99" t="s">
        <v>593</v>
      </c>
      <c r="G37" s="99" t="s">
        <v>172</v>
      </c>
      <c r="H37" s="96">
        <v>391.99999999999994</v>
      </c>
      <c r="I37" s="98">
        <v>23110</v>
      </c>
      <c r="J37" s="86"/>
      <c r="K37" s="96">
        <v>298.63388999999995</v>
      </c>
      <c r="L37" s="97">
        <v>3.5189325167399071E-6</v>
      </c>
      <c r="M37" s="97">
        <v>2.6664319294256101E-2</v>
      </c>
      <c r="N37" s="97">
        <f>K37/'סכום נכסי הקרן'!$C$42</f>
        <v>1.0593317864559327E-2</v>
      </c>
    </row>
    <row r="38" spans="2:14" s="138" customFormat="1">
      <c r="B38" s="89" t="s">
        <v>634</v>
      </c>
      <c r="C38" s="86" t="s">
        <v>635</v>
      </c>
      <c r="D38" s="99" t="s">
        <v>27</v>
      </c>
      <c r="E38" s="99"/>
      <c r="F38" s="99" t="s">
        <v>593</v>
      </c>
      <c r="G38" s="99" t="s">
        <v>171</v>
      </c>
      <c r="H38" s="96">
        <v>638.99999999999989</v>
      </c>
      <c r="I38" s="98">
        <v>3416</v>
      </c>
      <c r="J38" s="86"/>
      <c r="K38" s="96">
        <v>60.267769999999992</v>
      </c>
      <c r="L38" s="97">
        <v>1.1507112034521334E-5</v>
      </c>
      <c r="M38" s="97">
        <v>5.3811677650945407E-3</v>
      </c>
      <c r="N38" s="97">
        <f>K38/'סכום נכסי הקרן'!$C$42</f>
        <v>2.1378539609089664E-3</v>
      </c>
    </row>
    <row r="39" spans="2:14" s="138" customFormat="1">
      <c r="B39" s="89" t="s">
        <v>636</v>
      </c>
      <c r="C39" s="86" t="s">
        <v>637</v>
      </c>
      <c r="D39" s="99" t="s">
        <v>638</v>
      </c>
      <c r="E39" s="99"/>
      <c r="F39" s="99" t="s">
        <v>593</v>
      </c>
      <c r="G39" s="99" t="s">
        <v>162</v>
      </c>
      <c r="H39" s="96">
        <v>22.999999999999996</v>
      </c>
      <c r="I39" s="98">
        <v>2561</v>
      </c>
      <c r="J39" s="86"/>
      <c r="K39" s="96">
        <v>2.1499599999999996</v>
      </c>
      <c r="L39" s="97">
        <v>1.586206896551724E-6</v>
      </c>
      <c r="M39" s="97">
        <v>1.9196488352302829E-4</v>
      </c>
      <c r="N39" s="97">
        <f>K39/'סכום נכסי הקרן'!$C$42</f>
        <v>7.6264651932464759E-5</v>
      </c>
    </row>
    <row r="40" spans="2:14" s="138" customFormat="1">
      <c r="B40" s="89" t="s">
        <v>639</v>
      </c>
      <c r="C40" s="86" t="s">
        <v>640</v>
      </c>
      <c r="D40" s="99" t="s">
        <v>638</v>
      </c>
      <c r="E40" s="99"/>
      <c r="F40" s="99" t="s">
        <v>593</v>
      </c>
      <c r="G40" s="99" t="s">
        <v>162</v>
      </c>
      <c r="H40" s="96">
        <v>914.99999999999989</v>
      </c>
      <c r="I40" s="98">
        <v>3225</v>
      </c>
      <c r="J40" s="86"/>
      <c r="K40" s="96">
        <v>107.70693999999999</v>
      </c>
      <c r="L40" s="97">
        <v>2.8864353312302836E-5</v>
      </c>
      <c r="M40" s="97">
        <v>9.6168999384741109E-3</v>
      </c>
      <c r="N40" s="97">
        <f>K40/'סכום נכסי הקרן'!$C$42</f>
        <v>3.8206442398048645E-3</v>
      </c>
    </row>
    <row r="41" spans="2:14" s="138" customFormat="1">
      <c r="B41" s="89" t="s">
        <v>641</v>
      </c>
      <c r="C41" s="86" t="s">
        <v>642</v>
      </c>
      <c r="D41" s="99" t="s">
        <v>122</v>
      </c>
      <c r="E41" s="99"/>
      <c r="F41" s="99" t="s">
        <v>593</v>
      </c>
      <c r="G41" s="99" t="s">
        <v>162</v>
      </c>
      <c r="H41" s="96">
        <v>1079.9999999999998</v>
      </c>
      <c r="I41" s="98">
        <v>48654</v>
      </c>
      <c r="J41" s="86"/>
      <c r="K41" s="96">
        <v>1917.9406799999997</v>
      </c>
      <c r="L41" s="97">
        <v>1.8353095198524408E-4</v>
      </c>
      <c r="M41" s="97">
        <v>0.17124842287311284</v>
      </c>
      <c r="N41" s="97">
        <f>K41/'סכום נכסי הקרן'!$C$42</f>
        <v>6.8034325469922594E-2</v>
      </c>
    </row>
    <row r="42" spans="2:14" s="138" customFormat="1">
      <c r="B42" s="89" t="s">
        <v>643</v>
      </c>
      <c r="C42" s="86" t="s">
        <v>644</v>
      </c>
      <c r="D42" s="99" t="s">
        <v>27</v>
      </c>
      <c r="E42" s="99"/>
      <c r="F42" s="99" t="s">
        <v>593</v>
      </c>
      <c r="G42" s="99" t="s">
        <v>164</v>
      </c>
      <c r="H42" s="96">
        <v>1835.9999999999998</v>
      </c>
      <c r="I42" s="98">
        <v>7828</v>
      </c>
      <c r="J42" s="86"/>
      <c r="K42" s="96">
        <v>611.55181999999991</v>
      </c>
      <c r="L42" s="97">
        <v>3.8843693485176347E-4</v>
      </c>
      <c r="M42" s="97">
        <v>5.4604027002640033E-2</v>
      </c>
      <c r="N42" s="97">
        <f>K42/'סכום נכסי הקרן'!$C$42</f>
        <v>2.1693327639102745E-2</v>
      </c>
    </row>
    <row r="43" spans="2:14" s="138" customFormat="1">
      <c r="B43" s="89" t="s">
        <v>645</v>
      </c>
      <c r="C43" s="86" t="s">
        <v>646</v>
      </c>
      <c r="D43" s="99" t="s">
        <v>134</v>
      </c>
      <c r="E43" s="99"/>
      <c r="F43" s="99" t="s">
        <v>593</v>
      </c>
      <c r="G43" s="99" t="s">
        <v>166</v>
      </c>
      <c r="H43" s="96">
        <v>175.99999999999997</v>
      </c>
      <c r="I43" s="98">
        <v>7976</v>
      </c>
      <c r="J43" s="86"/>
      <c r="K43" s="96">
        <v>37.88651999999999</v>
      </c>
      <c r="L43" s="97">
        <v>5.0011738550679128E-6</v>
      </c>
      <c r="M43" s="97">
        <v>3.3827984701542734E-3</v>
      </c>
      <c r="N43" s="97">
        <f>K43/'סכום נכסי הקרן'!$C$42</f>
        <v>1.3439330316528514E-3</v>
      </c>
    </row>
    <row r="44" spans="2:14" s="138" customFormat="1">
      <c r="B44" s="89" t="s">
        <v>647</v>
      </c>
      <c r="C44" s="86" t="s">
        <v>648</v>
      </c>
      <c r="D44" s="99" t="s">
        <v>638</v>
      </c>
      <c r="E44" s="99"/>
      <c r="F44" s="99" t="s">
        <v>593</v>
      </c>
      <c r="G44" s="99" t="s">
        <v>162</v>
      </c>
      <c r="H44" s="96">
        <v>2950</v>
      </c>
      <c r="I44" s="98">
        <v>4220</v>
      </c>
      <c r="J44" s="86"/>
      <c r="K44" s="96">
        <v>454.38849999999985</v>
      </c>
      <c r="L44" s="97">
        <v>2.0540077955026774E-6</v>
      </c>
      <c r="M44" s="97">
        <v>4.0571282943265702E-2</v>
      </c>
      <c r="N44" s="97">
        <f>K44/'סכום נכסי הקרן'!$C$42</f>
        <v>1.6118337454936259E-2</v>
      </c>
    </row>
    <row r="45" spans="2:14" s="138" customFormat="1">
      <c r="B45" s="89" t="s">
        <v>649</v>
      </c>
      <c r="C45" s="86" t="s">
        <v>650</v>
      </c>
      <c r="D45" s="99" t="s">
        <v>638</v>
      </c>
      <c r="E45" s="99"/>
      <c r="F45" s="99" t="s">
        <v>593</v>
      </c>
      <c r="G45" s="99" t="s">
        <v>162</v>
      </c>
      <c r="H45" s="96">
        <v>52.999999999999993</v>
      </c>
      <c r="I45" s="98">
        <v>24951</v>
      </c>
      <c r="J45" s="96">
        <v>0.22419999999999995</v>
      </c>
      <c r="K45" s="96">
        <v>48.491599999999991</v>
      </c>
      <c r="L45" s="97">
        <v>1.4535197911446734E-7</v>
      </c>
      <c r="M45" s="97">
        <v>4.3297011785546147E-3</v>
      </c>
      <c r="N45" s="97">
        <f>K45/'סכום נכסי הקרן'!$C$42</f>
        <v>1.7201226979331281E-3</v>
      </c>
    </row>
    <row r="46" spans="2:14" s="138" customFormat="1">
      <c r="B46" s="89" t="s">
        <v>651</v>
      </c>
      <c r="C46" s="86" t="s">
        <v>652</v>
      </c>
      <c r="D46" s="99" t="s">
        <v>122</v>
      </c>
      <c r="E46" s="99"/>
      <c r="F46" s="99" t="s">
        <v>593</v>
      </c>
      <c r="G46" s="99" t="s">
        <v>162</v>
      </c>
      <c r="H46" s="96">
        <v>2999.9999999999995</v>
      </c>
      <c r="I46" s="98">
        <v>5200</v>
      </c>
      <c r="J46" s="96">
        <v>2.2246599999999992</v>
      </c>
      <c r="K46" s="96">
        <v>571.6203999999999</v>
      </c>
      <c r="L46" s="97">
        <v>6.6095111248438135E-6</v>
      </c>
      <c r="M46" s="97">
        <v>5.1038644209839647E-2</v>
      </c>
      <c r="N46" s="97">
        <f>K46/'סכום נכסי הקרן'!$C$42</f>
        <v>2.0276856705936985E-2</v>
      </c>
    </row>
    <row r="47" spans="2:14" s="138" customFormat="1">
      <c r="B47" s="89" t="s">
        <v>653</v>
      </c>
      <c r="C47" s="86" t="s">
        <v>654</v>
      </c>
      <c r="D47" s="99" t="s">
        <v>638</v>
      </c>
      <c r="E47" s="99"/>
      <c r="F47" s="99" t="s">
        <v>593</v>
      </c>
      <c r="G47" s="99" t="s">
        <v>162</v>
      </c>
      <c r="H47" s="96">
        <v>2866.9999999999995</v>
      </c>
      <c r="I47" s="98">
        <v>2807</v>
      </c>
      <c r="J47" s="86"/>
      <c r="K47" s="96">
        <v>293.73991999999993</v>
      </c>
      <c r="L47" s="97">
        <v>5.4094338601993606E-5</v>
      </c>
      <c r="M47" s="97">
        <v>2.6227348196647213E-2</v>
      </c>
      <c r="N47" s="97">
        <f>K47/'סכום נכסי הקרן'!$C$42</f>
        <v>1.0419716067959424E-2</v>
      </c>
    </row>
    <row r="48" spans="2:14" s="138" customFormat="1">
      <c r="B48" s="85"/>
      <c r="C48" s="86"/>
      <c r="D48" s="86"/>
      <c r="E48" s="86"/>
      <c r="F48" s="86"/>
      <c r="G48" s="86"/>
      <c r="H48" s="96"/>
      <c r="I48" s="98"/>
      <c r="J48" s="86"/>
      <c r="K48" s="86"/>
      <c r="L48" s="86"/>
      <c r="M48" s="97"/>
      <c r="N48" s="86"/>
    </row>
    <row r="49" spans="2:14" s="138" customFormat="1">
      <c r="B49" s="104" t="s">
        <v>63</v>
      </c>
      <c r="C49" s="84"/>
      <c r="D49" s="84"/>
      <c r="E49" s="84"/>
      <c r="F49" s="84"/>
      <c r="G49" s="84"/>
      <c r="H49" s="93"/>
      <c r="I49" s="95"/>
      <c r="J49" s="84"/>
      <c r="K49" s="93">
        <v>986.55515000000003</v>
      </c>
      <c r="L49" s="84"/>
      <c r="M49" s="94">
        <v>8.8087194393753246E-2</v>
      </c>
      <c r="N49" s="94">
        <f>K49/'סכום נכסי הקרן'!$C$42</f>
        <v>3.4995667420291809E-2</v>
      </c>
    </row>
    <row r="50" spans="2:14" s="138" customFormat="1">
      <c r="B50" s="89" t="s">
        <v>655</v>
      </c>
      <c r="C50" s="86" t="s">
        <v>656</v>
      </c>
      <c r="D50" s="99" t="s">
        <v>27</v>
      </c>
      <c r="E50" s="99"/>
      <c r="F50" s="99" t="s">
        <v>607</v>
      </c>
      <c r="G50" s="99" t="s">
        <v>164</v>
      </c>
      <c r="H50" s="96">
        <v>135.99999999999997</v>
      </c>
      <c r="I50" s="98">
        <v>21567</v>
      </c>
      <c r="J50" s="86"/>
      <c r="K50" s="96">
        <v>124.80684999999998</v>
      </c>
      <c r="L50" s="97">
        <v>8.7685307746416646E-5</v>
      </c>
      <c r="M50" s="97">
        <v>1.1143710777468448E-2</v>
      </c>
      <c r="N50" s="97">
        <f>K50/'סכום נכסי הקרן'!$C$42</f>
        <v>4.4272223548518759E-3</v>
      </c>
    </row>
    <row r="51" spans="2:14" s="138" customFormat="1">
      <c r="B51" s="89" t="s">
        <v>657</v>
      </c>
      <c r="C51" s="86" t="s">
        <v>658</v>
      </c>
      <c r="D51" s="99" t="s">
        <v>27</v>
      </c>
      <c r="E51" s="99"/>
      <c r="F51" s="99" t="s">
        <v>607</v>
      </c>
      <c r="G51" s="99" t="s">
        <v>164</v>
      </c>
      <c r="H51" s="96">
        <v>70.999999999999986</v>
      </c>
      <c r="I51" s="98">
        <v>19187</v>
      </c>
      <c r="J51" s="86"/>
      <c r="K51" s="96">
        <v>57.966249999999995</v>
      </c>
      <c r="L51" s="97">
        <v>8.7859434803968262E-5</v>
      </c>
      <c r="M51" s="97">
        <v>5.1756704448067594E-3</v>
      </c>
      <c r="N51" s="97">
        <f>K51/'סכום נכסי הקרן'!$C$42</f>
        <v>2.0562130830714224E-3</v>
      </c>
    </row>
    <row r="52" spans="2:14" s="138" customFormat="1">
      <c r="B52" s="89" t="s">
        <v>659</v>
      </c>
      <c r="C52" s="86" t="s">
        <v>660</v>
      </c>
      <c r="D52" s="99" t="s">
        <v>122</v>
      </c>
      <c r="E52" s="99"/>
      <c r="F52" s="99" t="s">
        <v>607</v>
      </c>
      <c r="G52" s="99" t="s">
        <v>162</v>
      </c>
      <c r="H52" s="96">
        <v>149.99999999999997</v>
      </c>
      <c r="I52" s="98">
        <v>9608</v>
      </c>
      <c r="J52" s="86"/>
      <c r="K52" s="96">
        <v>52.6038</v>
      </c>
      <c r="L52" s="97">
        <v>4.1125568423898225E-5</v>
      </c>
      <c r="M52" s="97">
        <v>4.6968698672852881E-3</v>
      </c>
      <c r="N52" s="97">
        <f>K52/'סכום נכסי הקרן'!$C$42</f>
        <v>1.8659930869992885E-3</v>
      </c>
    </row>
    <row r="53" spans="2:14" s="138" customFormat="1">
      <c r="B53" s="89" t="s">
        <v>661</v>
      </c>
      <c r="C53" s="86" t="s">
        <v>662</v>
      </c>
      <c r="D53" s="99" t="s">
        <v>122</v>
      </c>
      <c r="E53" s="99"/>
      <c r="F53" s="99" t="s">
        <v>607</v>
      </c>
      <c r="G53" s="99" t="s">
        <v>162</v>
      </c>
      <c r="H53" s="96">
        <v>175.99999999999997</v>
      </c>
      <c r="I53" s="98">
        <v>10131</v>
      </c>
      <c r="J53" s="86"/>
      <c r="K53" s="96">
        <v>65.081549999999993</v>
      </c>
      <c r="L53" s="97">
        <v>5.9430133900819066E-6</v>
      </c>
      <c r="M53" s="97">
        <v>5.8109788857691035E-3</v>
      </c>
      <c r="N53" s="97">
        <f>K53/'סכום נכסי הקרן'!$C$42</f>
        <v>2.3086112104296367E-3</v>
      </c>
    </row>
    <row r="54" spans="2:14" s="138" customFormat="1">
      <c r="B54" s="89" t="s">
        <v>663</v>
      </c>
      <c r="C54" s="86" t="s">
        <v>664</v>
      </c>
      <c r="D54" s="99" t="s">
        <v>122</v>
      </c>
      <c r="E54" s="99"/>
      <c r="F54" s="99" t="s">
        <v>607</v>
      </c>
      <c r="G54" s="99" t="s">
        <v>162</v>
      </c>
      <c r="H54" s="96">
        <v>105.99999999999999</v>
      </c>
      <c r="I54" s="98">
        <v>10977</v>
      </c>
      <c r="J54" s="86"/>
      <c r="K54" s="96">
        <v>42.470010000000002</v>
      </c>
      <c r="L54" s="97">
        <v>2.3443250922491921E-6</v>
      </c>
      <c r="M54" s="97">
        <v>3.7920475371038755E-3</v>
      </c>
      <c r="N54" s="97">
        <f>K54/'סכום נכסי הקרן'!$C$42</f>
        <v>1.5065212981721977E-3</v>
      </c>
    </row>
    <row r="55" spans="2:14" s="138" customFormat="1">
      <c r="B55" s="89" t="s">
        <v>665</v>
      </c>
      <c r="C55" s="86" t="s">
        <v>666</v>
      </c>
      <c r="D55" s="99" t="s">
        <v>638</v>
      </c>
      <c r="E55" s="99"/>
      <c r="F55" s="99" t="s">
        <v>607</v>
      </c>
      <c r="G55" s="99" t="s">
        <v>162</v>
      </c>
      <c r="H55" s="96">
        <v>255.99999999999997</v>
      </c>
      <c r="I55" s="98">
        <v>3548</v>
      </c>
      <c r="J55" s="86"/>
      <c r="K55" s="96">
        <v>33.152509999999992</v>
      </c>
      <c r="L55" s="97">
        <v>9.5871599645952155E-7</v>
      </c>
      <c r="M55" s="97">
        <v>2.9601098255995603E-3</v>
      </c>
      <c r="N55" s="97">
        <f>K55/'סכום נכסי הקרן'!$C$42</f>
        <v>1.1760054307231563E-3</v>
      </c>
    </row>
    <row r="56" spans="2:14" s="138" customFormat="1">
      <c r="B56" s="89" t="s">
        <v>667</v>
      </c>
      <c r="C56" s="86" t="s">
        <v>668</v>
      </c>
      <c r="D56" s="99" t="s">
        <v>122</v>
      </c>
      <c r="E56" s="99"/>
      <c r="F56" s="99" t="s">
        <v>607</v>
      </c>
      <c r="G56" s="99" t="s">
        <v>162</v>
      </c>
      <c r="H56" s="96">
        <v>379.99999999999983</v>
      </c>
      <c r="I56" s="98">
        <v>7018</v>
      </c>
      <c r="J56" s="86"/>
      <c r="K56" s="96">
        <v>97.339660000000009</v>
      </c>
      <c r="L56" s="97">
        <v>9.6578603838862212E-6</v>
      </c>
      <c r="M56" s="97">
        <v>8.6912298340765318E-3</v>
      </c>
      <c r="N56" s="97">
        <f>K56/'סכום נכסי הקרן'!$C$42</f>
        <v>3.4528899556849728E-3</v>
      </c>
    </row>
    <row r="57" spans="2:14" s="138" customFormat="1">
      <c r="B57" s="89" t="s">
        <v>669</v>
      </c>
      <c r="C57" s="86" t="s">
        <v>670</v>
      </c>
      <c r="D57" s="99" t="s">
        <v>638</v>
      </c>
      <c r="E57" s="99"/>
      <c r="F57" s="99" t="s">
        <v>607</v>
      </c>
      <c r="G57" s="99" t="s">
        <v>162</v>
      </c>
      <c r="H57" s="96">
        <v>649.99999999999989</v>
      </c>
      <c r="I57" s="98">
        <v>3329</v>
      </c>
      <c r="J57" s="86"/>
      <c r="K57" s="96">
        <v>78.980519999999984</v>
      </c>
      <c r="L57" s="97">
        <v>6.5392306758087653E-6</v>
      </c>
      <c r="M57" s="97">
        <v>7.0519853031629455E-3</v>
      </c>
      <c r="N57" s="97">
        <f>K57/'סכום נכסי הקרן'!$C$42</f>
        <v>2.8016436897640288E-3</v>
      </c>
    </row>
    <row r="58" spans="2:14" s="138" customFormat="1">
      <c r="B58" s="89" t="s">
        <v>671</v>
      </c>
      <c r="C58" s="86" t="s">
        <v>672</v>
      </c>
      <c r="D58" s="99" t="s">
        <v>638</v>
      </c>
      <c r="E58" s="99"/>
      <c r="F58" s="99" t="s">
        <v>607</v>
      </c>
      <c r="G58" s="99" t="s">
        <v>162</v>
      </c>
      <c r="H58" s="96">
        <v>1522.9999999999998</v>
      </c>
      <c r="I58" s="98">
        <v>7810</v>
      </c>
      <c r="J58" s="86"/>
      <c r="K58" s="96">
        <v>434.15399999999994</v>
      </c>
      <c r="L58" s="97">
        <v>5.6712826985474915E-6</v>
      </c>
      <c r="M58" s="97">
        <v>3.876459191848073E-2</v>
      </c>
      <c r="N58" s="97">
        <f>K58/'סכום נכסי הקרן'!$C$42</f>
        <v>1.5400567310595224E-2</v>
      </c>
    </row>
    <row r="59" spans="2:14" s="138" customFormat="1">
      <c r="B59" s="141"/>
      <c r="C59" s="141"/>
    </row>
    <row r="60" spans="2:14" s="138" customFormat="1">
      <c r="B60" s="141"/>
      <c r="C60" s="141"/>
    </row>
    <row r="61" spans="2:14" s="138" customFormat="1">
      <c r="B61" s="141"/>
      <c r="C61" s="141"/>
    </row>
    <row r="62" spans="2:14" s="138" customFormat="1">
      <c r="B62" s="142" t="s">
        <v>247</v>
      </c>
      <c r="C62" s="141"/>
    </row>
    <row r="63" spans="2:14" s="138" customFormat="1">
      <c r="B63" s="142" t="s">
        <v>110</v>
      </c>
      <c r="C63" s="141"/>
    </row>
    <row r="64" spans="2:14" s="138" customFormat="1">
      <c r="B64" s="142" t="s">
        <v>230</v>
      </c>
      <c r="C64" s="141"/>
    </row>
    <row r="65" spans="2:7" s="138" customFormat="1">
      <c r="B65" s="142" t="s">
        <v>238</v>
      </c>
      <c r="C65" s="141"/>
    </row>
    <row r="66" spans="2:7" s="138" customFormat="1">
      <c r="B66" s="142" t="s">
        <v>245</v>
      </c>
      <c r="C66" s="141"/>
    </row>
    <row r="67" spans="2:7" s="138" customFormat="1">
      <c r="B67" s="141"/>
      <c r="C67" s="141"/>
    </row>
    <row r="68" spans="2:7" s="138" customFormat="1">
      <c r="B68" s="141"/>
      <c r="C68" s="141"/>
    </row>
    <row r="69" spans="2:7" s="138" customFormat="1">
      <c r="B69" s="141"/>
      <c r="C69" s="141"/>
    </row>
    <row r="70" spans="2:7" s="138" customFormat="1">
      <c r="B70" s="141"/>
      <c r="C70" s="141"/>
    </row>
    <row r="71" spans="2:7" s="138" customFormat="1">
      <c r="B71" s="141"/>
      <c r="C71" s="141"/>
    </row>
    <row r="72" spans="2:7" s="138" customFormat="1">
      <c r="B72" s="141"/>
      <c r="C72" s="141"/>
    </row>
    <row r="73" spans="2:7" s="138" customFormat="1">
      <c r="B73" s="141"/>
      <c r="C73" s="141"/>
    </row>
    <row r="74" spans="2:7" s="138" customFormat="1">
      <c r="B74" s="141"/>
      <c r="C74" s="141"/>
    </row>
    <row r="75" spans="2:7" s="138" customFormat="1">
      <c r="B75" s="141"/>
      <c r="C75" s="141"/>
    </row>
    <row r="76" spans="2:7">
      <c r="D76" s="1"/>
      <c r="E76" s="1"/>
      <c r="F76" s="1"/>
      <c r="G76" s="1"/>
    </row>
    <row r="77" spans="2:7">
      <c r="D77" s="1"/>
      <c r="E77" s="1"/>
      <c r="F77" s="1"/>
      <c r="G77" s="1"/>
    </row>
    <row r="78" spans="2:7">
      <c r="D78" s="1"/>
      <c r="E78" s="1"/>
      <c r="F78" s="1"/>
      <c r="G78" s="1"/>
    </row>
    <row r="79" spans="2:7">
      <c r="D79" s="1"/>
      <c r="E79" s="1"/>
      <c r="F79" s="1"/>
      <c r="G79" s="1"/>
    </row>
    <row r="80" spans="2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5"/>
      <c r="D250" s="1"/>
      <c r="E250" s="1"/>
      <c r="F250" s="1"/>
      <c r="G250" s="1"/>
    </row>
    <row r="251" spans="2:7">
      <c r="B251" s="45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AC49:AC1048576 AD1:XFD1048576 AC1:AC43 B45:B61 B63:B1048576 D1:I1048576 K1:AB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>
      <selection activeCell="H18" sqref="H18"/>
    </sheetView>
  </sheetViews>
  <sheetFormatPr defaultColWidth="9.140625" defaultRowHeight="18"/>
  <cols>
    <col min="1" max="1" width="6.28515625" style="1" customWidth="1"/>
    <col min="2" max="2" width="39.140625" style="2" bestFit="1" customWidth="1"/>
    <col min="3" max="3" width="46.2851562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7.28515625" style="1" bestFit="1" customWidth="1"/>
    <col min="11" max="11" width="9.5703125" style="1" bestFit="1" customWidth="1"/>
    <col min="12" max="12" width="7.28515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8" t="s">
        <v>178</v>
      </c>
      <c r="C1" s="80" t="s" vm="1">
        <v>248</v>
      </c>
    </row>
    <row r="2" spans="2:65">
      <c r="B2" s="58" t="s">
        <v>177</v>
      </c>
      <c r="C2" s="80" t="s">
        <v>249</v>
      </c>
    </row>
    <row r="3" spans="2:65">
      <c r="B3" s="58" t="s">
        <v>179</v>
      </c>
      <c r="C3" s="80" t="s">
        <v>250</v>
      </c>
    </row>
    <row r="4" spans="2:65">
      <c r="B4" s="58" t="s">
        <v>180</v>
      </c>
      <c r="C4" s="80">
        <v>9455</v>
      </c>
    </row>
    <row r="6" spans="2:65" ht="26.25" customHeight="1">
      <c r="B6" s="158" t="s">
        <v>208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60"/>
    </row>
    <row r="7" spans="2:65" ht="26.25" customHeight="1">
      <c r="B7" s="158" t="s">
        <v>88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60"/>
      <c r="BM7" s="3"/>
    </row>
    <row r="8" spans="2:65" s="3" customFormat="1" ht="78.75">
      <c r="B8" s="23" t="s">
        <v>113</v>
      </c>
      <c r="C8" s="31" t="s">
        <v>42</v>
      </c>
      <c r="D8" s="31" t="s">
        <v>118</v>
      </c>
      <c r="E8" s="31" t="s">
        <v>115</v>
      </c>
      <c r="F8" s="31" t="s">
        <v>58</v>
      </c>
      <c r="G8" s="31" t="s">
        <v>15</v>
      </c>
      <c r="H8" s="31" t="s">
        <v>59</v>
      </c>
      <c r="I8" s="31" t="s">
        <v>98</v>
      </c>
      <c r="J8" s="31" t="s">
        <v>232</v>
      </c>
      <c r="K8" s="31" t="s">
        <v>231</v>
      </c>
      <c r="L8" s="31" t="s">
        <v>57</v>
      </c>
      <c r="M8" s="31" t="s">
        <v>54</v>
      </c>
      <c r="N8" s="31" t="s">
        <v>181</v>
      </c>
      <c r="O8" s="21" t="s">
        <v>183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239</v>
      </c>
      <c r="K9" s="33"/>
      <c r="L9" s="33" t="s">
        <v>235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26" t="s">
        <v>29</v>
      </c>
      <c r="C11" s="84"/>
      <c r="D11" s="84"/>
      <c r="E11" s="84"/>
      <c r="F11" s="84"/>
      <c r="G11" s="84"/>
      <c r="H11" s="84"/>
      <c r="I11" s="84"/>
      <c r="J11" s="93"/>
      <c r="K11" s="95"/>
      <c r="L11" s="93">
        <v>249.46041999999994</v>
      </c>
      <c r="M11" s="84"/>
      <c r="N11" s="94">
        <v>1</v>
      </c>
      <c r="O11" s="94">
        <f>L11/'סכום נכסי הקרן'!$C$42</f>
        <v>8.8490074709420032E-3</v>
      </c>
      <c r="P11" s="139"/>
      <c r="BG11" s="102"/>
      <c r="BH11" s="3"/>
      <c r="BI11" s="102"/>
      <c r="BM11" s="102"/>
    </row>
    <row r="12" spans="2:65" s="4" customFormat="1" ht="18" customHeight="1">
      <c r="B12" s="83" t="s">
        <v>228</v>
      </c>
      <c r="C12" s="84"/>
      <c r="D12" s="84"/>
      <c r="E12" s="84"/>
      <c r="F12" s="84"/>
      <c r="G12" s="84"/>
      <c r="H12" s="84"/>
      <c r="I12" s="84"/>
      <c r="J12" s="93"/>
      <c r="K12" s="95"/>
      <c r="L12" s="93">
        <v>249.46041999999994</v>
      </c>
      <c r="M12" s="84"/>
      <c r="N12" s="94">
        <v>1</v>
      </c>
      <c r="O12" s="94">
        <f>L12/'סכום נכסי הקרן'!$C$42</f>
        <v>8.8490074709420032E-3</v>
      </c>
      <c r="P12" s="139"/>
      <c r="BG12" s="102"/>
      <c r="BH12" s="3"/>
      <c r="BI12" s="102"/>
      <c r="BM12" s="102"/>
    </row>
    <row r="13" spans="2:65">
      <c r="B13" s="104" t="s">
        <v>47</v>
      </c>
      <c r="C13" s="84"/>
      <c r="D13" s="84"/>
      <c r="E13" s="84"/>
      <c r="F13" s="84"/>
      <c r="G13" s="84"/>
      <c r="H13" s="84"/>
      <c r="I13" s="84"/>
      <c r="J13" s="93"/>
      <c r="K13" s="95"/>
      <c r="L13" s="93">
        <v>249.46041999999994</v>
      </c>
      <c r="M13" s="84"/>
      <c r="N13" s="94">
        <v>1</v>
      </c>
      <c r="O13" s="94">
        <f>L13/'סכום נכסי הקרן'!$C$42</f>
        <v>8.8490074709420032E-3</v>
      </c>
      <c r="P13" s="138"/>
      <c r="BH13" s="3"/>
    </row>
    <row r="14" spans="2:65" ht="20.25">
      <c r="B14" s="89" t="s">
        <v>673</v>
      </c>
      <c r="C14" s="86" t="s">
        <v>674</v>
      </c>
      <c r="D14" s="99" t="s">
        <v>27</v>
      </c>
      <c r="E14" s="99"/>
      <c r="F14" s="99" t="s">
        <v>607</v>
      </c>
      <c r="G14" s="86" t="s">
        <v>675</v>
      </c>
      <c r="H14" s="86" t="s">
        <v>676</v>
      </c>
      <c r="I14" s="99" t="s">
        <v>162</v>
      </c>
      <c r="J14" s="96">
        <v>201.93999999999997</v>
      </c>
      <c r="K14" s="98">
        <v>10826</v>
      </c>
      <c r="L14" s="96">
        <v>79.796369999999982</v>
      </c>
      <c r="M14" s="97">
        <v>3.1229153933913138E-5</v>
      </c>
      <c r="N14" s="97">
        <v>0.31987587449744531</v>
      </c>
      <c r="O14" s="97">
        <f>L14/'סכום נכסי הקרן'!$C$42</f>
        <v>2.8305840032020004E-3</v>
      </c>
      <c r="P14" s="138"/>
      <c r="BH14" s="4"/>
    </row>
    <row r="15" spans="2:65">
      <c r="B15" s="89" t="s">
        <v>677</v>
      </c>
      <c r="C15" s="86" t="s">
        <v>678</v>
      </c>
      <c r="D15" s="99" t="s">
        <v>27</v>
      </c>
      <c r="E15" s="99"/>
      <c r="F15" s="99" t="s">
        <v>607</v>
      </c>
      <c r="G15" s="86" t="s">
        <v>679</v>
      </c>
      <c r="H15" s="86" t="s">
        <v>676</v>
      </c>
      <c r="I15" s="99" t="s">
        <v>162</v>
      </c>
      <c r="J15" s="96">
        <v>157.99999999999997</v>
      </c>
      <c r="K15" s="98">
        <v>29419.81</v>
      </c>
      <c r="L15" s="96">
        <v>169.66404999999995</v>
      </c>
      <c r="M15" s="97">
        <v>1.1359178035593881E-5</v>
      </c>
      <c r="N15" s="97">
        <v>0.68012412550255463</v>
      </c>
      <c r="O15" s="97">
        <f>L15/'סכום נכסי הקרן'!$C$42</f>
        <v>6.0184234677400023E-3</v>
      </c>
      <c r="P15" s="138"/>
    </row>
    <row r="16" spans="2:65">
      <c r="B16" s="85"/>
      <c r="C16" s="86"/>
      <c r="D16" s="86"/>
      <c r="E16" s="86"/>
      <c r="F16" s="86"/>
      <c r="G16" s="86"/>
      <c r="H16" s="86"/>
      <c r="I16" s="86"/>
      <c r="J16" s="96"/>
      <c r="K16" s="98"/>
      <c r="L16" s="86"/>
      <c r="M16" s="86"/>
      <c r="N16" s="97"/>
      <c r="O16" s="86"/>
      <c r="P16" s="138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1" t="s">
        <v>247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1" t="s">
        <v>110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1" t="s">
        <v>230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1" t="s">
        <v>238</v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5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5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5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5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59" ht="20.2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BG37" s="4"/>
    </row>
    <row r="38" spans="2:5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BG38" s="3"/>
    </row>
    <row r="39" spans="2:5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5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5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5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5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5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5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5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5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5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  <row r="110" spans="2:15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</row>
    <row r="111" spans="2:15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</row>
    <row r="112" spans="2:15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</row>
    <row r="113" spans="2:15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</row>
    <row r="114" spans="2:15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</row>
    <row r="115" spans="2:15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5"/>
      <c r="C325" s="1"/>
      <c r="D325" s="1"/>
      <c r="E325" s="1"/>
    </row>
    <row r="326" spans="2:5">
      <c r="B326" s="45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8 B20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2018-09-03T06:16:19+00:00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8EB72FFE-BDDD-40BB-BA0A-521AE23711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2018-09-03T04:20:45Z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b76e59bb9f5947a781773f53cc6e9460">
    <vt:lpwstr/>
  </property>
  <property fmtid="{D5CDD505-2E9C-101B-9397-08002B2CF9AE}" pid="21" name="n612d9597dc7466f957352ce79be86f3">
    <vt:lpwstr/>
  </property>
  <property fmtid="{D5CDD505-2E9C-101B-9397-08002B2CF9AE}" pid="22" name="ia53b9f18d984e01914f4b79710425b7">
    <vt:lpwstr/>
  </property>
  <property fmtid="{D5CDD505-2E9C-101B-9397-08002B2CF9AE}" pid="24" name="aa1c885e8039426686f6c49672b09953">
    <vt:lpwstr/>
  </property>
  <property fmtid="{D5CDD505-2E9C-101B-9397-08002B2CF9AE}" pid="25" name="e09eddfac2354f9ab04a226e27f86f1f">
    <vt:lpwstr/>
  </property>
  <property fmtid="{D5CDD505-2E9C-101B-9397-08002B2CF9AE}" pid="26" name="kb4cc1381c4248d7a2dfa3f1be0c86c0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