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סל'!$B$6:$N$43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0" i="58" l="1"/>
  <c r="J11" i="58"/>
  <c r="J16" i="58"/>
  <c r="J12" i="58"/>
  <c r="C31" i="88" l="1"/>
  <c r="C17" i="88"/>
  <c r="C13" i="88"/>
  <c r="C12" i="88" s="1"/>
  <c r="C23" i="88"/>
  <c r="C11" i="88"/>
  <c r="C10" i="88" l="1"/>
  <c r="C42" i="88" l="1"/>
  <c r="K19" i="76" l="1"/>
  <c r="K15" i="76"/>
  <c r="K11" i="76"/>
  <c r="N40" i="63"/>
  <c r="N36" i="63"/>
  <c r="N31" i="63"/>
  <c r="N27" i="63"/>
  <c r="N23" i="63"/>
  <c r="N18" i="63"/>
  <c r="N14" i="63"/>
  <c r="K13" i="76"/>
  <c r="N38" i="63"/>
  <c r="N29" i="63"/>
  <c r="N21" i="63"/>
  <c r="N12" i="63"/>
  <c r="K16" i="76"/>
  <c r="K12" i="76"/>
  <c r="N41" i="63"/>
  <c r="N37" i="63"/>
  <c r="N28" i="63"/>
  <c r="N20" i="63"/>
  <c r="N15" i="63"/>
  <c r="K18" i="76"/>
  <c r="K14" i="76"/>
  <c r="N43" i="63"/>
  <c r="N39" i="63"/>
  <c r="N35" i="63"/>
  <c r="N30" i="63"/>
  <c r="N26" i="63"/>
  <c r="N22" i="63"/>
  <c r="N17" i="63"/>
  <c r="N13" i="63"/>
  <c r="K17" i="76"/>
  <c r="N42" i="63"/>
  <c r="N34" i="63"/>
  <c r="N25" i="63"/>
  <c r="N16" i="63"/>
  <c r="N33" i="63"/>
  <c r="N24" i="63"/>
  <c r="N11" i="63"/>
  <c r="R43" i="59"/>
  <c r="R39" i="59"/>
  <c r="R35" i="59"/>
  <c r="R31" i="59"/>
  <c r="R27" i="59"/>
  <c r="R22" i="59"/>
  <c r="R18" i="59"/>
  <c r="R14" i="59"/>
  <c r="L21" i="58"/>
  <c r="L17" i="58"/>
  <c r="L12" i="58"/>
  <c r="D31" i="88"/>
  <c r="L18" i="58"/>
  <c r="R42" i="59"/>
  <c r="R38" i="59"/>
  <c r="R34" i="59"/>
  <c r="R30" i="59"/>
  <c r="R25" i="59"/>
  <c r="R21" i="59"/>
  <c r="R17" i="59"/>
  <c r="R13" i="59"/>
  <c r="L20" i="58"/>
  <c r="L16" i="58"/>
  <c r="L11" i="58"/>
  <c r="D17" i="88"/>
  <c r="R23" i="59"/>
  <c r="R15" i="59"/>
  <c r="D38" i="88"/>
  <c r="R41" i="59"/>
  <c r="R37" i="59"/>
  <c r="R33" i="59"/>
  <c r="R29" i="59"/>
  <c r="R24" i="59"/>
  <c r="R20" i="59"/>
  <c r="R16" i="59"/>
  <c r="R12" i="59"/>
  <c r="L19" i="58"/>
  <c r="L14" i="58"/>
  <c r="L10" i="58"/>
  <c r="D42" i="88"/>
  <c r="D13" i="88"/>
  <c r="R40" i="59"/>
  <c r="R36" i="59"/>
  <c r="R32" i="59"/>
  <c r="R28" i="59"/>
  <c r="R19" i="59"/>
  <c r="R11" i="59"/>
  <c r="L13" i="58"/>
  <c r="D23" i="88"/>
  <c r="D12" i="88"/>
  <c r="D11" i="88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5">
    <s v="Migdal Hashkaot Neches Boded"/>
    <s v="{[Time].[Hie Time].[Yom].&amp;[20180930]}"/>
    <s v="{[Medida].[Medida].&amp;[2]}"/>
    <s v="{[Keren].[Keren].[All]}"/>
    <s v="{[Cheshbon KM].[Hie Peilut].[Peilut 7].&amp;[Kod_Peilut_L7_1041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60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1"/>
        <n x="6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3" si="34">
        <n x="1" s="1"/>
        <n x="32"/>
        <n x="33"/>
      </t>
    </mdx>
    <mdx n="0" f="v">
      <t c="3" si="34">
        <n x="1" s="1"/>
        <n x="35"/>
        <n x="33"/>
      </t>
    </mdx>
    <mdx n="0" f="v">
      <t c="3" si="34">
        <n x="1" s="1"/>
        <n x="36"/>
        <n x="33"/>
      </t>
    </mdx>
    <mdx n="0" f="v">
      <t c="3" si="34">
        <n x="1" s="1"/>
        <n x="37"/>
        <n x="33"/>
      </t>
    </mdx>
    <mdx n="0" f="v">
      <t c="3" si="34">
        <n x="1" s="1"/>
        <n x="38"/>
        <n x="33"/>
      </t>
    </mdx>
    <mdx n="0" f="v">
      <t c="3" si="34">
        <n x="1" s="1"/>
        <n x="39"/>
        <n x="33"/>
      </t>
    </mdx>
    <mdx n="0" f="v">
      <t c="3" si="34">
        <n x="1" s="1"/>
        <n x="40"/>
        <n x="33"/>
      </t>
    </mdx>
    <mdx n="0" f="v">
      <t c="3" si="34">
        <n x="1" s="1"/>
        <n x="41"/>
        <n x="33"/>
      </t>
    </mdx>
    <mdx n="0" f="v">
      <t c="3" si="34">
        <n x="1" s="1"/>
        <n x="42"/>
        <n x="33"/>
      </t>
    </mdx>
    <mdx n="0" f="v">
      <t c="3" si="34">
        <n x="1" s="1"/>
        <n x="43"/>
        <n x="33"/>
      </t>
    </mdx>
    <mdx n="0" f="v">
      <t c="3" si="34">
        <n x="1" s="1"/>
        <n x="44"/>
        <n x="33"/>
      </t>
    </mdx>
  </mdxMetadata>
  <valueMetadata count="6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</valueMetadata>
</metadata>
</file>

<file path=xl/sharedStrings.xml><?xml version="1.0" encoding="utf-8"?>
<sst xmlns="http://schemas.openxmlformats.org/spreadsheetml/2006/main" count="2116" uniqueCount="374">
  <si>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</si>
  <si>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</si>
  <si>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</si>
  <si>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</si>
  <si>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</si>
  <si>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</si>
  <si>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</si>
  <si>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</si>
  <si>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</si>
  <si>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</si>
  <si>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</si>
  <si>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</si>
  <si>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</si>
  <si>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</si>
  <si>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</si>
  <si>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</si>
  <si>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</si>
  <si>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</si>
  <si>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</si>
  <si>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</si>
  <si>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</si>
  <si>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</si>
  <si>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</si>
  <si>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</si>
  <si>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</si>
  <si>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</si>
  <si>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</si>
  <si>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</si>
  <si>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</si>
  <si>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</si>
  <si>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</si>
  <si>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</si>
  <si>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</si>
  <si>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</si>
  <si>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</si>
  <si>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</si>
  <si>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</si>
  <si>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</si>
  <si>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</si>
  <si>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</si>
  <si>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</si>
  <si>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</si>
  <si>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</si>
  <si>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</si>
  <si>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</si>
  <si>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</si>
  <si>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</si>
  <si>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</si>
  <si>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</si>
  <si>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</si>
  <si>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</si>
  <si>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</si>
  <si>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</si>
  <si>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</si>
  <si>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</si>
  <si>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</si>
  <si>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</si>
  <si>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</si>
  <si>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</si>
  <si>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</si>
  <si>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</si>
  <si>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</si>
  <si>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</si>
  <si>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</si>
  <si>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</si>
  <si>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</si>
  <si>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</si>
  <si>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</si>
  <si>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</si>
  <si>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</si>
  <si>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</si>
  <si>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</si>
  <si>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</si>
  <si>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</si>
  <si>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</si>
  <si>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</si>
  <si>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</si>
  <si>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</si>
  <si>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</si>
  <si>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</si>
  <si>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</si>
  <si>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</si>
  <si>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</si>
  <si>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</si>
  <si>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</si>
  <si>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</si>
  <si>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</si>
  <si>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</si>
  <si>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</si>
  <si>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</si>
  <si>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</si>
  <si>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</si>
  <si>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</si>
  <si>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</si>
  <si>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</si>
  <si>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</si>
  <si>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</si>
  <si>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</si>
  <si>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</si>
  <si>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</si>
  <si>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</si>
  <si>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</si>
  <si>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</si>
  <si>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</si>
  <si>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</si>
  <si>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</si>
  <si>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</si>
  <si>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</si>
  <si>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</si>
  <si>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</si>
  <si>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</si>
  <si>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</si>
  <si>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</si>
  <si>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</si>
  <si>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</si>
  <si>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</si>
  <si>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</si>
  <si>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</si>
  <si>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</si>
  <si>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</si>
  <si>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</si>
  <si>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</si>
  <si>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</si>
  <si>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</si>
  <si>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</si>
  <si>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</si>
  <si>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</si>
  <si>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</si>
  <si>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</si>
  <si>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</si>
  <si>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</si>
  <si>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</si>
  <si>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</si>
  <si>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</si>
  <si>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</si>
  <si>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</si>
  <si>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</si>
  <si>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</si>
  <si>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</si>
  <si>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</si>
  <si>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</si>
  <si>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</si>
  <si>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</si>
  <si>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</si>
  <si>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</si>
  <si>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</si>
  <si>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</si>
  <si>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</si>
  <si>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</si>
  <si>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</si>
  <si>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</si>
  <si>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</si>
  <si>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</si>
  <si>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</si>
  <si>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</si>
  <si>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</si>
  <si>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</si>
  <si>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</si>
  <si>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</si>
  <si>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</si>
  <si>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</si>
  <si>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</si>
  <si>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</si>
  <si>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</si>
  <si>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</si>
  <si>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</si>
  <si>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</si>
  <si>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</si>
  <si>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</si>
  <si>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</si>
  <si>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</si>
  <si>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</si>
  <si>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</si>
  <si>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</si>
  <si>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</si>
  <si>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</si>
  <si>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</si>
  <si>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</si>
  <si>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</si>
  <si>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</si>
  <si>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</si>
  <si>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</si>
  <si>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</si>
  <si>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</si>
  <si>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</si>
  <si>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</si>
  <si>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</si>
  <si>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</si>
  <si>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</si>
  <si>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</si>
  <si>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</si>
  <si>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</si>
  <si>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</si>
  <si>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</si>
  <si>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</si>
  <si>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</si>
  <si>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</si>
  <si>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</si>
  <si>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</si>
  <si>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</si>
  <si>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</si>
  <si>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</si>
  <si>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</si>
  <si>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</si>
  <si>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</si>
  <si>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</si>
  <si>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</si>
  <si>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</si>
  <si>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</si>
  <si>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</si>
  <si>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</si>
  <si>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</si>
  <si>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</si>
  <si>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</si>
  <si>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</si>
  <si>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</si>
  <si>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</si>
  <si>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</si>
  <si>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</si>
  <si>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</si>
  <si>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</si>
  <si>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</si>
  <si>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</si>
  <si>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</si>
  <si>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</si>
  <si>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</si>
  <si>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</si>
  <si>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</si>
  <si>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</si>
  <si>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</si>
  <si>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</si>
  <si>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</si>
  <si>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</si>
  <si>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>מקפת משלימה - פנסיונרים מ-2018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</si>
  <si>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</si>
  <si>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</si>
  <si>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</si>
  <si>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</si>
  <si>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</si>
  <si>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</si>
  <si>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</si>
  <si>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</si>
  <si>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</si>
  <si>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</si>
  <si>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</si>
  <si>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</si>
  <si>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</si>
  <si>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</si>
  <si>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</si>
  <si>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</si>
  <si>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</si>
  <si>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</si>
  <si>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</si>
  <si>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</si>
  <si>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</si>
  <si>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</si>
  <si>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</si>
  <si>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</si>
  <si>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</si>
  <si>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</si>
  <si>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</si>
  <si>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</si>
  <si>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</si>
  <si>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</si>
  <si>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</si>
  <si>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</si>
  <si>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</si>
  <si>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</si>
  <si>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</si>
  <si>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</si>
  <si>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</si>
  <si>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</si>
  <si>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</si>
  <si>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</si>
  <si>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</si>
  <si>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</si>
  <si>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</si>
  <si>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</si>
  <si>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</si>
  <si>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</si>
  <si>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</si>
  <si>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</si>
  <si>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</si>
  <si>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</si>
  <si>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</si>
  <si>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</si>
  <si>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</si>
  <si>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</si>
  <si>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</si>
  <si>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</si>
  <si>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</si>
  <si>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</si>
  <si>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</si>
  <si>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</si>
  <si>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</si>
  <si>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</si>
  <si>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</si>
  <si>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</si>
  <si>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</si>
  <si>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</si>
  <si>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</si>
  <si>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</si>
  <si>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</si>
  <si>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</si>
  <si>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</si>
  <si>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</si>
  <si>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</si>
  <si>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סל תל בונד שיקלי</t>
  </si>
  <si>
    <t>1116292</t>
  </si>
  <si>
    <t>פסגות סל בונד שקלי</t>
  </si>
  <si>
    <t>1116326</t>
  </si>
  <si>
    <t>פסגות תל בונד 40</t>
  </si>
  <si>
    <t>1109461</t>
  </si>
  <si>
    <t>פסגות תל בונד 60 סדרה 2</t>
  </si>
  <si>
    <t>1109479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</si>
  <si>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</si>
  <si>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</si>
  <si>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</si>
  <si>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</si>
  <si>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</si>
  <si>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</si>
  <si>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תכלית תל בונד 60</t>
  </si>
  <si>
    <t>1109362</t>
  </si>
  <si>
    <t>תכלית תל בונד שקלי</t>
  </si>
  <si>
    <t>1116250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</si>
  <si>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</si>
  <si>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</si>
  <si>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</si>
  <si>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</si>
  <si>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</si>
  <si>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</si>
  <si>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</si>
  <si>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</si>
  <si>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</si>
  <si>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</si>
  <si>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</si>
  <si>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</si>
  <si>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</si>
  <si>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</si>
  <si>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</si>
  <si>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</si>
  <si>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</si>
  <si>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XTRACKERS MSCI EUROPE HEDGED E</t>
  </si>
  <si>
    <t>US2330518539</t>
  </si>
  <si>
    <t>₪ / מט"ח</t>
  </si>
  <si>
    <t>+ILS/-USD 3.4684 22-05-19 (10) --916</t>
  </si>
  <si>
    <t>10000055</t>
  </si>
  <si>
    <t>ל.ר.</t>
  </si>
  <si>
    <t>+ILS/-USD 3.4965 22-05-19 (10) --895</t>
  </si>
  <si>
    <t>10000062</t>
  </si>
  <si>
    <t>+ILS/-USD 3.5185 22-05-19 (10) --692</t>
  </si>
  <si>
    <t>10000090</t>
  </si>
  <si>
    <t>+ILS/-USD 3.5453 18-07-19 (10) --967</t>
  </si>
  <si>
    <t>10000071</t>
  </si>
  <si>
    <t>+ILS/-USD 3.5998 22-05-19 (10) --792</t>
  </si>
  <si>
    <t>10000078</t>
  </si>
  <si>
    <t>+USD/-ILS 3.4895 22-05-19 (10) --865</t>
  </si>
  <si>
    <t>10000058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</si>
  <si>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</si>
  <si>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</si>
  <si>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</si>
  <si>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</si>
  <si>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</si>
  <si>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</si>
  <si>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</si>
  <si>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</si>
  <si>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</si>
  <si>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</si>
  <si>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</si>
  <si>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34510000</t>
  </si>
  <si>
    <t>31210000</t>
  </si>
  <si>
    <t>31110000</t>
  </si>
  <si>
    <t>34010000</t>
  </si>
  <si>
    <t>31710000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</si>
</sst>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8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Alignment="1">
      <alignment horizontal="right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V66"/>
  <sheetViews>
    <sheetView rightToLeft="1" tabSelected="1" workbookViewId="0">
      <selection activeCell="G12" sqref="G12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2">
      <c r="B1" s="57" t="s">
        <v>163</v>
      </c>
      <c r="C1" s="78" t="s" vm="1">
        <v>231</v>
      </c>
    </row>
    <row r="2" spans="1:22">
      <c r="B2" s="57" t="s">
        <v>162</v>
      </c>
      <c r="C2" s="78" t="s">
        <v>232</v>
      </c>
    </row>
    <row r="3" spans="1:22">
      <c r="B3" s="57" t="s">
        <v>164</v>
      </c>
      <c r="C3" s="78" t="s">
        <v>233</v>
      </c>
    </row>
    <row r="4" spans="1:22">
      <c r="B4" s="57" t="s">
        <v>165</v>
      </c>
      <c r="C4" s="78">
        <v>12152</v>
      </c>
    </row>
    <row r="6" spans="1:22" ht="26.25" customHeight="1">
      <c r="B6" s="125" t="s">
        <v>179</v>
      </c>
      <c r="C6" s="126"/>
      <c r="D6" s="127"/>
    </row>
    <row r="7" spans="1:22" s="10" customFormat="1">
      <c r="B7" s="23"/>
      <c r="C7" s="24" t="s">
        <v>94</v>
      </c>
      <c r="D7" s="25" t="s">
        <v>92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3"/>
      <c r="C8" s="26" t="s">
        <v>218</v>
      </c>
      <c r="D8" s="27" t="s">
        <v>20</v>
      </c>
    </row>
    <row r="9" spans="1:22" s="11" customFormat="1" ht="18" customHeight="1">
      <c r="B9" s="37"/>
      <c r="C9" s="20" t="s">
        <v>1</v>
      </c>
      <c r="D9" s="28" t="s">
        <v>2</v>
      </c>
    </row>
    <row r="10" spans="1:22" s="11" customFormat="1" ht="18" customHeight="1">
      <c r="B10" s="67" t="s">
        <v>178</v>
      </c>
      <c r="C10" s="105">
        <f>C11+C12+C23</f>
        <v>10566.824233169998</v>
      </c>
      <c r="D10" s="116">
        <f>C10/$C$42</f>
        <v>1</v>
      </c>
    </row>
    <row r="11" spans="1:22">
      <c r="A11" s="45" t="s">
        <v>125</v>
      </c>
      <c r="B11" s="29" t="s">
        <v>180</v>
      </c>
      <c r="C11" s="105">
        <f>מזומנים!J10</f>
        <v>405.56587273500003</v>
      </c>
      <c r="D11" s="116">
        <f t="shared" ref="D11:D13" si="0">C11/$C$42</f>
        <v>3.8381056009420544E-2</v>
      </c>
    </row>
    <row r="12" spans="1:22">
      <c r="B12" s="29" t="s">
        <v>181</v>
      </c>
      <c r="C12" s="105">
        <f>SUM(C13:C22)</f>
        <v>10163.441030434999</v>
      </c>
      <c r="D12" s="116">
        <f t="shared" si="0"/>
        <v>0.96182550274009937</v>
      </c>
    </row>
    <row r="13" spans="1:22">
      <c r="A13" s="55" t="s">
        <v>125</v>
      </c>
      <c r="B13" s="30" t="s">
        <v>51</v>
      </c>
      <c r="C13" s="105">
        <f>'תעודות התחייבות ממשלתיות'!O11</f>
        <v>3576.0712204349993</v>
      </c>
      <c r="D13" s="116">
        <f t="shared" si="0"/>
        <v>0.33842440656952183</v>
      </c>
    </row>
    <row r="14" spans="1:22">
      <c r="A14" s="55" t="s">
        <v>125</v>
      </c>
      <c r="B14" s="30" t="s">
        <v>52</v>
      </c>
      <c r="C14" s="105" t="s" vm="2">
        <v>358</v>
      </c>
      <c r="D14" s="116" t="s" vm="3">
        <v>358</v>
      </c>
    </row>
    <row r="15" spans="1:22">
      <c r="A15" s="55" t="s">
        <v>125</v>
      </c>
      <c r="B15" s="30" t="s">
        <v>53</v>
      </c>
      <c r="C15" s="105" t="s" vm="4">
        <v>358</v>
      </c>
      <c r="D15" s="116" t="s" vm="5">
        <v>358</v>
      </c>
    </row>
    <row r="16" spans="1:22">
      <c r="A16" s="55" t="s">
        <v>125</v>
      </c>
      <c r="B16" s="30" t="s">
        <v>54</v>
      </c>
      <c r="C16" s="105" t="s" vm="6">
        <v>358</v>
      </c>
      <c r="D16" s="116" t="s" vm="7">
        <v>358</v>
      </c>
    </row>
    <row r="17" spans="1:4">
      <c r="A17" s="55" t="s">
        <v>125</v>
      </c>
      <c r="B17" s="30" t="s">
        <v>55</v>
      </c>
      <c r="C17" s="105">
        <f>'תעודות סל'!K11</f>
        <v>6587.3698099999992</v>
      </c>
      <c r="D17" s="116">
        <f>C17/$C$42</f>
        <v>0.62340109617057748</v>
      </c>
    </row>
    <row r="18" spans="1:4">
      <c r="A18" s="55" t="s">
        <v>125</v>
      </c>
      <c r="B18" s="30" t="s">
        <v>56</v>
      </c>
      <c r="C18" s="105" t="s" vm="8">
        <v>358</v>
      </c>
      <c r="D18" s="116" t="s" vm="9">
        <v>358</v>
      </c>
    </row>
    <row r="19" spans="1:4">
      <c r="A19" s="55" t="s">
        <v>125</v>
      </c>
      <c r="B19" s="30" t="s">
        <v>57</v>
      </c>
      <c r="C19" s="105" t="s" vm="10">
        <v>358</v>
      </c>
      <c r="D19" s="116" t="s" vm="11">
        <v>358</v>
      </c>
    </row>
    <row r="20" spans="1:4">
      <c r="A20" s="55" t="s">
        <v>125</v>
      </c>
      <c r="B20" s="30" t="s">
        <v>58</v>
      </c>
      <c r="C20" s="105" t="s" vm="12">
        <v>358</v>
      </c>
      <c r="D20" s="116" t="s" vm="13">
        <v>358</v>
      </c>
    </row>
    <row r="21" spans="1:4">
      <c r="A21" s="55" t="s">
        <v>125</v>
      </c>
      <c r="B21" s="30" t="s">
        <v>59</v>
      </c>
      <c r="C21" s="105" t="s" vm="14">
        <v>358</v>
      </c>
      <c r="D21" s="116" t="s" vm="15">
        <v>358</v>
      </c>
    </row>
    <row r="22" spans="1:4">
      <c r="A22" s="55" t="s">
        <v>125</v>
      </c>
      <c r="B22" s="30" t="s">
        <v>60</v>
      </c>
      <c r="C22" s="105" t="s" vm="16">
        <v>358</v>
      </c>
      <c r="D22" s="116" t="s" vm="17">
        <v>358</v>
      </c>
    </row>
    <row r="23" spans="1:4">
      <c r="B23" s="29" t="s">
        <v>182</v>
      </c>
      <c r="C23" s="105">
        <f>SUM(C24:C32)</f>
        <v>-2.1826699999999994</v>
      </c>
      <c r="D23" s="116">
        <f>C23/$C$42</f>
        <v>-2.0655874951988376E-4</v>
      </c>
    </row>
    <row r="24" spans="1:4">
      <c r="A24" s="55" t="s">
        <v>125</v>
      </c>
      <c r="B24" s="30" t="s">
        <v>61</v>
      </c>
      <c r="C24" s="105" t="s" vm="18">
        <v>358</v>
      </c>
      <c r="D24" s="116" t="s" vm="19">
        <v>358</v>
      </c>
    </row>
    <row r="25" spans="1:4">
      <c r="A25" s="55" t="s">
        <v>125</v>
      </c>
      <c r="B25" s="30" t="s">
        <v>62</v>
      </c>
      <c r="C25" s="105" t="s" vm="20">
        <v>358</v>
      </c>
      <c r="D25" s="116" t="s" vm="21">
        <v>358</v>
      </c>
    </row>
    <row r="26" spans="1:4">
      <c r="A26" s="55" t="s">
        <v>125</v>
      </c>
      <c r="B26" s="30" t="s">
        <v>53</v>
      </c>
      <c r="C26" s="105" t="s" vm="22">
        <v>358</v>
      </c>
      <c r="D26" s="116" t="s" vm="23">
        <v>358</v>
      </c>
    </row>
    <row r="27" spans="1:4">
      <c r="A27" s="55" t="s">
        <v>125</v>
      </c>
      <c r="B27" s="30" t="s">
        <v>63</v>
      </c>
      <c r="C27" s="105" t="s" vm="24">
        <v>358</v>
      </c>
      <c r="D27" s="116" t="s" vm="25">
        <v>358</v>
      </c>
    </row>
    <row r="28" spans="1:4">
      <c r="A28" s="55" t="s">
        <v>125</v>
      </c>
      <c r="B28" s="30" t="s">
        <v>64</v>
      </c>
      <c r="C28" s="105" t="s" vm="26">
        <v>358</v>
      </c>
      <c r="D28" s="116" t="s" vm="27">
        <v>358</v>
      </c>
    </row>
    <row r="29" spans="1:4">
      <c r="A29" s="55" t="s">
        <v>125</v>
      </c>
      <c r="B29" s="30" t="s">
        <v>65</v>
      </c>
      <c r="C29" s="105" t="s" vm="28">
        <v>358</v>
      </c>
      <c r="D29" s="116" t="s" vm="29">
        <v>358</v>
      </c>
    </row>
    <row r="30" spans="1:4">
      <c r="A30" s="55" t="s">
        <v>125</v>
      </c>
      <c r="B30" s="30" t="s">
        <v>205</v>
      </c>
      <c r="C30" s="105" t="s" vm="30">
        <v>358</v>
      </c>
      <c r="D30" s="116" t="s" vm="31">
        <v>358</v>
      </c>
    </row>
    <row r="31" spans="1:4">
      <c r="A31" s="55" t="s">
        <v>125</v>
      </c>
      <c r="B31" s="30" t="s">
        <v>88</v>
      </c>
      <c r="C31" s="105">
        <f>'לא סחיר - חוזים עתידיים'!I11</f>
        <v>-2.1826699999999994</v>
      </c>
      <c r="D31" s="116">
        <f>C31/$C$42</f>
        <v>-2.0655874951988376E-4</v>
      </c>
    </row>
    <row r="32" spans="1:4">
      <c r="A32" s="55" t="s">
        <v>125</v>
      </c>
      <c r="B32" s="30" t="s">
        <v>66</v>
      </c>
      <c r="C32" s="105" t="s" vm="32">
        <v>358</v>
      </c>
      <c r="D32" s="116" t="s" vm="33">
        <v>358</v>
      </c>
    </row>
    <row r="33" spans="1:4">
      <c r="A33" s="55" t="s">
        <v>125</v>
      </c>
      <c r="B33" s="29" t="s">
        <v>183</v>
      </c>
      <c r="C33" s="105" t="s" vm="34">
        <v>358</v>
      </c>
      <c r="D33" s="116" t="s" vm="35">
        <v>358</v>
      </c>
    </row>
    <row r="34" spans="1:4">
      <c r="A34" s="55" t="s">
        <v>125</v>
      </c>
      <c r="B34" s="29" t="s">
        <v>184</v>
      </c>
      <c r="C34" s="105" t="s" vm="36">
        <v>358</v>
      </c>
      <c r="D34" s="116" t="s" vm="37">
        <v>358</v>
      </c>
    </row>
    <row r="35" spans="1:4">
      <c r="A35" s="55" t="s">
        <v>125</v>
      </c>
      <c r="B35" s="29" t="s">
        <v>185</v>
      </c>
      <c r="C35" s="105" t="s" vm="38">
        <v>358</v>
      </c>
      <c r="D35" s="116" t="s" vm="39">
        <v>358</v>
      </c>
    </row>
    <row r="36" spans="1:4">
      <c r="A36" s="55" t="s">
        <v>125</v>
      </c>
      <c r="B36" s="56" t="s">
        <v>186</v>
      </c>
      <c r="C36" s="105" t="s" vm="40">
        <v>358</v>
      </c>
      <c r="D36" s="116" t="s" vm="41">
        <v>358</v>
      </c>
    </row>
    <row r="37" spans="1:4">
      <c r="A37" s="55" t="s">
        <v>125</v>
      </c>
      <c r="B37" s="29" t="s">
        <v>187</v>
      </c>
      <c r="C37" s="105" t="s" vm="42">
        <v>358</v>
      </c>
      <c r="D37" s="116" t="s" vm="43">
        <v>358</v>
      </c>
    </row>
    <row r="38" spans="1:4">
      <c r="A38" s="55"/>
      <c r="B38" s="68" t="s">
        <v>189</v>
      </c>
      <c r="C38" s="105">
        <v>0</v>
      </c>
      <c r="D38" s="116">
        <f>C38/$C$42</f>
        <v>0</v>
      </c>
    </row>
    <row r="39" spans="1:4">
      <c r="A39" s="55" t="s">
        <v>125</v>
      </c>
      <c r="B39" s="69" t="s">
        <v>190</v>
      </c>
      <c r="C39" s="105" t="s" vm="44">
        <v>358</v>
      </c>
      <c r="D39" s="116" t="s" vm="45">
        <v>358</v>
      </c>
    </row>
    <row r="40" spans="1:4">
      <c r="A40" s="55" t="s">
        <v>125</v>
      </c>
      <c r="B40" s="69" t="s">
        <v>216</v>
      </c>
      <c r="C40" s="105" t="s" vm="46">
        <v>358</v>
      </c>
      <c r="D40" s="116" t="s" vm="47">
        <v>358</v>
      </c>
    </row>
    <row r="41" spans="1:4">
      <c r="A41" s="55" t="s">
        <v>125</v>
      </c>
      <c r="B41" s="69" t="s">
        <v>191</v>
      </c>
      <c r="C41" s="105" t="s" vm="48">
        <v>358</v>
      </c>
      <c r="D41" s="116" t="s" vm="49">
        <v>358</v>
      </c>
    </row>
    <row r="42" spans="1:4">
      <c r="B42" s="69" t="s">
        <v>67</v>
      </c>
      <c r="C42" s="105">
        <f>C38+C10</f>
        <v>10566.824233169998</v>
      </c>
      <c r="D42" s="116">
        <f>C42/$C$42</f>
        <v>1</v>
      </c>
    </row>
    <row r="43" spans="1:4">
      <c r="A43" s="55" t="s">
        <v>125</v>
      </c>
      <c r="B43" s="69" t="s">
        <v>188</v>
      </c>
      <c r="C43" s="105"/>
      <c r="D43" s="106"/>
    </row>
    <row r="44" spans="1:4">
      <c r="B44" s="6" t="s">
        <v>93</v>
      </c>
    </row>
    <row r="45" spans="1:4">
      <c r="C45" s="75" t="s">
        <v>170</v>
      </c>
      <c r="D45" s="36" t="s">
        <v>87</v>
      </c>
    </row>
    <row r="46" spans="1:4">
      <c r="C46" s="76" t="s">
        <v>1</v>
      </c>
      <c r="D46" s="25" t="s">
        <v>2</v>
      </c>
    </row>
    <row r="47" spans="1:4">
      <c r="C47" s="107" t="s">
        <v>151</v>
      </c>
      <c r="D47" s="108" vm="50">
        <v>2.6166</v>
      </c>
    </row>
    <row r="48" spans="1:4">
      <c r="C48" s="107" t="s">
        <v>160</v>
      </c>
      <c r="D48" s="108">
        <v>0.89746127579551627</v>
      </c>
    </row>
    <row r="49" spans="2:4">
      <c r="C49" s="107" t="s">
        <v>156</v>
      </c>
      <c r="D49" s="108" vm="51">
        <v>2.7869000000000002</v>
      </c>
    </row>
    <row r="50" spans="2:4">
      <c r="B50" s="12"/>
      <c r="C50" s="107" t="s">
        <v>359</v>
      </c>
      <c r="D50" s="108" vm="52">
        <v>3.7168999999999999</v>
      </c>
    </row>
    <row r="51" spans="2:4">
      <c r="C51" s="107" t="s">
        <v>149</v>
      </c>
      <c r="D51" s="108" vm="53">
        <v>4.2156000000000002</v>
      </c>
    </row>
    <row r="52" spans="2:4">
      <c r="C52" s="107" t="s">
        <v>150</v>
      </c>
      <c r="D52" s="108" vm="54">
        <v>4.7385000000000002</v>
      </c>
    </row>
    <row r="53" spans="2:4">
      <c r="C53" s="107" t="s">
        <v>152</v>
      </c>
      <c r="D53" s="108">
        <v>0.46333673990802243</v>
      </c>
    </row>
    <row r="54" spans="2:4">
      <c r="C54" s="107" t="s">
        <v>157</v>
      </c>
      <c r="D54" s="108" vm="55">
        <v>3.1962000000000002</v>
      </c>
    </row>
    <row r="55" spans="2:4">
      <c r="C55" s="107" t="s">
        <v>158</v>
      </c>
      <c r="D55" s="108">
        <v>0.19397900298964052</v>
      </c>
    </row>
    <row r="56" spans="2:4">
      <c r="C56" s="107" t="s">
        <v>155</v>
      </c>
      <c r="D56" s="108" vm="56">
        <v>0.56530000000000002</v>
      </c>
    </row>
    <row r="57" spans="2:4">
      <c r="C57" s="107" t="s">
        <v>360</v>
      </c>
      <c r="D57" s="108">
        <v>2.4036128999999997</v>
      </c>
    </row>
    <row r="58" spans="2:4">
      <c r="C58" s="107" t="s">
        <v>154</v>
      </c>
      <c r="D58" s="108" vm="57">
        <v>0.40939999999999999</v>
      </c>
    </row>
    <row r="59" spans="2:4">
      <c r="C59" s="107" t="s">
        <v>147</v>
      </c>
      <c r="D59" s="108" vm="58">
        <v>3.6269999999999998</v>
      </c>
    </row>
    <row r="60" spans="2:4">
      <c r="C60" s="107" t="s">
        <v>161</v>
      </c>
      <c r="D60" s="108" vm="59">
        <v>0.25629999999999997</v>
      </c>
    </row>
    <row r="61" spans="2:4">
      <c r="C61" s="107" t="s">
        <v>361</v>
      </c>
      <c r="D61" s="108" vm="60">
        <v>0.4446</v>
      </c>
    </row>
    <row r="62" spans="2:4">
      <c r="C62" s="107" t="s">
        <v>362</v>
      </c>
      <c r="D62" s="108">
        <v>5.5312821685920159E-2</v>
      </c>
    </row>
    <row r="63" spans="2:4">
      <c r="C63" s="107" t="s">
        <v>148</v>
      </c>
      <c r="D63" s="10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163</v>
      </c>
      <c r="C1" s="78" t="s" vm="1">
        <v>231</v>
      </c>
    </row>
    <row r="2" spans="2:60">
      <c r="B2" s="57" t="s">
        <v>162</v>
      </c>
      <c r="C2" s="78" t="s">
        <v>232</v>
      </c>
    </row>
    <row r="3" spans="2:60">
      <c r="B3" s="57" t="s">
        <v>164</v>
      </c>
      <c r="C3" s="78" t="s">
        <v>233</v>
      </c>
    </row>
    <row r="4" spans="2:60">
      <c r="B4" s="57" t="s">
        <v>165</v>
      </c>
      <c r="C4" s="78">
        <v>12152</v>
      </c>
    </row>
    <row r="6" spans="2:60" ht="26.25" customHeight="1">
      <c r="B6" s="139" t="s">
        <v>193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0" ht="26.25" customHeight="1">
      <c r="B7" s="139" t="s">
        <v>76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2:60" s="3" customFormat="1" ht="78.75">
      <c r="B8" s="23" t="s">
        <v>100</v>
      </c>
      <c r="C8" s="31" t="s">
        <v>34</v>
      </c>
      <c r="D8" s="31" t="s">
        <v>103</v>
      </c>
      <c r="E8" s="31" t="s">
        <v>46</v>
      </c>
      <c r="F8" s="31" t="s">
        <v>85</v>
      </c>
      <c r="G8" s="31" t="s">
        <v>215</v>
      </c>
      <c r="H8" s="31" t="s">
        <v>214</v>
      </c>
      <c r="I8" s="31" t="s">
        <v>45</v>
      </c>
      <c r="J8" s="31" t="s">
        <v>44</v>
      </c>
      <c r="K8" s="31" t="s">
        <v>166</v>
      </c>
      <c r="L8" s="31" t="s">
        <v>168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222</v>
      </c>
      <c r="H9" s="17"/>
      <c r="I9" s="17" t="s">
        <v>218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230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96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213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221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163</v>
      </c>
      <c r="C1" s="78" t="s" vm="1">
        <v>231</v>
      </c>
    </row>
    <row r="2" spans="2:61">
      <c r="B2" s="57" t="s">
        <v>162</v>
      </c>
      <c r="C2" s="78" t="s">
        <v>232</v>
      </c>
    </row>
    <row r="3" spans="2:61">
      <c r="B3" s="57" t="s">
        <v>164</v>
      </c>
      <c r="C3" s="78" t="s">
        <v>233</v>
      </c>
    </row>
    <row r="4" spans="2:61">
      <c r="B4" s="57" t="s">
        <v>165</v>
      </c>
      <c r="C4" s="78">
        <v>12152</v>
      </c>
    </row>
    <row r="6" spans="2:61" ht="26.25" customHeight="1">
      <c r="B6" s="139" t="s">
        <v>193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77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78.75">
      <c r="B8" s="23" t="s">
        <v>100</v>
      </c>
      <c r="C8" s="31" t="s">
        <v>34</v>
      </c>
      <c r="D8" s="31" t="s">
        <v>103</v>
      </c>
      <c r="E8" s="31" t="s">
        <v>46</v>
      </c>
      <c r="F8" s="31" t="s">
        <v>85</v>
      </c>
      <c r="G8" s="31" t="s">
        <v>215</v>
      </c>
      <c r="H8" s="31" t="s">
        <v>214</v>
      </c>
      <c r="I8" s="31" t="s">
        <v>45</v>
      </c>
      <c r="J8" s="31" t="s">
        <v>44</v>
      </c>
      <c r="K8" s="31" t="s">
        <v>166</v>
      </c>
      <c r="L8" s="32" t="s">
        <v>168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222</v>
      </c>
      <c r="H9" s="17"/>
      <c r="I9" s="17" t="s">
        <v>218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230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96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213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221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163</v>
      </c>
      <c r="C1" s="78" t="s" vm="1">
        <v>231</v>
      </c>
    </row>
    <row r="2" spans="1:60">
      <c r="B2" s="57" t="s">
        <v>162</v>
      </c>
      <c r="C2" s="78" t="s">
        <v>232</v>
      </c>
    </row>
    <row r="3" spans="1:60">
      <c r="B3" s="57" t="s">
        <v>164</v>
      </c>
      <c r="C3" s="78" t="s">
        <v>233</v>
      </c>
    </row>
    <row r="4" spans="1:60">
      <c r="B4" s="57" t="s">
        <v>165</v>
      </c>
      <c r="C4" s="78">
        <v>12152</v>
      </c>
    </row>
    <row r="6" spans="1:60" ht="26.25" customHeight="1">
      <c r="B6" s="139" t="s">
        <v>193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104</v>
      </c>
      <c r="BF6" s="1" t="s">
        <v>171</v>
      </c>
      <c r="BH6" s="3" t="s">
        <v>148</v>
      </c>
    </row>
    <row r="7" spans="1:60" ht="26.25" customHeight="1">
      <c r="B7" s="139" t="s">
        <v>78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106</v>
      </c>
      <c r="BF7" s="1" t="s">
        <v>126</v>
      </c>
      <c r="BH7" s="3" t="s">
        <v>147</v>
      </c>
    </row>
    <row r="8" spans="1:60" s="3" customFormat="1" ht="78.75">
      <c r="A8" s="2"/>
      <c r="B8" s="23" t="s">
        <v>100</v>
      </c>
      <c r="C8" s="31" t="s">
        <v>34</v>
      </c>
      <c r="D8" s="31" t="s">
        <v>103</v>
      </c>
      <c r="E8" s="31" t="s">
        <v>46</v>
      </c>
      <c r="F8" s="31" t="s">
        <v>85</v>
      </c>
      <c r="G8" s="31" t="s">
        <v>215</v>
      </c>
      <c r="H8" s="31" t="s">
        <v>214</v>
      </c>
      <c r="I8" s="31" t="s">
        <v>45</v>
      </c>
      <c r="J8" s="31" t="s">
        <v>166</v>
      </c>
      <c r="K8" s="31" t="s">
        <v>168</v>
      </c>
      <c r="BC8" s="1" t="s">
        <v>119</v>
      </c>
      <c r="BD8" s="1" t="s">
        <v>120</v>
      </c>
      <c r="BE8" s="1" t="s">
        <v>127</v>
      </c>
      <c r="BG8" s="4" t="s">
        <v>149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222</v>
      </c>
      <c r="H9" s="17"/>
      <c r="I9" s="17" t="s">
        <v>218</v>
      </c>
      <c r="J9" s="33" t="s">
        <v>20</v>
      </c>
      <c r="K9" s="58" t="s">
        <v>20</v>
      </c>
      <c r="BC9" s="1" t="s">
        <v>116</v>
      </c>
      <c r="BE9" s="1" t="s">
        <v>128</v>
      </c>
      <c r="BG9" s="4" t="s">
        <v>150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112</v>
      </c>
      <c r="BD10" s="3"/>
      <c r="BE10" s="1" t="s">
        <v>172</v>
      </c>
      <c r="BG10" s="1" t="s">
        <v>156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111</v>
      </c>
      <c r="BD11" s="3"/>
      <c r="BE11" s="1" t="s">
        <v>129</v>
      </c>
      <c r="BG11" s="1" t="s">
        <v>151</v>
      </c>
    </row>
    <row r="12" spans="1:60" ht="20.25">
      <c r="B12" s="99" t="s">
        <v>230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109</v>
      </c>
      <c r="BD12" s="4"/>
      <c r="BE12" s="1" t="s">
        <v>130</v>
      </c>
      <c r="BG12" s="1" t="s">
        <v>152</v>
      </c>
    </row>
    <row r="13" spans="1:60">
      <c r="B13" s="99" t="s">
        <v>96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113</v>
      </c>
      <c r="BE13" s="1" t="s">
        <v>131</v>
      </c>
      <c r="BG13" s="1" t="s">
        <v>153</v>
      </c>
    </row>
    <row r="14" spans="1:60">
      <c r="B14" s="99" t="s">
        <v>213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110</v>
      </c>
      <c r="BE14" s="1" t="s">
        <v>132</v>
      </c>
      <c r="BG14" s="1" t="s">
        <v>155</v>
      </c>
    </row>
    <row r="15" spans="1:60">
      <c r="B15" s="99" t="s">
        <v>221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121</v>
      </c>
      <c r="BE15" s="1" t="s">
        <v>173</v>
      </c>
      <c r="BG15" s="1" t="s">
        <v>157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107</v>
      </c>
      <c r="BD16" s="1" t="s">
        <v>122</v>
      </c>
      <c r="BE16" s="1" t="s">
        <v>133</v>
      </c>
      <c r="BG16" s="1" t="s">
        <v>158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117</v>
      </c>
      <c r="BE17" s="1" t="s">
        <v>134</v>
      </c>
      <c r="BG17" s="1" t="s">
        <v>159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105</v>
      </c>
      <c r="BF18" s="1" t="s">
        <v>135</v>
      </c>
      <c r="BH18" s="1" t="s">
        <v>27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118</v>
      </c>
      <c r="BF19" s="1" t="s">
        <v>136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123</v>
      </c>
      <c r="BF20" s="1" t="s">
        <v>137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108</v>
      </c>
      <c r="BE21" s="1" t="s">
        <v>124</v>
      </c>
      <c r="BF21" s="1" t="s">
        <v>138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114</v>
      </c>
      <c r="BF22" s="1" t="s">
        <v>139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27</v>
      </c>
      <c r="BE23" s="1" t="s">
        <v>115</v>
      </c>
      <c r="BF23" s="1" t="s">
        <v>174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177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140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141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176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142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143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175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27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163</v>
      </c>
      <c r="C1" s="78" t="s" vm="1">
        <v>231</v>
      </c>
    </row>
    <row r="2" spans="2:81">
      <c r="B2" s="57" t="s">
        <v>162</v>
      </c>
      <c r="C2" s="78" t="s">
        <v>232</v>
      </c>
    </row>
    <row r="3" spans="2:81">
      <c r="B3" s="57" t="s">
        <v>164</v>
      </c>
      <c r="C3" s="78" t="s">
        <v>233</v>
      </c>
      <c r="E3" s="2"/>
    </row>
    <row r="4" spans="2:81">
      <c r="B4" s="57" t="s">
        <v>165</v>
      </c>
      <c r="C4" s="78">
        <v>12152</v>
      </c>
    </row>
    <row r="6" spans="2:81" ht="26.25" customHeight="1">
      <c r="B6" s="139" t="s">
        <v>193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79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47.25">
      <c r="B8" s="23" t="s">
        <v>100</v>
      </c>
      <c r="C8" s="31" t="s">
        <v>34</v>
      </c>
      <c r="D8" s="14" t="s">
        <v>37</v>
      </c>
      <c r="E8" s="31" t="s">
        <v>15</v>
      </c>
      <c r="F8" s="31" t="s">
        <v>47</v>
      </c>
      <c r="G8" s="31" t="s">
        <v>86</v>
      </c>
      <c r="H8" s="31" t="s">
        <v>18</v>
      </c>
      <c r="I8" s="31" t="s">
        <v>85</v>
      </c>
      <c r="J8" s="31" t="s">
        <v>17</v>
      </c>
      <c r="K8" s="31" t="s">
        <v>19</v>
      </c>
      <c r="L8" s="31" t="s">
        <v>215</v>
      </c>
      <c r="M8" s="31" t="s">
        <v>214</v>
      </c>
      <c r="N8" s="31" t="s">
        <v>45</v>
      </c>
      <c r="O8" s="31" t="s">
        <v>44</v>
      </c>
      <c r="P8" s="31" t="s">
        <v>166</v>
      </c>
      <c r="Q8" s="32" t="s">
        <v>168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222</v>
      </c>
      <c r="M9" s="33"/>
      <c r="N9" s="33" t="s">
        <v>218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230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96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213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221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163</v>
      </c>
      <c r="C1" s="78" t="s" vm="1">
        <v>231</v>
      </c>
    </row>
    <row r="2" spans="2:72">
      <c r="B2" s="57" t="s">
        <v>162</v>
      </c>
      <c r="C2" s="78" t="s">
        <v>232</v>
      </c>
    </row>
    <row r="3" spans="2:72">
      <c r="B3" s="57" t="s">
        <v>164</v>
      </c>
      <c r="C3" s="78" t="s">
        <v>233</v>
      </c>
    </row>
    <row r="4" spans="2:72">
      <c r="B4" s="57" t="s">
        <v>165</v>
      </c>
      <c r="C4" s="78">
        <v>12152</v>
      </c>
    </row>
    <row r="6" spans="2:72" ht="26.25" customHeight="1">
      <c r="B6" s="139" t="s">
        <v>194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70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78.75">
      <c r="B8" s="23" t="s">
        <v>100</v>
      </c>
      <c r="C8" s="31" t="s">
        <v>34</v>
      </c>
      <c r="D8" s="31" t="s">
        <v>15</v>
      </c>
      <c r="E8" s="31" t="s">
        <v>47</v>
      </c>
      <c r="F8" s="31" t="s">
        <v>86</v>
      </c>
      <c r="G8" s="31" t="s">
        <v>18</v>
      </c>
      <c r="H8" s="31" t="s">
        <v>85</v>
      </c>
      <c r="I8" s="31" t="s">
        <v>17</v>
      </c>
      <c r="J8" s="31" t="s">
        <v>19</v>
      </c>
      <c r="K8" s="31" t="s">
        <v>215</v>
      </c>
      <c r="L8" s="31" t="s">
        <v>214</v>
      </c>
      <c r="M8" s="31" t="s">
        <v>94</v>
      </c>
      <c r="N8" s="31" t="s">
        <v>44</v>
      </c>
      <c r="O8" s="31" t="s">
        <v>166</v>
      </c>
      <c r="P8" s="32" t="s">
        <v>168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222</v>
      </c>
      <c r="L9" s="33"/>
      <c r="M9" s="33" t="s">
        <v>218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96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99" t="s">
        <v>213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99" t="s">
        <v>221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163</v>
      </c>
      <c r="C1" s="78" t="s" vm="1">
        <v>231</v>
      </c>
    </row>
    <row r="2" spans="2:65">
      <c r="B2" s="57" t="s">
        <v>162</v>
      </c>
      <c r="C2" s="78" t="s">
        <v>232</v>
      </c>
    </row>
    <row r="3" spans="2:65">
      <c r="B3" s="57" t="s">
        <v>164</v>
      </c>
      <c r="C3" s="78" t="s">
        <v>233</v>
      </c>
    </row>
    <row r="4" spans="2:65">
      <c r="B4" s="57" t="s">
        <v>165</v>
      </c>
      <c r="C4" s="78">
        <v>12152</v>
      </c>
    </row>
    <row r="6" spans="2:65" ht="26.25" customHeight="1">
      <c r="B6" s="139" t="s">
        <v>194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71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78.75">
      <c r="B8" s="23" t="s">
        <v>100</v>
      </c>
      <c r="C8" s="31" t="s">
        <v>34</v>
      </c>
      <c r="D8" s="31" t="s">
        <v>102</v>
      </c>
      <c r="E8" s="31" t="s">
        <v>101</v>
      </c>
      <c r="F8" s="31" t="s">
        <v>46</v>
      </c>
      <c r="G8" s="31" t="s">
        <v>15</v>
      </c>
      <c r="H8" s="31" t="s">
        <v>47</v>
      </c>
      <c r="I8" s="31" t="s">
        <v>86</v>
      </c>
      <c r="J8" s="31" t="s">
        <v>18</v>
      </c>
      <c r="K8" s="31" t="s">
        <v>85</v>
      </c>
      <c r="L8" s="31" t="s">
        <v>17</v>
      </c>
      <c r="M8" s="71" t="s">
        <v>19</v>
      </c>
      <c r="N8" s="31" t="s">
        <v>215</v>
      </c>
      <c r="O8" s="31" t="s">
        <v>214</v>
      </c>
      <c r="P8" s="31" t="s">
        <v>94</v>
      </c>
      <c r="Q8" s="31" t="s">
        <v>44</v>
      </c>
      <c r="R8" s="31" t="s">
        <v>166</v>
      </c>
      <c r="S8" s="32" t="s">
        <v>168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222</v>
      </c>
      <c r="O9" s="33"/>
      <c r="P9" s="33" t="s">
        <v>218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97</v>
      </c>
      <c r="R10" s="21" t="s">
        <v>98</v>
      </c>
      <c r="S10" s="21" t="s">
        <v>169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230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96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213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221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163</v>
      </c>
      <c r="C1" s="78" t="s" vm="1">
        <v>231</v>
      </c>
    </row>
    <row r="2" spans="2:81">
      <c r="B2" s="57" t="s">
        <v>162</v>
      </c>
      <c r="C2" s="78" t="s">
        <v>232</v>
      </c>
    </row>
    <row r="3" spans="2:81">
      <c r="B3" s="57" t="s">
        <v>164</v>
      </c>
      <c r="C3" s="78" t="s">
        <v>233</v>
      </c>
    </row>
    <row r="4" spans="2:81">
      <c r="B4" s="57" t="s">
        <v>165</v>
      </c>
      <c r="C4" s="78">
        <v>12152</v>
      </c>
    </row>
    <row r="6" spans="2:81" ht="26.25" customHeight="1">
      <c r="B6" s="139" t="s">
        <v>194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81" ht="26.25" customHeight="1">
      <c r="B7" s="139" t="s">
        <v>72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81" s="3" customFormat="1" ht="78.75">
      <c r="B8" s="23" t="s">
        <v>100</v>
      </c>
      <c r="C8" s="31" t="s">
        <v>34</v>
      </c>
      <c r="D8" s="31" t="s">
        <v>102</v>
      </c>
      <c r="E8" s="31" t="s">
        <v>101</v>
      </c>
      <c r="F8" s="31" t="s">
        <v>46</v>
      </c>
      <c r="G8" s="31" t="s">
        <v>15</v>
      </c>
      <c r="H8" s="31" t="s">
        <v>47</v>
      </c>
      <c r="I8" s="31" t="s">
        <v>86</v>
      </c>
      <c r="J8" s="31" t="s">
        <v>18</v>
      </c>
      <c r="K8" s="31" t="s">
        <v>85</v>
      </c>
      <c r="L8" s="31" t="s">
        <v>17</v>
      </c>
      <c r="M8" s="71" t="s">
        <v>19</v>
      </c>
      <c r="N8" s="71" t="s">
        <v>215</v>
      </c>
      <c r="O8" s="31" t="s">
        <v>214</v>
      </c>
      <c r="P8" s="31" t="s">
        <v>94</v>
      </c>
      <c r="Q8" s="31" t="s">
        <v>44</v>
      </c>
      <c r="R8" s="31" t="s">
        <v>166</v>
      </c>
      <c r="S8" s="32" t="s">
        <v>168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222</v>
      </c>
      <c r="O9" s="33"/>
      <c r="P9" s="33" t="s">
        <v>218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97</v>
      </c>
      <c r="R10" s="21" t="s">
        <v>98</v>
      </c>
      <c r="S10" s="21" t="s">
        <v>169</v>
      </c>
      <c r="T10" s="5"/>
      <c r="BZ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Z11" s="1"/>
      <c r="CC11" s="1"/>
    </row>
    <row r="12" spans="2:81" ht="17.25" customHeight="1">
      <c r="B12" s="99" t="s">
        <v>230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81">
      <c r="B13" s="99" t="s">
        <v>96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81">
      <c r="B14" s="99" t="s">
        <v>213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81">
      <c r="B15" s="99" t="s">
        <v>221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163</v>
      </c>
      <c r="C1" s="78" t="s" vm="1">
        <v>231</v>
      </c>
    </row>
    <row r="2" spans="2:98">
      <c r="B2" s="57" t="s">
        <v>162</v>
      </c>
      <c r="C2" s="78" t="s">
        <v>232</v>
      </c>
    </row>
    <row r="3" spans="2:98">
      <c r="B3" s="57" t="s">
        <v>164</v>
      </c>
      <c r="C3" s="78" t="s">
        <v>233</v>
      </c>
    </row>
    <row r="4" spans="2:98">
      <c r="B4" s="57" t="s">
        <v>165</v>
      </c>
      <c r="C4" s="78">
        <v>12152</v>
      </c>
    </row>
    <row r="6" spans="2:98" ht="26.25" customHeight="1">
      <c r="B6" s="139" t="s">
        <v>194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73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78.75">
      <c r="B8" s="23" t="s">
        <v>100</v>
      </c>
      <c r="C8" s="31" t="s">
        <v>34</v>
      </c>
      <c r="D8" s="31" t="s">
        <v>102</v>
      </c>
      <c r="E8" s="31" t="s">
        <v>101</v>
      </c>
      <c r="F8" s="31" t="s">
        <v>46</v>
      </c>
      <c r="G8" s="31" t="s">
        <v>85</v>
      </c>
      <c r="H8" s="31" t="s">
        <v>215</v>
      </c>
      <c r="I8" s="31" t="s">
        <v>214</v>
      </c>
      <c r="J8" s="31" t="s">
        <v>94</v>
      </c>
      <c r="K8" s="31" t="s">
        <v>44</v>
      </c>
      <c r="L8" s="31" t="s">
        <v>166</v>
      </c>
      <c r="M8" s="32" t="s">
        <v>168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222</v>
      </c>
      <c r="I9" s="33"/>
      <c r="J9" s="33" t="s">
        <v>218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230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96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213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221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163</v>
      </c>
      <c r="C1" s="78" t="s" vm="1">
        <v>231</v>
      </c>
    </row>
    <row r="2" spans="2:55">
      <c r="B2" s="57" t="s">
        <v>162</v>
      </c>
      <c r="C2" s="78" t="s">
        <v>232</v>
      </c>
    </row>
    <row r="3" spans="2:55">
      <c r="B3" s="57" t="s">
        <v>164</v>
      </c>
      <c r="C3" s="78" t="s">
        <v>233</v>
      </c>
    </row>
    <row r="4" spans="2:55">
      <c r="B4" s="57" t="s">
        <v>165</v>
      </c>
      <c r="C4" s="78">
        <v>12152</v>
      </c>
    </row>
    <row r="6" spans="2:55" ht="26.25" customHeight="1">
      <c r="B6" s="139" t="s">
        <v>194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80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78.75">
      <c r="B8" s="23" t="s">
        <v>100</v>
      </c>
      <c r="C8" s="31" t="s">
        <v>34</v>
      </c>
      <c r="D8" s="31" t="s">
        <v>85</v>
      </c>
      <c r="E8" s="31" t="s">
        <v>86</v>
      </c>
      <c r="F8" s="31" t="s">
        <v>215</v>
      </c>
      <c r="G8" s="31" t="s">
        <v>214</v>
      </c>
      <c r="H8" s="31" t="s">
        <v>94</v>
      </c>
      <c r="I8" s="31" t="s">
        <v>44</v>
      </c>
      <c r="J8" s="31" t="s">
        <v>166</v>
      </c>
      <c r="K8" s="32" t="s">
        <v>168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222</v>
      </c>
      <c r="G9" s="33"/>
      <c r="H9" s="33" t="s">
        <v>218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96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213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221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163</v>
      </c>
      <c r="C1" s="78" t="s" vm="1">
        <v>231</v>
      </c>
    </row>
    <row r="2" spans="2:59">
      <c r="B2" s="57" t="s">
        <v>162</v>
      </c>
      <c r="C2" s="78" t="s">
        <v>232</v>
      </c>
    </row>
    <row r="3" spans="2:59">
      <c r="B3" s="57" t="s">
        <v>164</v>
      </c>
      <c r="C3" s="78" t="s">
        <v>233</v>
      </c>
    </row>
    <row r="4" spans="2:59">
      <c r="B4" s="57" t="s">
        <v>165</v>
      </c>
      <c r="C4" s="78">
        <v>12152</v>
      </c>
    </row>
    <row r="6" spans="2:59" ht="26.25" customHeight="1">
      <c r="B6" s="139" t="s">
        <v>194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9" ht="26.25" customHeight="1">
      <c r="B7" s="139" t="s">
        <v>81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9" s="3" customFormat="1" ht="78.75">
      <c r="B8" s="23" t="s">
        <v>100</v>
      </c>
      <c r="C8" s="31" t="s">
        <v>34</v>
      </c>
      <c r="D8" s="31" t="s">
        <v>46</v>
      </c>
      <c r="E8" s="31" t="s">
        <v>85</v>
      </c>
      <c r="F8" s="31" t="s">
        <v>86</v>
      </c>
      <c r="G8" s="31" t="s">
        <v>215</v>
      </c>
      <c r="H8" s="31" t="s">
        <v>214</v>
      </c>
      <c r="I8" s="31" t="s">
        <v>94</v>
      </c>
      <c r="J8" s="31" t="s">
        <v>44</v>
      </c>
      <c r="K8" s="31" t="s">
        <v>166</v>
      </c>
      <c r="L8" s="32" t="s">
        <v>168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222</v>
      </c>
      <c r="H9" s="17"/>
      <c r="I9" s="17" t="s">
        <v>218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03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03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03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68</v>
      </c>
      <c r="C6" s="14" t="s">
        <v>34</v>
      </c>
      <c r="E6" s="14" t="s">
        <v>101</v>
      </c>
      <c r="I6" s="14" t="s">
        <v>15</v>
      </c>
      <c r="J6" s="14" t="s">
        <v>47</v>
      </c>
      <c r="M6" s="14" t="s">
        <v>85</v>
      </c>
      <c r="Q6" s="14" t="s">
        <v>17</v>
      </c>
      <c r="R6" s="14" t="s">
        <v>19</v>
      </c>
      <c r="U6" s="14" t="s">
        <v>45</v>
      </c>
      <c r="W6" s="15" t="s">
        <v>43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70</v>
      </c>
      <c r="C8" s="31" t="s">
        <v>34</v>
      </c>
      <c r="D8" s="31" t="s">
        <v>103</v>
      </c>
      <c r="I8" s="31" t="s">
        <v>15</v>
      </c>
      <c r="J8" s="31" t="s">
        <v>47</v>
      </c>
      <c r="K8" s="31" t="s">
        <v>86</v>
      </c>
      <c r="L8" s="31" t="s">
        <v>18</v>
      </c>
      <c r="M8" s="31" t="s">
        <v>85</v>
      </c>
      <c r="Q8" s="31" t="s">
        <v>17</v>
      </c>
      <c r="R8" s="31" t="s">
        <v>19</v>
      </c>
      <c r="S8" s="31" t="s">
        <v>0</v>
      </c>
      <c r="T8" s="31" t="s">
        <v>89</v>
      </c>
      <c r="U8" s="31" t="s">
        <v>45</v>
      </c>
      <c r="V8" s="31" t="s">
        <v>44</v>
      </c>
      <c r="W8" s="32" t="s">
        <v>95</v>
      </c>
    </row>
    <row r="9" spans="2:25" ht="31.5">
      <c r="B9" s="49" t="str">
        <f>'תעודות חוב מסחריות '!B7:T7</f>
        <v>2. תעודות חוב מסחריות</v>
      </c>
      <c r="C9" s="14" t="s">
        <v>34</v>
      </c>
      <c r="D9" s="14" t="s">
        <v>103</v>
      </c>
      <c r="E9" s="42" t="s">
        <v>101</v>
      </c>
      <c r="G9" s="14" t="s">
        <v>46</v>
      </c>
      <c r="I9" s="14" t="s">
        <v>15</v>
      </c>
      <c r="J9" s="14" t="s">
        <v>47</v>
      </c>
      <c r="K9" s="14" t="s">
        <v>86</v>
      </c>
      <c r="L9" s="14" t="s">
        <v>18</v>
      </c>
      <c r="M9" s="14" t="s">
        <v>85</v>
      </c>
      <c r="Q9" s="14" t="s">
        <v>17</v>
      </c>
      <c r="R9" s="14" t="s">
        <v>19</v>
      </c>
      <c r="S9" s="14" t="s">
        <v>0</v>
      </c>
      <c r="T9" s="14" t="s">
        <v>89</v>
      </c>
      <c r="U9" s="14" t="s">
        <v>45</v>
      </c>
      <c r="V9" s="14" t="s">
        <v>44</v>
      </c>
      <c r="W9" s="39" t="s">
        <v>95</v>
      </c>
    </row>
    <row r="10" spans="2:25" ht="31.5">
      <c r="B10" s="49" t="str">
        <f>'אג"ח קונצרני'!B7:U7</f>
        <v>3. אג"ח קונצרני</v>
      </c>
      <c r="C10" s="31" t="s">
        <v>34</v>
      </c>
      <c r="D10" s="14" t="s">
        <v>103</v>
      </c>
      <c r="E10" s="42" t="s">
        <v>101</v>
      </c>
      <c r="G10" s="31" t="s">
        <v>46</v>
      </c>
      <c r="I10" s="31" t="s">
        <v>15</v>
      </c>
      <c r="J10" s="31" t="s">
        <v>47</v>
      </c>
      <c r="K10" s="31" t="s">
        <v>86</v>
      </c>
      <c r="L10" s="31" t="s">
        <v>18</v>
      </c>
      <c r="M10" s="31" t="s">
        <v>85</v>
      </c>
      <c r="Q10" s="31" t="s">
        <v>17</v>
      </c>
      <c r="R10" s="31" t="s">
        <v>19</v>
      </c>
      <c r="S10" s="31" t="s">
        <v>0</v>
      </c>
      <c r="T10" s="31" t="s">
        <v>89</v>
      </c>
      <c r="U10" s="31" t="s">
        <v>45</v>
      </c>
      <c r="V10" s="14" t="s">
        <v>44</v>
      </c>
      <c r="W10" s="32" t="s">
        <v>95</v>
      </c>
    </row>
    <row r="11" spans="2:25" ht="31.5">
      <c r="B11" s="49" t="str">
        <f>מניות!B7</f>
        <v>4. מניות</v>
      </c>
      <c r="C11" s="31" t="s">
        <v>34</v>
      </c>
      <c r="D11" s="14" t="s">
        <v>103</v>
      </c>
      <c r="E11" s="42" t="s">
        <v>101</v>
      </c>
      <c r="H11" s="31" t="s">
        <v>85</v>
      </c>
      <c r="S11" s="31" t="s">
        <v>0</v>
      </c>
      <c r="T11" s="14" t="s">
        <v>89</v>
      </c>
      <c r="U11" s="14" t="s">
        <v>45</v>
      </c>
      <c r="V11" s="14" t="s">
        <v>44</v>
      </c>
      <c r="W11" s="15" t="s">
        <v>95</v>
      </c>
    </row>
    <row r="12" spans="2:25" ht="31.5">
      <c r="B12" s="49" t="str">
        <f>'תעודות סל'!B7:N7</f>
        <v>5. תעודות סל</v>
      </c>
      <c r="C12" s="31" t="s">
        <v>34</v>
      </c>
      <c r="D12" s="14" t="s">
        <v>103</v>
      </c>
      <c r="E12" s="42" t="s">
        <v>101</v>
      </c>
      <c r="H12" s="31" t="s">
        <v>85</v>
      </c>
      <c r="S12" s="31" t="s">
        <v>0</v>
      </c>
      <c r="T12" s="31" t="s">
        <v>89</v>
      </c>
      <c r="U12" s="31" t="s">
        <v>45</v>
      </c>
      <c r="V12" s="31" t="s">
        <v>44</v>
      </c>
      <c r="W12" s="32" t="s">
        <v>95</v>
      </c>
    </row>
    <row r="13" spans="2:25" ht="31.5">
      <c r="B13" s="49" t="str">
        <f>'קרנות נאמנות'!B7:O7</f>
        <v>6. קרנות נאמנות</v>
      </c>
      <c r="C13" s="31" t="s">
        <v>34</v>
      </c>
      <c r="D13" s="31" t="s">
        <v>103</v>
      </c>
      <c r="G13" s="31" t="s">
        <v>46</v>
      </c>
      <c r="H13" s="31" t="s">
        <v>85</v>
      </c>
      <c r="S13" s="31" t="s">
        <v>0</v>
      </c>
      <c r="T13" s="31" t="s">
        <v>89</v>
      </c>
      <c r="U13" s="31" t="s">
        <v>45</v>
      </c>
      <c r="V13" s="31" t="s">
        <v>44</v>
      </c>
      <c r="W13" s="32" t="s">
        <v>95</v>
      </c>
    </row>
    <row r="14" spans="2:25" ht="31.5">
      <c r="B14" s="49" t="str">
        <f>'כתבי אופציה'!B7:L7</f>
        <v>7. כתבי אופציה</v>
      </c>
      <c r="C14" s="31" t="s">
        <v>34</v>
      </c>
      <c r="D14" s="31" t="s">
        <v>103</v>
      </c>
      <c r="G14" s="31" t="s">
        <v>46</v>
      </c>
      <c r="H14" s="31" t="s">
        <v>85</v>
      </c>
      <c r="S14" s="31" t="s">
        <v>0</v>
      </c>
      <c r="T14" s="31" t="s">
        <v>89</v>
      </c>
      <c r="U14" s="31" t="s">
        <v>45</v>
      </c>
      <c r="V14" s="31" t="s">
        <v>44</v>
      </c>
      <c r="W14" s="32" t="s">
        <v>95</v>
      </c>
    </row>
    <row r="15" spans="2:25" ht="31.5">
      <c r="B15" s="49" t="str">
        <f>אופציות!B7</f>
        <v>8. אופציות</v>
      </c>
      <c r="C15" s="31" t="s">
        <v>34</v>
      </c>
      <c r="D15" s="31" t="s">
        <v>103</v>
      </c>
      <c r="G15" s="31" t="s">
        <v>46</v>
      </c>
      <c r="H15" s="31" t="s">
        <v>85</v>
      </c>
      <c r="S15" s="31" t="s">
        <v>0</v>
      </c>
      <c r="T15" s="31" t="s">
        <v>89</v>
      </c>
      <c r="U15" s="31" t="s">
        <v>45</v>
      </c>
      <c r="V15" s="31" t="s">
        <v>44</v>
      </c>
      <c r="W15" s="32" t="s">
        <v>95</v>
      </c>
    </row>
    <row r="16" spans="2:25" ht="31.5">
      <c r="B16" s="49" t="str">
        <f>'חוזים עתידיים'!B7:I7</f>
        <v>9. חוזים עתידיים</v>
      </c>
      <c r="C16" s="31" t="s">
        <v>34</v>
      </c>
      <c r="D16" s="31" t="s">
        <v>103</v>
      </c>
      <c r="G16" s="31" t="s">
        <v>46</v>
      </c>
      <c r="H16" s="31" t="s">
        <v>85</v>
      </c>
      <c r="S16" s="31" t="s">
        <v>0</v>
      </c>
      <c r="T16" s="32" t="s">
        <v>89</v>
      </c>
    </row>
    <row r="17" spans="2:25" ht="31.5">
      <c r="B17" s="49" t="str">
        <f>'מוצרים מובנים'!B7:Q7</f>
        <v>10. מוצרים מובנים</v>
      </c>
      <c r="C17" s="31" t="s">
        <v>34</v>
      </c>
      <c r="F17" s="14" t="s">
        <v>37</v>
      </c>
      <c r="I17" s="31" t="s">
        <v>15</v>
      </c>
      <c r="J17" s="31" t="s">
        <v>47</v>
      </c>
      <c r="K17" s="31" t="s">
        <v>86</v>
      </c>
      <c r="L17" s="31" t="s">
        <v>18</v>
      </c>
      <c r="M17" s="31" t="s">
        <v>85</v>
      </c>
      <c r="Q17" s="31" t="s">
        <v>17</v>
      </c>
      <c r="R17" s="31" t="s">
        <v>19</v>
      </c>
      <c r="S17" s="31" t="s">
        <v>0</v>
      </c>
      <c r="T17" s="31" t="s">
        <v>89</v>
      </c>
      <c r="U17" s="31" t="s">
        <v>45</v>
      </c>
      <c r="V17" s="31" t="s">
        <v>44</v>
      </c>
      <c r="W17" s="32" t="s">
        <v>95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34</v>
      </c>
      <c r="I19" s="31" t="s">
        <v>15</v>
      </c>
      <c r="J19" s="31" t="s">
        <v>47</v>
      </c>
      <c r="K19" s="31" t="s">
        <v>86</v>
      </c>
      <c r="L19" s="31" t="s">
        <v>18</v>
      </c>
      <c r="M19" s="31" t="s">
        <v>85</v>
      </c>
      <c r="Q19" s="31" t="s">
        <v>17</v>
      </c>
      <c r="R19" s="31" t="s">
        <v>19</v>
      </c>
      <c r="S19" s="31" t="s">
        <v>0</v>
      </c>
      <c r="T19" s="31" t="s">
        <v>89</v>
      </c>
      <c r="U19" s="31" t="s">
        <v>94</v>
      </c>
      <c r="V19" s="31" t="s">
        <v>44</v>
      </c>
      <c r="W19" s="32" t="s">
        <v>95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34</v>
      </c>
      <c r="D20" s="42" t="s">
        <v>102</v>
      </c>
      <c r="E20" s="42" t="s">
        <v>101</v>
      </c>
      <c r="G20" s="31" t="s">
        <v>46</v>
      </c>
      <c r="I20" s="31" t="s">
        <v>15</v>
      </c>
      <c r="J20" s="31" t="s">
        <v>47</v>
      </c>
      <c r="K20" s="31" t="s">
        <v>86</v>
      </c>
      <c r="L20" s="31" t="s">
        <v>18</v>
      </c>
      <c r="M20" s="31" t="s">
        <v>85</v>
      </c>
      <c r="Q20" s="31" t="s">
        <v>17</v>
      </c>
      <c r="R20" s="31" t="s">
        <v>19</v>
      </c>
      <c r="S20" s="31" t="s">
        <v>0</v>
      </c>
      <c r="T20" s="31" t="s">
        <v>89</v>
      </c>
      <c r="U20" s="31" t="s">
        <v>94</v>
      </c>
      <c r="V20" s="31" t="s">
        <v>44</v>
      </c>
      <c r="W20" s="32" t="s">
        <v>95</v>
      </c>
    </row>
    <row r="21" spans="2:25" ht="31.5">
      <c r="B21" s="49" t="str">
        <f>'לא סחיר - אג"ח קונצרני'!B7:S7</f>
        <v>3. אג"ח קונצרני</v>
      </c>
      <c r="C21" s="31" t="s">
        <v>34</v>
      </c>
      <c r="D21" s="42" t="s">
        <v>102</v>
      </c>
      <c r="E21" s="42" t="s">
        <v>101</v>
      </c>
      <c r="G21" s="31" t="s">
        <v>46</v>
      </c>
      <c r="I21" s="31" t="s">
        <v>15</v>
      </c>
      <c r="J21" s="31" t="s">
        <v>47</v>
      </c>
      <c r="K21" s="31" t="s">
        <v>86</v>
      </c>
      <c r="L21" s="31" t="s">
        <v>18</v>
      </c>
      <c r="M21" s="31" t="s">
        <v>85</v>
      </c>
      <c r="Q21" s="31" t="s">
        <v>17</v>
      </c>
      <c r="R21" s="31" t="s">
        <v>19</v>
      </c>
      <c r="S21" s="31" t="s">
        <v>0</v>
      </c>
      <c r="T21" s="31" t="s">
        <v>89</v>
      </c>
      <c r="U21" s="31" t="s">
        <v>94</v>
      </c>
      <c r="V21" s="31" t="s">
        <v>44</v>
      </c>
      <c r="W21" s="32" t="s">
        <v>95</v>
      </c>
    </row>
    <row r="22" spans="2:25" ht="31.5">
      <c r="B22" s="49" t="str">
        <f>'לא סחיר - מניות'!B7:M7</f>
        <v>4. מניות</v>
      </c>
      <c r="C22" s="31" t="s">
        <v>34</v>
      </c>
      <c r="D22" s="42" t="s">
        <v>102</v>
      </c>
      <c r="E22" s="42" t="s">
        <v>101</v>
      </c>
      <c r="G22" s="31" t="s">
        <v>46</v>
      </c>
      <c r="H22" s="31" t="s">
        <v>85</v>
      </c>
      <c r="S22" s="31" t="s">
        <v>0</v>
      </c>
      <c r="T22" s="31" t="s">
        <v>89</v>
      </c>
      <c r="U22" s="31" t="s">
        <v>94</v>
      </c>
      <c r="V22" s="31" t="s">
        <v>44</v>
      </c>
      <c r="W22" s="32" t="s">
        <v>95</v>
      </c>
    </row>
    <row r="23" spans="2:25" ht="31.5">
      <c r="B23" s="49" t="str">
        <f>'לא סחיר - קרנות השקעה'!B7:K7</f>
        <v>5. קרנות השקעה</v>
      </c>
      <c r="C23" s="31" t="s">
        <v>34</v>
      </c>
      <c r="G23" s="31" t="s">
        <v>46</v>
      </c>
      <c r="H23" s="31" t="s">
        <v>85</v>
      </c>
      <c r="K23" s="31" t="s">
        <v>86</v>
      </c>
      <c r="S23" s="31" t="s">
        <v>0</v>
      </c>
      <c r="T23" s="31" t="s">
        <v>89</v>
      </c>
      <c r="U23" s="31" t="s">
        <v>94</v>
      </c>
      <c r="V23" s="31" t="s">
        <v>44</v>
      </c>
      <c r="W23" s="32" t="s">
        <v>95</v>
      </c>
    </row>
    <row r="24" spans="2:25" ht="31.5">
      <c r="B24" s="49" t="str">
        <f>'לא סחיר - כתבי אופציה'!B7:L7</f>
        <v>6. כתבי אופציה</v>
      </c>
      <c r="C24" s="31" t="s">
        <v>34</v>
      </c>
      <c r="G24" s="31" t="s">
        <v>46</v>
      </c>
      <c r="H24" s="31" t="s">
        <v>85</v>
      </c>
      <c r="K24" s="31" t="s">
        <v>86</v>
      </c>
      <c r="S24" s="31" t="s">
        <v>0</v>
      </c>
      <c r="T24" s="31" t="s">
        <v>89</v>
      </c>
      <c r="U24" s="31" t="s">
        <v>94</v>
      </c>
      <c r="V24" s="31" t="s">
        <v>44</v>
      </c>
      <c r="W24" s="32" t="s">
        <v>95</v>
      </c>
    </row>
    <row r="25" spans="2:25" ht="31.5">
      <c r="B25" s="49" t="str">
        <f>'לא סחיר - אופציות'!B7:L7</f>
        <v>7. אופציות</v>
      </c>
      <c r="C25" s="31" t="s">
        <v>34</v>
      </c>
      <c r="G25" s="31" t="s">
        <v>46</v>
      </c>
      <c r="H25" s="31" t="s">
        <v>85</v>
      </c>
      <c r="K25" s="31" t="s">
        <v>86</v>
      </c>
      <c r="S25" s="31" t="s">
        <v>0</v>
      </c>
      <c r="T25" s="31" t="s">
        <v>89</v>
      </c>
      <c r="U25" s="31" t="s">
        <v>94</v>
      </c>
      <c r="V25" s="31" t="s">
        <v>44</v>
      </c>
      <c r="W25" s="32" t="s">
        <v>95</v>
      </c>
    </row>
    <row r="26" spans="2:25" ht="31.5">
      <c r="B26" s="49" t="str">
        <f>'לא סחיר - חוזים עתידיים'!B7:K7</f>
        <v>8. חוזים עתידיים</v>
      </c>
      <c r="C26" s="31" t="s">
        <v>34</v>
      </c>
      <c r="G26" s="31" t="s">
        <v>46</v>
      </c>
      <c r="H26" s="31" t="s">
        <v>85</v>
      </c>
      <c r="K26" s="31" t="s">
        <v>86</v>
      </c>
      <c r="S26" s="31" t="s">
        <v>0</v>
      </c>
      <c r="T26" s="31" t="s">
        <v>89</v>
      </c>
      <c r="U26" s="31" t="s">
        <v>94</v>
      </c>
      <c r="V26" s="32" t="s">
        <v>95</v>
      </c>
    </row>
    <row r="27" spans="2:25" ht="31.5">
      <c r="B27" s="49" t="str">
        <f>'לא סחיר - מוצרים מובנים'!B7:Q7</f>
        <v>9. מוצרים מובנים</v>
      </c>
      <c r="C27" s="31" t="s">
        <v>34</v>
      </c>
      <c r="F27" s="31" t="s">
        <v>37</v>
      </c>
      <c r="I27" s="31" t="s">
        <v>15</v>
      </c>
      <c r="J27" s="31" t="s">
        <v>47</v>
      </c>
      <c r="K27" s="31" t="s">
        <v>86</v>
      </c>
      <c r="L27" s="31" t="s">
        <v>18</v>
      </c>
      <c r="M27" s="31" t="s">
        <v>85</v>
      </c>
      <c r="Q27" s="31" t="s">
        <v>17</v>
      </c>
      <c r="R27" s="31" t="s">
        <v>19</v>
      </c>
      <c r="S27" s="31" t="s">
        <v>0</v>
      </c>
      <c r="T27" s="31" t="s">
        <v>89</v>
      </c>
      <c r="U27" s="31" t="s">
        <v>94</v>
      </c>
      <c r="V27" s="31" t="s">
        <v>44</v>
      </c>
      <c r="W27" s="32" t="s">
        <v>95</v>
      </c>
    </row>
    <row r="28" spans="2:25" ht="31.5">
      <c r="B28" s="53" t="str">
        <f>הלוואות!B6</f>
        <v>1.ד. הלוואות:</v>
      </c>
      <c r="C28" s="31" t="s">
        <v>34</v>
      </c>
      <c r="I28" s="31" t="s">
        <v>15</v>
      </c>
      <c r="J28" s="31" t="s">
        <v>47</v>
      </c>
      <c r="L28" s="31" t="s">
        <v>18</v>
      </c>
      <c r="M28" s="31" t="s">
        <v>85</v>
      </c>
      <c r="Q28" s="14" t="s">
        <v>30</v>
      </c>
      <c r="R28" s="31" t="s">
        <v>19</v>
      </c>
      <c r="S28" s="31" t="s">
        <v>0</v>
      </c>
      <c r="T28" s="31" t="s">
        <v>89</v>
      </c>
      <c r="U28" s="31" t="s">
        <v>94</v>
      </c>
      <c r="V28" s="32" t="s">
        <v>95</v>
      </c>
    </row>
    <row r="29" spans="2:25" ht="47.25">
      <c r="B29" s="53" t="str">
        <f>'פקדונות מעל 3 חודשים'!B6:O6</f>
        <v>1.ה. פקדונות מעל 3 חודשים:</v>
      </c>
      <c r="C29" s="31" t="s">
        <v>34</v>
      </c>
      <c r="E29" s="31" t="s">
        <v>101</v>
      </c>
      <c r="I29" s="31" t="s">
        <v>15</v>
      </c>
      <c r="J29" s="31" t="s">
        <v>47</v>
      </c>
      <c r="L29" s="31" t="s">
        <v>18</v>
      </c>
      <c r="M29" s="31" t="s">
        <v>85</v>
      </c>
      <c r="O29" s="50" t="s">
        <v>38</v>
      </c>
      <c r="P29" s="51"/>
      <c r="R29" s="31" t="s">
        <v>19</v>
      </c>
      <c r="S29" s="31" t="s">
        <v>0</v>
      </c>
      <c r="T29" s="31" t="s">
        <v>89</v>
      </c>
      <c r="U29" s="31" t="s">
        <v>94</v>
      </c>
      <c r="V29" s="32" t="s">
        <v>95</v>
      </c>
    </row>
    <row r="30" spans="2:25" ht="63">
      <c r="B30" s="53" t="str">
        <f>'זכויות מקרקעין'!B6</f>
        <v>1. ו. זכויות במקרקעין:</v>
      </c>
      <c r="C30" s="14" t="s">
        <v>40</v>
      </c>
      <c r="N30" s="50" t="s">
        <v>69</v>
      </c>
      <c r="P30" s="51" t="s">
        <v>41</v>
      </c>
      <c r="U30" s="31" t="s">
        <v>94</v>
      </c>
      <c r="V30" s="15" t="s">
        <v>43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42</v>
      </c>
      <c r="R31" s="14" t="s">
        <v>39</v>
      </c>
      <c r="U31" s="31" t="s">
        <v>94</v>
      </c>
      <c r="V31" s="15" t="s">
        <v>43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91</v>
      </c>
      <c r="Y32" s="15" t="s">
        <v>90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163</v>
      </c>
      <c r="C1" s="78" t="s" vm="1">
        <v>231</v>
      </c>
    </row>
    <row r="2" spans="2:54">
      <c r="B2" s="57" t="s">
        <v>162</v>
      </c>
      <c r="C2" s="78" t="s">
        <v>232</v>
      </c>
    </row>
    <row r="3" spans="2:54">
      <c r="B3" s="57" t="s">
        <v>164</v>
      </c>
      <c r="C3" s="78" t="s">
        <v>233</v>
      </c>
    </row>
    <row r="4" spans="2:54">
      <c r="B4" s="57" t="s">
        <v>165</v>
      </c>
      <c r="C4" s="78">
        <v>12152</v>
      </c>
    </row>
    <row r="6" spans="2:54" ht="26.25" customHeight="1">
      <c r="B6" s="139" t="s">
        <v>194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4" ht="26.25" customHeight="1">
      <c r="B7" s="139" t="s">
        <v>82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4" s="3" customFormat="1" ht="78.75">
      <c r="B8" s="23" t="s">
        <v>100</v>
      </c>
      <c r="C8" s="31" t="s">
        <v>34</v>
      </c>
      <c r="D8" s="31" t="s">
        <v>46</v>
      </c>
      <c r="E8" s="31" t="s">
        <v>85</v>
      </c>
      <c r="F8" s="31" t="s">
        <v>86</v>
      </c>
      <c r="G8" s="31" t="s">
        <v>215</v>
      </c>
      <c r="H8" s="31" t="s">
        <v>214</v>
      </c>
      <c r="I8" s="31" t="s">
        <v>94</v>
      </c>
      <c r="J8" s="31" t="s">
        <v>44</v>
      </c>
      <c r="K8" s="31" t="s">
        <v>166</v>
      </c>
      <c r="L8" s="32" t="s">
        <v>168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222</v>
      </c>
      <c r="H9" s="17"/>
      <c r="I9" s="17" t="s">
        <v>218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230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96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213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221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163</v>
      </c>
      <c r="C1" s="78" t="s" vm="1">
        <v>231</v>
      </c>
    </row>
    <row r="2" spans="2:51">
      <c r="B2" s="57" t="s">
        <v>162</v>
      </c>
      <c r="C2" s="78" t="s">
        <v>232</v>
      </c>
    </row>
    <row r="3" spans="2:51">
      <c r="B3" s="57" t="s">
        <v>164</v>
      </c>
      <c r="C3" s="78" t="s">
        <v>233</v>
      </c>
    </row>
    <row r="4" spans="2:51">
      <c r="B4" s="57" t="s">
        <v>165</v>
      </c>
      <c r="C4" s="78">
        <v>12152</v>
      </c>
    </row>
    <row r="6" spans="2:51" ht="26.25" customHeight="1">
      <c r="B6" s="139" t="s">
        <v>194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1" ht="26.25" customHeight="1">
      <c r="B7" s="139" t="s">
        <v>83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1" s="3" customFormat="1" ht="63">
      <c r="B8" s="23" t="s">
        <v>100</v>
      </c>
      <c r="C8" s="31" t="s">
        <v>34</v>
      </c>
      <c r="D8" s="31" t="s">
        <v>46</v>
      </c>
      <c r="E8" s="31" t="s">
        <v>85</v>
      </c>
      <c r="F8" s="31" t="s">
        <v>86</v>
      </c>
      <c r="G8" s="31" t="s">
        <v>215</v>
      </c>
      <c r="H8" s="31" t="s">
        <v>214</v>
      </c>
      <c r="I8" s="31" t="s">
        <v>94</v>
      </c>
      <c r="J8" s="31" t="s">
        <v>166</v>
      </c>
      <c r="K8" s="32" t="s">
        <v>168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222</v>
      </c>
      <c r="H9" s="17"/>
      <c r="I9" s="17" t="s">
        <v>218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09" t="s">
        <v>36</v>
      </c>
      <c r="C11" s="110"/>
      <c r="D11" s="110"/>
      <c r="E11" s="110"/>
      <c r="F11" s="110"/>
      <c r="G11" s="111"/>
      <c r="H11" s="115"/>
      <c r="I11" s="111">
        <v>-2.1826699999999994</v>
      </c>
      <c r="J11" s="112">
        <v>1</v>
      </c>
      <c r="K11" s="112">
        <f>I11/'סכום נכסי הקרן'!$C$42</f>
        <v>-2.0655874951988376E-4</v>
      </c>
      <c r="L11" s="117"/>
      <c r="AW11" s="100"/>
    </row>
    <row r="12" spans="2:51" s="100" customFormat="1" ht="19.5" customHeight="1">
      <c r="B12" s="113" t="s">
        <v>29</v>
      </c>
      <c r="C12" s="110"/>
      <c r="D12" s="110"/>
      <c r="E12" s="110"/>
      <c r="F12" s="110"/>
      <c r="G12" s="111"/>
      <c r="H12" s="115"/>
      <c r="I12" s="111">
        <v>-2.1826699999999994</v>
      </c>
      <c r="J12" s="112">
        <v>1</v>
      </c>
      <c r="K12" s="112">
        <f>I12/'סכום נכסי הקרן'!$C$42</f>
        <v>-2.0655874951988376E-4</v>
      </c>
      <c r="L12" s="118"/>
    </row>
    <row r="13" spans="2:51">
      <c r="B13" s="102" t="s">
        <v>344</v>
      </c>
      <c r="C13" s="82"/>
      <c r="D13" s="82"/>
      <c r="E13" s="82"/>
      <c r="F13" s="82"/>
      <c r="G13" s="91"/>
      <c r="H13" s="93"/>
      <c r="I13" s="91">
        <v>-2.1826699999999994</v>
      </c>
      <c r="J13" s="92">
        <v>1</v>
      </c>
      <c r="K13" s="92">
        <f>I13/'סכום נכסי הקרן'!$C$42</f>
        <v>-2.0655874951988376E-4</v>
      </c>
      <c r="L13" s="119"/>
    </row>
    <row r="14" spans="2:51">
      <c r="B14" s="87" t="s">
        <v>345</v>
      </c>
      <c r="C14" s="84" t="s">
        <v>346</v>
      </c>
      <c r="D14" s="97" t="s">
        <v>347</v>
      </c>
      <c r="E14" s="97" t="s">
        <v>147</v>
      </c>
      <c r="F14" s="104">
        <v>43255</v>
      </c>
      <c r="G14" s="94">
        <v>152262.75999999998</v>
      </c>
      <c r="H14" s="96">
        <v>-2.9056000000000002</v>
      </c>
      <c r="I14" s="94">
        <v>-4.4241000000000001</v>
      </c>
      <c r="J14" s="95">
        <v>2.0269211561986014</v>
      </c>
      <c r="K14" s="95">
        <f>I14/'סכום נכסי הקרן'!$C$42</f>
        <v>-4.1867829939978005E-4</v>
      </c>
      <c r="L14" s="119"/>
    </row>
    <row r="15" spans="2:51">
      <c r="B15" s="87" t="s">
        <v>348</v>
      </c>
      <c r="C15" s="84" t="s">
        <v>349</v>
      </c>
      <c r="D15" s="97" t="s">
        <v>347</v>
      </c>
      <c r="E15" s="97" t="s">
        <v>147</v>
      </c>
      <c r="F15" s="104">
        <v>43264</v>
      </c>
      <c r="G15" s="94">
        <v>24475.499999999996</v>
      </c>
      <c r="H15" s="96">
        <v>-2.0796000000000001</v>
      </c>
      <c r="I15" s="94">
        <v>-0.50898999999999994</v>
      </c>
      <c r="J15" s="95">
        <v>0.23319603971282882</v>
      </c>
      <c r="K15" s="95">
        <f>I15/'סכום נכסי הקרן'!$C$42</f>
        <v>-4.8168682356071071E-5</v>
      </c>
      <c r="L15" s="119"/>
    </row>
    <row r="16" spans="2:51" s="7" customFormat="1">
      <c r="B16" s="87" t="s">
        <v>350</v>
      </c>
      <c r="C16" s="84" t="s">
        <v>351</v>
      </c>
      <c r="D16" s="97" t="s">
        <v>347</v>
      </c>
      <c r="E16" s="97" t="s">
        <v>147</v>
      </c>
      <c r="F16" s="104">
        <v>43349</v>
      </c>
      <c r="G16" s="94">
        <v>35184.999999999993</v>
      </c>
      <c r="H16" s="96">
        <v>-1.4420999999999999</v>
      </c>
      <c r="I16" s="94">
        <v>-0.50741999999999987</v>
      </c>
      <c r="J16" s="95">
        <v>0.23247673720718204</v>
      </c>
      <c r="K16" s="95">
        <f>I16/'סכום נכסי הקרן'!$C$42</f>
        <v>-4.802010412997815E-5</v>
      </c>
      <c r="L16" s="124"/>
      <c r="AW16" s="1"/>
      <c r="AY16" s="1"/>
    </row>
    <row r="17" spans="2:51" s="7" customFormat="1">
      <c r="B17" s="87" t="s">
        <v>352</v>
      </c>
      <c r="C17" s="84" t="s">
        <v>353</v>
      </c>
      <c r="D17" s="97" t="s">
        <v>347</v>
      </c>
      <c r="E17" s="97" t="s">
        <v>147</v>
      </c>
      <c r="F17" s="104">
        <v>43307</v>
      </c>
      <c r="G17" s="94">
        <v>21271.799999999996</v>
      </c>
      <c r="H17" s="96">
        <v>-0.2465</v>
      </c>
      <c r="I17" s="94">
        <v>-5.2429999999999991E-2</v>
      </c>
      <c r="J17" s="95">
        <v>2.4021038452904014E-2</v>
      </c>
      <c r="K17" s="95">
        <f>I17/'סכום נכסי הקרן'!$C$42</f>
        <v>-4.9617556650008962E-6</v>
      </c>
      <c r="L17" s="124"/>
      <c r="AW17" s="1"/>
      <c r="AY17" s="1"/>
    </row>
    <row r="18" spans="2:51" s="7" customFormat="1">
      <c r="B18" s="87" t="s">
        <v>354</v>
      </c>
      <c r="C18" s="84" t="s">
        <v>355</v>
      </c>
      <c r="D18" s="97" t="s">
        <v>347</v>
      </c>
      <c r="E18" s="97" t="s">
        <v>147</v>
      </c>
      <c r="F18" s="104">
        <v>43313</v>
      </c>
      <c r="G18" s="94">
        <v>334781.39999999997</v>
      </c>
      <c r="H18" s="96">
        <v>0.84589999999999999</v>
      </c>
      <c r="I18" s="94">
        <v>2.8320399999999997</v>
      </c>
      <c r="J18" s="95">
        <v>-1.2975117631158171</v>
      </c>
      <c r="K18" s="95">
        <f>I18/'סכום נכסי הקרן'!$C$42</f>
        <v>2.6801240727654282E-4</v>
      </c>
      <c r="L18" s="124"/>
      <c r="AW18" s="1"/>
      <c r="AY18" s="1"/>
    </row>
    <row r="19" spans="2:51">
      <c r="B19" s="87" t="s">
        <v>356</v>
      </c>
      <c r="C19" s="84" t="s">
        <v>357</v>
      </c>
      <c r="D19" s="97" t="s">
        <v>347</v>
      </c>
      <c r="E19" s="97" t="s">
        <v>147</v>
      </c>
      <c r="F19" s="104">
        <v>43262</v>
      </c>
      <c r="G19" s="94">
        <v>21761.999999999996</v>
      </c>
      <c r="H19" s="96">
        <v>2.1974999999999998</v>
      </c>
      <c r="I19" s="94">
        <v>0.47822999999999988</v>
      </c>
      <c r="J19" s="95">
        <v>-0.21910320845569875</v>
      </c>
      <c r="K19" s="95">
        <f>I19/'סכום נכסי הקרן'!$C$42</f>
        <v>4.5257684754403554E-5</v>
      </c>
      <c r="L19" s="119"/>
    </row>
    <row r="20" spans="2:51">
      <c r="B20" s="83"/>
      <c r="C20" s="84"/>
      <c r="D20" s="84"/>
      <c r="E20" s="84"/>
      <c r="F20" s="84"/>
      <c r="G20" s="94"/>
      <c r="H20" s="96"/>
      <c r="I20" s="84"/>
      <c r="J20" s="95"/>
      <c r="K20" s="84"/>
      <c r="L20" s="119"/>
    </row>
    <row r="21" spans="2:5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19"/>
    </row>
    <row r="22" spans="2:5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51">
      <c r="B23" s="99" t="s">
        <v>230</v>
      </c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51">
      <c r="B24" s="99" t="s">
        <v>96</v>
      </c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51">
      <c r="B25" s="99" t="s">
        <v>213</v>
      </c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51">
      <c r="B26" s="99" t="s">
        <v>221</v>
      </c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5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5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5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5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163</v>
      </c>
      <c r="C1" s="78" t="s" vm="1">
        <v>231</v>
      </c>
    </row>
    <row r="2" spans="2:78">
      <c r="B2" s="57" t="s">
        <v>162</v>
      </c>
      <c r="C2" s="78" t="s">
        <v>232</v>
      </c>
    </row>
    <row r="3" spans="2:78">
      <c r="B3" s="57" t="s">
        <v>164</v>
      </c>
      <c r="C3" s="78" t="s">
        <v>233</v>
      </c>
    </row>
    <row r="4" spans="2:78">
      <c r="B4" s="57" t="s">
        <v>165</v>
      </c>
      <c r="C4" s="78">
        <v>12152</v>
      </c>
    </row>
    <row r="6" spans="2:78" ht="26.25" customHeight="1">
      <c r="B6" s="139" t="s">
        <v>194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84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47.25">
      <c r="B8" s="23" t="s">
        <v>100</v>
      </c>
      <c r="C8" s="31" t="s">
        <v>34</v>
      </c>
      <c r="D8" s="31" t="s">
        <v>37</v>
      </c>
      <c r="E8" s="31" t="s">
        <v>15</v>
      </c>
      <c r="F8" s="31" t="s">
        <v>47</v>
      </c>
      <c r="G8" s="31" t="s">
        <v>86</v>
      </c>
      <c r="H8" s="31" t="s">
        <v>18</v>
      </c>
      <c r="I8" s="31" t="s">
        <v>85</v>
      </c>
      <c r="J8" s="31" t="s">
        <v>17</v>
      </c>
      <c r="K8" s="31" t="s">
        <v>19</v>
      </c>
      <c r="L8" s="31" t="s">
        <v>215</v>
      </c>
      <c r="M8" s="31" t="s">
        <v>214</v>
      </c>
      <c r="N8" s="31" t="s">
        <v>94</v>
      </c>
      <c r="O8" s="31" t="s">
        <v>44</v>
      </c>
      <c r="P8" s="31" t="s">
        <v>166</v>
      </c>
      <c r="Q8" s="32" t="s">
        <v>168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222</v>
      </c>
      <c r="M9" s="17"/>
      <c r="N9" s="17" t="s">
        <v>218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97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230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96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213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221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163</v>
      </c>
      <c r="C1" s="78" t="s" vm="1">
        <v>231</v>
      </c>
    </row>
    <row r="2" spans="2:61">
      <c r="B2" s="57" t="s">
        <v>162</v>
      </c>
      <c r="C2" s="78" t="s">
        <v>232</v>
      </c>
    </row>
    <row r="3" spans="2:61">
      <c r="B3" s="57" t="s">
        <v>164</v>
      </c>
      <c r="C3" s="78" t="s">
        <v>233</v>
      </c>
    </row>
    <row r="4" spans="2:61">
      <c r="B4" s="57" t="s">
        <v>165</v>
      </c>
      <c r="C4" s="78">
        <v>12152</v>
      </c>
    </row>
    <row r="6" spans="2:61" ht="26.25" customHeight="1">
      <c r="B6" s="139" t="s">
        <v>195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61" s="3" customFormat="1" ht="78.75">
      <c r="B7" s="23" t="s">
        <v>100</v>
      </c>
      <c r="C7" s="31" t="s">
        <v>207</v>
      </c>
      <c r="D7" s="31" t="s">
        <v>34</v>
      </c>
      <c r="E7" s="31" t="s">
        <v>101</v>
      </c>
      <c r="F7" s="31" t="s">
        <v>15</v>
      </c>
      <c r="G7" s="31" t="s">
        <v>86</v>
      </c>
      <c r="H7" s="31" t="s">
        <v>47</v>
      </c>
      <c r="I7" s="31" t="s">
        <v>18</v>
      </c>
      <c r="J7" s="31" t="s">
        <v>85</v>
      </c>
      <c r="K7" s="14" t="s">
        <v>30</v>
      </c>
      <c r="L7" s="71" t="s">
        <v>19</v>
      </c>
      <c r="M7" s="31" t="s">
        <v>215</v>
      </c>
      <c r="N7" s="31" t="s">
        <v>214</v>
      </c>
      <c r="O7" s="31" t="s">
        <v>94</v>
      </c>
      <c r="P7" s="31" t="s">
        <v>166</v>
      </c>
      <c r="Q7" s="32" t="s">
        <v>168</v>
      </c>
      <c r="R7" s="1"/>
      <c r="S7" s="1"/>
      <c r="T7" s="1"/>
      <c r="U7" s="1"/>
      <c r="V7" s="1"/>
      <c r="W7" s="1"/>
      <c r="BH7" s="3" t="s">
        <v>146</v>
      </c>
      <c r="BI7" s="3" t="s">
        <v>148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222</v>
      </c>
      <c r="N8" s="17"/>
      <c r="O8" s="17" t="s">
        <v>218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144</v>
      </c>
      <c r="BI8" s="3" t="s">
        <v>147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97</v>
      </c>
      <c r="R9" s="1"/>
      <c r="S9" s="1"/>
      <c r="T9" s="1"/>
      <c r="U9" s="1"/>
      <c r="V9" s="1"/>
      <c r="W9" s="1"/>
      <c r="BH9" s="4" t="s">
        <v>145</v>
      </c>
      <c r="BI9" s="4" t="s">
        <v>149</v>
      </c>
    </row>
    <row r="10" spans="2:61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"/>
      <c r="S10" s="1"/>
      <c r="T10" s="1"/>
      <c r="U10" s="1"/>
      <c r="V10" s="1"/>
      <c r="W10" s="1"/>
      <c r="BH10" s="1" t="s">
        <v>27</v>
      </c>
      <c r="BI10" s="4" t="s">
        <v>150</v>
      </c>
    </row>
    <row r="11" spans="2:61" ht="21.75" customHeight="1">
      <c r="B11" s="99" t="s">
        <v>230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BI11" s="1" t="s">
        <v>156</v>
      </c>
    </row>
    <row r="12" spans="2:61">
      <c r="B12" s="99" t="s">
        <v>96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BI12" s="1" t="s">
        <v>151</v>
      </c>
    </row>
    <row r="13" spans="2:61">
      <c r="B13" s="99" t="s">
        <v>213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BI13" s="1" t="s">
        <v>152</v>
      </c>
    </row>
    <row r="14" spans="2:61">
      <c r="B14" s="99" t="s">
        <v>221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BI14" s="1" t="s">
        <v>153</v>
      </c>
    </row>
    <row r="15" spans="2:6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BI15" s="1" t="s">
        <v>155</v>
      </c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BI16" s="1" t="s">
        <v>154</v>
      </c>
    </row>
    <row r="17" spans="2:6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BI17" s="1" t="s">
        <v>157</v>
      </c>
    </row>
    <row r="18" spans="2:6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BI18" s="1" t="s">
        <v>158</v>
      </c>
    </row>
    <row r="19" spans="2:6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BI19" s="1" t="s">
        <v>159</v>
      </c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BI20" s="1" t="s">
        <v>160</v>
      </c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BI21" s="1" t="s">
        <v>161</v>
      </c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BI22" s="1" t="s">
        <v>27</v>
      </c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163</v>
      </c>
      <c r="C1" s="78" t="s" vm="1">
        <v>231</v>
      </c>
    </row>
    <row r="2" spans="2:64">
      <c r="B2" s="57" t="s">
        <v>162</v>
      </c>
      <c r="C2" s="78" t="s">
        <v>232</v>
      </c>
    </row>
    <row r="3" spans="2:64">
      <c r="B3" s="57" t="s">
        <v>164</v>
      </c>
      <c r="C3" s="78" t="s">
        <v>233</v>
      </c>
    </row>
    <row r="4" spans="2:64">
      <c r="B4" s="57" t="s">
        <v>165</v>
      </c>
      <c r="C4" s="78">
        <v>12152</v>
      </c>
    </row>
    <row r="6" spans="2:64" ht="26.25" customHeight="1">
      <c r="B6" s="139" t="s">
        <v>196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78.75">
      <c r="B7" s="60" t="s">
        <v>100</v>
      </c>
      <c r="C7" s="61" t="s">
        <v>34</v>
      </c>
      <c r="D7" s="61" t="s">
        <v>101</v>
      </c>
      <c r="E7" s="61" t="s">
        <v>15</v>
      </c>
      <c r="F7" s="61" t="s">
        <v>47</v>
      </c>
      <c r="G7" s="61" t="s">
        <v>18</v>
      </c>
      <c r="H7" s="61" t="s">
        <v>85</v>
      </c>
      <c r="I7" s="61" t="s">
        <v>38</v>
      </c>
      <c r="J7" s="61" t="s">
        <v>19</v>
      </c>
      <c r="K7" s="61" t="s">
        <v>215</v>
      </c>
      <c r="L7" s="61" t="s">
        <v>214</v>
      </c>
      <c r="M7" s="61" t="s">
        <v>94</v>
      </c>
      <c r="N7" s="61" t="s">
        <v>166</v>
      </c>
      <c r="O7" s="63" t="s">
        <v>168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222</v>
      </c>
      <c r="L8" s="33"/>
      <c r="M8" s="33" t="s">
        <v>218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230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96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213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221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163</v>
      </c>
      <c r="C1" s="78" t="s" vm="1">
        <v>231</v>
      </c>
    </row>
    <row r="2" spans="2:56">
      <c r="B2" s="57" t="s">
        <v>162</v>
      </c>
      <c r="C2" s="78" t="s">
        <v>232</v>
      </c>
    </row>
    <row r="3" spans="2:56">
      <c r="B3" s="57" t="s">
        <v>164</v>
      </c>
      <c r="C3" s="78" t="s">
        <v>233</v>
      </c>
    </row>
    <row r="4" spans="2:56">
      <c r="B4" s="57" t="s">
        <v>165</v>
      </c>
      <c r="C4" s="78">
        <v>12152</v>
      </c>
    </row>
    <row r="6" spans="2:56" ht="26.25" customHeight="1">
      <c r="B6" s="139" t="s">
        <v>197</v>
      </c>
      <c r="C6" s="140"/>
      <c r="D6" s="140"/>
      <c r="E6" s="140"/>
      <c r="F6" s="140"/>
      <c r="G6" s="140"/>
      <c r="H6" s="140"/>
      <c r="I6" s="140"/>
      <c r="J6" s="141"/>
    </row>
    <row r="7" spans="2:56" s="3" customFormat="1" ht="78.75">
      <c r="B7" s="60" t="s">
        <v>100</v>
      </c>
      <c r="C7" s="62" t="s">
        <v>40</v>
      </c>
      <c r="D7" s="62" t="s">
        <v>69</v>
      </c>
      <c r="E7" s="62" t="s">
        <v>41</v>
      </c>
      <c r="F7" s="62" t="s">
        <v>85</v>
      </c>
      <c r="G7" s="62" t="s">
        <v>208</v>
      </c>
      <c r="H7" s="62" t="s">
        <v>166</v>
      </c>
      <c r="I7" s="64" t="s">
        <v>167</v>
      </c>
      <c r="J7" s="77" t="s">
        <v>225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219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3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03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163</v>
      </c>
      <c r="C1" s="78" t="s" vm="1">
        <v>231</v>
      </c>
    </row>
    <row r="2" spans="2:60">
      <c r="B2" s="57" t="s">
        <v>162</v>
      </c>
      <c r="C2" s="78" t="s">
        <v>232</v>
      </c>
    </row>
    <row r="3" spans="2:60">
      <c r="B3" s="57" t="s">
        <v>164</v>
      </c>
      <c r="C3" s="78" t="s">
        <v>233</v>
      </c>
    </row>
    <row r="4" spans="2:60">
      <c r="B4" s="57" t="s">
        <v>165</v>
      </c>
      <c r="C4" s="78">
        <v>12152</v>
      </c>
    </row>
    <row r="6" spans="2:60" ht="26.25" customHeight="1">
      <c r="B6" s="139" t="s">
        <v>198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66">
      <c r="B7" s="60" t="s">
        <v>100</v>
      </c>
      <c r="C7" s="60" t="s">
        <v>101</v>
      </c>
      <c r="D7" s="60" t="s">
        <v>15</v>
      </c>
      <c r="E7" s="60" t="s">
        <v>16</v>
      </c>
      <c r="F7" s="60" t="s">
        <v>42</v>
      </c>
      <c r="G7" s="60" t="s">
        <v>85</v>
      </c>
      <c r="H7" s="60" t="s">
        <v>39</v>
      </c>
      <c r="I7" s="60" t="s">
        <v>94</v>
      </c>
      <c r="J7" s="60" t="s">
        <v>166</v>
      </c>
      <c r="K7" s="60" t="s">
        <v>167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218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3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163</v>
      </c>
      <c r="C1" s="78" t="s" vm="1">
        <v>231</v>
      </c>
    </row>
    <row r="2" spans="2:60">
      <c r="B2" s="57" t="s">
        <v>162</v>
      </c>
      <c r="C2" s="78" t="s">
        <v>232</v>
      </c>
    </row>
    <row r="3" spans="2:60">
      <c r="B3" s="57" t="s">
        <v>164</v>
      </c>
      <c r="C3" s="78" t="s">
        <v>233</v>
      </c>
    </row>
    <row r="4" spans="2:60">
      <c r="B4" s="57" t="s">
        <v>165</v>
      </c>
      <c r="C4" s="78">
        <v>12152</v>
      </c>
    </row>
    <row r="6" spans="2:60" ht="26.25" customHeight="1">
      <c r="B6" s="139" t="s">
        <v>199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78.75">
      <c r="B7" s="60" t="s">
        <v>100</v>
      </c>
      <c r="C7" s="62" t="s">
        <v>34</v>
      </c>
      <c r="D7" s="62" t="s">
        <v>15</v>
      </c>
      <c r="E7" s="62" t="s">
        <v>16</v>
      </c>
      <c r="F7" s="62" t="s">
        <v>42</v>
      </c>
      <c r="G7" s="62" t="s">
        <v>85</v>
      </c>
      <c r="H7" s="62" t="s">
        <v>39</v>
      </c>
      <c r="I7" s="62" t="s">
        <v>94</v>
      </c>
      <c r="J7" s="62" t="s">
        <v>166</v>
      </c>
      <c r="K7" s="64" t="s">
        <v>167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218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3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163</v>
      </c>
      <c r="C1" s="78" t="s" vm="1">
        <v>231</v>
      </c>
    </row>
    <row r="2" spans="2:47">
      <c r="B2" s="57" t="s">
        <v>162</v>
      </c>
      <c r="C2" s="78" t="s">
        <v>232</v>
      </c>
    </row>
    <row r="3" spans="2:47">
      <c r="B3" s="57" t="s">
        <v>164</v>
      </c>
      <c r="C3" s="78" t="s">
        <v>233</v>
      </c>
    </row>
    <row r="4" spans="2:47">
      <c r="B4" s="57" t="s">
        <v>165</v>
      </c>
      <c r="C4" s="78">
        <v>12152</v>
      </c>
    </row>
    <row r="6" spans="2:47" ht="26.25" customHeight="1">
      <c r="B6" s="139" t="s">
        <v>200</v>
      </c>
      <c r="C6" s="140"/>
      <c r="D6" s="141"/>
    </row>
    <row r="7" spans="2:47" s="3" customFormat="1" ht="33">
      <c r="B7" s="60" t="s">
        <v>100</v>
      </c>
      <c r="C7" s="65" t="s">
        <v>91</v>
      </c>
      <c r="D7" s="66" t="s">
        <v>90</v>
      </c>
    </row>
    <row r="8" spans="2:47" s="3" customFormat="1">
      <c r="B8" s="16"/>
      <c r="C8" s="33" t="s">
        <v>218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1"/>
      <c r="C10" s="101"/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3"/>
      <c r="C11" s="101"/>
      <c r="D11" s="101"/>
    </row>
    <row r="12" spans="2:47">
      <c r="B12" s="103"/>
      <c r="C12" s="101"/>
      <c r="D12" s="10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1"/>
      <c r="C13" s="101"/>
      <c r="D13" s="10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1"/>
      <c r="C14" s="101"/>
      <c r="D14" s="101"/>
    </row>
    <row r="15" spans="2:47">
      <c r="B15" s="101"/>
      <c r="C15" s="101"/>
      <c r="D15" s="10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1"/>
      <c r="C16" s="101"/>
      <c r="D16" s="10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163</v>
      </c>
      <c r="C1" s="78" t="s" vm="1">
        <v>231</v>
      </c>
    </row>
    <row r="2" spans="2:18">
      <c r="B2" s="57" t="s">
        <v>162</v>
      </c>
      <c r="C2" s="78" t="s">
        <v>232</v>
      </c>
    </row>
    <row r="3" spans="2:18">
      <c r="B3" s="57" t="s">
        <v>164</v>
      </c>
      <c r="C3" s="78" t="s">
        <v>233</v>
      </c>
    </row>
    <row r="4" spans="2:18">
      <c r="B4" s="57" t="s">
        <v>165</v>
      </c>
      <c r="C4" s="78">
        <v>12152</v>
      </c>
    </row>
    <row r="6" spans="2:18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100</v>
      </c>
      <c r="C7" s="31" t="s">
        <v>34</v>
      </c>
      <c r="D7" s="31" t="s">
        <v>46</v>
      </c>
      <c r="E7" s="31" t="s">
        <v>15</v>
      </c>
      <c r="F7" s="31" t="s">
        <v>47</v>
      </c>
      <c r="G7" s="31" t="s">
        <v>86</v>
      </c>
      <c r="H7" s="31" t="s">
        <v>18</v>
      </c>
      <c r="I7" s="31" t="s">
        <v>85</v>
      </c>
      <c r="J7" s="31" t="s">
        <v>17</v>
      </c>
      <c r="K7" s="31" t="s">
        <v>201</v>
      </c>
      <c r="L7" s="31" t="s">
        <v>220</v>
      </c>
      <c r="M7" s="31" t="s">
        <v>202</v>
      </c>
      <c r="N7" s="31" t="s">
        <v>44</v>
      </c>
      <c r="O7" s="31" t="s">
        <v>166</v>
      </c>
      <c r="P7" s="32" t="s">
        <v>168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222</v>
      </c>
      <c r="M8" s="33" t="s">
        <v>218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230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96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J11" sqref="J1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163</v>
      </c>
      <c r="C1" s="78" t="s" vm="1">
        <v>231</v>
      </c>
    </row>
    <row r="2" spans="2:14">
      <c r="B2" s="57" t="s">
        <v>162</v>
      </c>
      <c r="C2" s="78" t="s">
        <v>232</v>
      </c>
    </row>
    <row r="3" spans="2:14">
      <c r="B3" s="57" t="s">
        <v>164</v>
      </c>
      <c r="C3" s="78" t="s">
        <v>233</v>
      </c>
    </row>
    <row r="4" spans="2:14">
      <c r="B4" s="57" t="s">
        <v>165</v>
      </c>
      <c r="C4" s="78">
        <v>12152</v>
      </c>
    </row>
    <row r="6" spans="2:14" ht="26.25" customHeight="1">
      <c r="B6" s="128" t="s">
        <v>192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</row>
    <row r="7" spans="2:14" s="3" customFormat="1" ht="63">
      <c r="B7" s="13" t="s">
        <v>99</v>
      </c>
      <c r="C7" s="14" t="s">
        <v>34</v>
      </c>
      <c r="D7" s="14" t="s">
        <v>101</v>
      </c>
      <c r="E7" s="14" t="s">
        <v>15</v>
      </c>
      <c r="F7" s="14" t="s">
        <v>47</v>
      </c>
      <c r="G7" s="14" t="s">
        <v>85</v>
      </c>
      <c r="H7" s="14" t="s">
        <v>17</v>
      </c>
      <c r="I7" s="14" t="s">
        <v>19</v>
      </c>
      <c r="J7" s="14" t="s">
        <v>45</v>
      </c>
      <c r="K7" s="14" t="s">
        <v>166</v>
      </c>
      <c r="L7" s="14" t="s">
        <v>167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218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09" t="s">
        <v>33</v>
      </c>
      <c r="C10" s="110"/>
      <c r="D10" s="110"/>
      <c r="E10" s="110"/>
      <c r="F10" s="110"/>
      <c r="G10" s="110"/>
      <c r="H10" s="110"/>
      <c r="I10" s="110"/>
      <c r="J10" s="111">
        <f>J11</f>
        <v>405.56587273500003</v>
      </c>
      <c r="K10" s="112">
        <v>1</v>
      </c>
      <c r="L10" s="112">
        <f>J10/'סכום נכסי הקרן'!$C$42</f>
        <v>3.8381056009420544E-2</v>
      </c>
      <c r="M10" s="117"/>
      <c r="N10" s="117"/>
    </row>
    <row r="11" spans="2:14" s="100" customFormat="1">
      <c r="B11" s="113" t="s">
        <v>212</v>
      </c>
      <c r="C11" s="110"/>
      <c r="D11" s="110"/>
      <c r="E11" s="110"/>
      <c r="F11" s="110"/>
      <c r="G11" s="110"/>
      <c r="H11" s="110"/>
      <c r="I11" s="110"/>
      <c r="J11" s="111">
        <f>J12+J16</f>
        <v>405.56587273500003</v>
      </c>
      <c r="K11" s="112">
        <v>1</v>
      </c>
      <c r="L11" s="112">
        <f>J11/'סכום נכסי הקרן'!$C$42</f>
        <v>3.8381056009420544E-2</v>
      </c>
      <c r="M11" s="118"/>
      <c r="N11" s="118"/>
    </row>
    <row r="12" spans="2:14">
      <c r="B12" s="102" t="s">
        <v>31</v>
      </c>
      <c r="C12" s="82"/>
      <c r="D12" s="82"/>
      <c r="E12" s="82"/>
      <c r="F12" s="82"/>
      <c r="G12" s="82"/>
      <c r="H12" s="82"/>
      <c r="I12" s="82"/>
      <c r="J12" s="91">
        <f>J13+J14</f>
        <v>359.31794273500003</v>
      </c>
      <c r="K12" s="92">
        <v>0.88561630042932737</v>
      </c>
      <c r="L12" s="92">
        <f>J12/'סכום נכסי הקרן'!$C$42</f>
        <v>3.4004345563643991E-2</v>
      </c>
      <c r="M12" s="119"/>
      <c r="N12" s="119"/>
    </row>
    <row r="13" spans="2:14">
      <c r="B13" s="87" t="s">
        <v>363</v>
      </c>
      <c r="C13" s="84" t="s">
        <v>364</v>
      </c>
      <c r="D13" s="84">
        <v>12</v>
      </c>
      <c r="E13" s="84" t="s">
        <v>365</v>
      </c>
      <c r="F13" s="84" t="s">
        <v>366</v>
      </c>
      <c r="G13" s="97" t="s">
        <v>148</v>
      </c>
      <c r="H13" s="98">
        <v>0</v>
      </c>
      <c r="I13" s="98">
        <v>0</v>
      </c>
      <c r="J13" s="94">
        <v>2.1979427349999998</v>
      </c>
      <c r="K13" s="95">
        <v>5.4334521952685419E-3</v>
      </c>
      <c r="L13" s="95">
        <f>J13/'סכום נכסי הקרן'!$C$42</f>
        <v>2.0800409721025777E-4</v>
      </c>
      <c r="M13" s="119"/>
      <c r="N13" s="119"/>
    </row>
    <row r="14" spans="2:14">
      <c r="B14" s="87" t="s">
        <v>367</v>
      </c>
      <c r="C14" s="84" t="s">
        <v>368</v>
      </c>
      <c r="D14" s="84">
        <v>10</v>
      </c>
      <c r="E14" s="84" t="s">
        <v>365</v>
      </c>
      <c r="F14" s="84" t="s">
        <v>366</v>
      </c>
      <c r="G14" s="97" t="s">
        <v>148</v>
      </c>
      <c r="H14" s="98">
        <v>0</v>
      </c>
      <c r="I14" s="98">
        <v>0</v>
      </c>
      <c r="J14" s="94">
        <v>357.12</v>
      </c>
      <c r="K14" s="95">
        <v>0.8801828482340589</v>
      </c>
      <c r="L14" s="95">
        <f>J14/'סכום נכסי הקרן'!$C$42</f>
        <v>3.3796341466433726E-2</v>
      </c>
      <c r="M14" s="119"/>
      <c r="N14" s="119"/>
    </row>
    <row r="15" spans="2:14">
      <c r="B15" s="83"/>
      <c r="C15" s="84"/>
      <c r="D15" s="84"/>
      <c r="E15" s="84"/>
      <c r="F15" s="84"/>
      <c r="G15" s="84"/>
      <c r="H15" s="84"/>
      <c r="I15" s="84"/>
      <c r="J15" s="84"/>
      <c r="K15" s="95"/>
      <c r="L15" s="84"/>
      <c r="M15" s="119"/>
      <c r="N15" s="119"/>
    </row>
    <row r="16" spans="2:14">
      <c r="B16" s="102" t="s">
        <v>32</v>
      </c>
      <c r="C16" s="82"/>
      <c r="D16" s="82"/>
      <c r="E16" s="82"/>
      <c r="F16" s="82"/>
      <c r="G16" s="82"/>
      <c r="H16" s="82"/>
      <c r="I16" s="82"/>
      <c r="J16" s="91">
        <f>SUM(J17:J21)</f>
        <v>46.247929999999997</v>
      </c>
      <c r="K16" s="92">
        <v>0.11438369957067279</v>
      </c>
      <c r="L16" s="92">
        <f>J16/'סכום נכסי הקרן'!$C$42</f>
        <v>4.3767104457765578E-3</v>
      </c>
      <c r="M16" s="119"/>
      <c r="N16" s="119"/>
    </row>
    <row r="17" spans="2:14">
      <c r="B17" s="87" t="s">
        <v>367</v>
      </c>
      <c r="C17" s="84" t="s">
        <v>369</v>
      </c>
      <c r="D17" s="84">
        <v>10</v>
      </c>
      <c r="E17" s="84" t="s">
        <v>365</v>
      </c>
      <c r="F17" s="84" t="s">
        <v>366</v>
      </c>
      <c r="G17" s="97" t="s">
        <v>149</v>
      </c>
      <c r="H17" s="98">
        <v>0</v>
      </c>
      <c r="I17" s="98">
        <v>0</v>
      </c>
      <c r="J17" s="94">
        <v>5.5124899999999988</v>
      </c>
      <c r="K17" s="95">
        <v>1.3627220771016076E-2</v>
      </c>
      <c r="L17" s="95">
        <f>J17/'סכום נכסי הקרן'!$C$42</f>
        <v>5.2167897169103159E-4</v>
      </c>
      <c r="M17" s="119"/>
      <c r="N17" s="119"/>
    </row>
    <row r="18" spans="2:14">
      <c r="B18" s="87" t="s">
        <v>367</v>
      </c>
      <c r="C18" s="84" t="s">
        <v>370</v>
      </c>
      <c r="D18" s="84">
        <v>10</v>
      </c>
      <c r="E18" s="84" t="s">
        <v>365</v>
      </c>
      <c r="F18" s="84" t="s">
        <v>366</v>
      </c>
      <c r="G18" s="97" t="s">
        <v>151</v>
      </c>
      <c r="H18" s="98">
        <v>0</v>
      </c>
      <c r="I18" s="98">
        <v>0</v>
      </c>
      <c r="J18" s="94">
        <v>1.9955499999999997</v>
      </c>
      <c r="K18" s="95">
        <v>4.9331246695415564E-3</v>
      </c>
      <c r="L18" s="95">
        <f>J18/'סכום נכסי הקרן'!$C$42</f>
        <v>1.8885049622911575E-4</v>
      </c>
      <c r="M18" s="119"/>
      <c r="N18" s="119"/>
    </row>
    <row r="19" spans="2:14">
      <c r="B19" s="87" t="s">
        <v>367</v>
      </c>
      <c r="C19" s="84" t="s">
        <v>371</v>
      </c>
      <c r="D19" s="84">
        <v>10</v>
      </c>
      <c r="E19" s="84" t="s">
        <v>365</v>
      </c>
      <c r="F19" s="84" t="s">
        <v>366</v>
      </c>
      <c r="G19" s="97" t="s">
        <v>156</v>
      </c>
      <c r="H19" s="98">
        <v>0</v>
      </c>
      <c r="I19" s="98">
        <v>0</v>
      </c>
      <c r="J19" s="94">
        <v>1.4821600000000001</v>
      </c>
      <c r="K19" s="95">
        <v>3.663992413223279E-3</v>
      </c>
      <c r="L19" s="95">
        <f>J19/'סכום נכסי הקרן'!$C$42</f>
        <v>1.4026541629673337E-4</v>
      </c>
      <c r="M19" s="119"/>
      <c r="N19" s="119"/>
    </row>
    <row r="20" spans="2:14">
      <c r="B20" s="87" t="s">
        <v>367</v>
      </c>
      <c r="C20" s="84" t="s">
        <v>372</v>
      </c>
      <c r="D20" s="84">
        <v>10</v>
      </c>
      <c r="E20" s="84" t="s">
        <v>365</v>
      </c>
      <c r="F20" s="84" t="s">
        <v>366</v>
      </c>
      <c r="G20" s="97" t="s">
        <v>147</v>
      </c>
      <c r="H20" s="98">
        <v>0</v>
      </c>
      <c r="I20" s="98">
        <v>0</v>
      </c>
      <c r="J20" s="94">
        <v>34.007730000000002</v>
      </c>
      <c r="K20" s="95">
        <v>8.4069239967983003E-2</v>
      </c>
      <c r="L20" s="95">
        <f>J20/'סכום נכסי הקרן'!$C$42</f>
        <v>3.2183491699660683E-3</v>
      </c>
      <c r="M20" s="119"/>
      <c r="N20" s="119"/>
    </row>
    <row r="21" spans="2:14">
      <c r="B21" s="87" t="s">
        <v>367</v>
      </c>
      <c r="C21" s="84" t="s">
        <v>373</v>
      </c>
      <c r="D21" s="84">
        <v>10</v>
      </c>
      <c r="E21" s="84" t="s">
        <v>365</v>
      </c>
      <c r="F21" s="84" t="s">
        <v>366</v>
      </c>
      <c r="G21" s="97" t="s">
        <v>157</v>
      </c>
      <c r="H21" s="98">
        <v>0</v>
      </c>
      <c r="I21" s="98">
        <v>0</v>
      </c>
      <c r="J21" s="94">
        <v>3.25</v>
      </c>
      <c r="K21" s="95">
        <v>8.0901217489088659E-3</v>
      </c>
      <c r="L21" s="95">
        <f>J21/'סכום נכסי הקרן'!$C$42</f>
        <v>3.0756639159360894E-4</v>
      </c>
      <c r="M21" s="119"/>
      <c r="N21" s="119"/>
    </row>
    <row r="22" spans="2:14">
      <c r="B22" s="83"/>
      <c r="C22" s="84"/>
      <c r="D22" s="84"/>
      <c r="E22" s="84"/>
      <c r="F22" s="84"/>
      <c r="G22" s="84"/>
      <c r="H22" s="84"/>
      <c r="I22" s="84"/>
      <c r="J22" s="84"/>
      <c r="K22" s="95"/>
      <c r="L22" s="84"/>
      <c r="M22" s="119"/>
      <c r="N22" s="119"/>
    </row>
    <row r="23" spans="2:1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19"/>
      <c r="N23" s="119"/>
    </row>
    <row r="24" spans="2:1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4">
      <c r="B25" s="99" t="s">
        <v>230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4">
      <c r="B26" s="103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163</v>
      </c>
      <c r="C1" s="78" t="s" vm="1">
        <v>231</v>
      </c>
    </row>
    <row r="2" spans="2:18">
      <c r="B2" s="57" t="s">
        <v>162</v>
      </c>
      <c r="C2" s="78" t="s">
        <v>232</v>
      </c>
    </row>
    <row r="3" spans="2:18">
      <c r="B3" s="57" t="s">
        <v>164</v>
      </c>
      <c r="C3" s="78" t="s">
        <v>233</v>
      </c>
    </row>
    <row r="4" spans="2:18">
      <c r="B4" s="57" t="s">
        <v>165</v>
      </c>
      <c r="C4" s="78">
        <v>12152</v>
      </c>
    </row>
    <row r="6" spans="2:18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100</v>
      </c>
      <c r="C7" s="31" t="s">
        <v>34</v>
      </c>
      <c r="D7" s="31" t="s">
        <v>46</v>
      </c>
      <c r="E7" s="31" t="s">
        <v>15</v>
      </c>
      <c r="F7" s="31" t="s">
        <v>47</v>
      </c>
      <c r="G7" s="31" t="s">
        <v>86</v>
      </c>
      <c r="H7" s="31" t="s">
        <v>18</v>
      </c>
      <c r="I7" s="31" t="s">
        <v>85</v>
      </c>
      <c r="J7" s="31" t="s">
        <v>17</v>
      </c>
      <c r="K7" s="31" t="s">
        <v>201</v>
      </c>
      <c r="L7" s="31" t="s">
        <v>215</v>
      </c>
      <c r="M7" s="31" t="s">
        <v>202</v>
      </c>
      <c r="N7" s="31" t="s">
        <v>44</v>
      </c>
      <c r="O7" s="31" t="s">
        <v>166</v>
      </c>
      <c r="P7" s="32" t="s">
        <v>168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222</v>
      </c>
      <c r="M8" s="33" t="s">
        <v>218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230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96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163</v>
      </c>
      <c r="C1" s="78" t="s" vm="1">
        <v>231</v>
      </c>
    </row>
    <row r="2" spans="2:18">
      <c r="B2" s="57" t="s">
        <v>162</v>
      </c>
      <c r="C2" s="78" t="s">
        <v>232</v>
      </c>
    </row>
    <row r="3" spans="2:18">
      <c r="B3" s="57" t="s">
        <v>164</v>
      </c>
      <c r="C3" s="78" t="s">
        <v>233</v>
      </c>
    </row>
    <row r="4" spans="2:18">
      <c r="B4" s="57" t="s">
        <v>165</v>
      </c>
      <c r="C4" s="78">
        <v>12152</v>
      </c>
    </row>
    <row r="6" spans="2:18" ht="26.25" customHeight="1">
      <c r="B6" s="139" t="s">
        <v>206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100</v>
      </c>
      <c r="C7" s="31" t="s">
        <v>34</v>
      </c>
      <c r="D7" s="31" t="s">
        <v>46</v>
      </c>
      <c r="E7" s="31" t="s">
        <v>15</v>
      </c>
      <c r="F7" s="31" t="s">
        <v>47</v>
      </c>
      <c r="G7" s="31" t="s">
        <v>86</v>
      </c>
      <c r="H7" s="31" t="s">
        <v>18</v>
      </c>
      <c r="I7" s="31" t="s">
        <v>85</v>
      </c>
      <c r="J7" s="31" t="s">
        <v>17</v>
      </c>
      <c r="K7" s="31" t="s">
        <v>201</v>
      </c>
      <c r="L7" s="31" t="s">
        <v>215</v>
      </c>
      <c r="M7" s="31" t="s">
        <v>202</v>
      </c>
      <c r="N7" s="31" t="s">
        <v>44</v>
      </c>
      <c r="O7" s="31" t="s">
        <v>166</v>
      </c>
      <c r="P7" s="32" t="s">
        <v>168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222</v>
      </c>
      <c r="M8" s="33" t="s">
        <v>218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230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96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163</v>
      </c>
      <c r="C1" s="78" t="s" vm="1">
        <v>231</v>
      </c>
    </row>
    <row r="2" spans="2:53">
      <c r="B2" s="57" t="s">
        <v>162</v>
      </c>
      <c r="C2" s="78" t="s">
        <v>232</v>
      </c>
    </row>
    <row r="3" spans="2:53">
      <c r="B3" s="57" t="s">
        <v>164</v>
      </c>
      <c r="C3" s="78" t="s">
        <v>233</v>
      </c>
    </row>
    <row r="4" spans="2:53">
      <c r="B4" s="57" t="s">
        <v>165</v>
      </c>
      <c r="C4" s="78">
        <v>12152</v>
      </c>
    </row>
    <row r="6" spans="2:53" ht="21.75" customHeight="1">
      <c r="B6" s="130" t="s">
        <v>193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2"/>
    </row>
    <row r="7" spans="2:53" ht="27.75" customHeight="1">
      <c r="B7" s="133" t="s">
        <v>70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5"/>
      <c r="AU7" s="3"/>
      <c r="AV7" s="3"/>
    </row>
    <row r="8" spans="2:53" s="3" customFormat="1" ht="66" customHeight="1">
      <c r="B8" s="23" t="s">
        <v>99</v>
      </c>
      <c r="C8" s="31" t="s">
        <v>34</v>
      </c>
      <c r="D8" s="31" t="s">
        <v>103</v>
      </c>
      <c r="E8" s="31" t="s">
        <v>15</v>
      </c>
      <c r="F8" s="31" t="s">
        <v>47</v>
      </c>
      <c r="G8" s="31" t="s">
        <v>86</v>
      </c>
      <c r="H8" s="31" t="s">
        <v>18</v>
      </c>
      <c r="I8" s="31" t="s">
        <v>85</v>
      </c>
      <c r="J8" s="31" t="s">
        <v>17</v>
      </c>
      <c r="K8" s="31" t="s">
        <v>19</v>
      </c>
      <c r="L8" s="31" t="s">
        <v>215</v>
      </c>
      <c r="M8" s="31" t="s">
        <v>214</v>
      </c>
      <c r="N8" s="31" t="s">
        <v>229</v>
      </c>
      <c r="O8" s="31" t="s">
        <v>45</v>
      </c>
      <c r="P8" s="31" t="s">
        <v>217</v>
      </c>
      <c r="Q8" s="31" t="s">
        <v>166</v>
      </c>
      <c r="R8" s="72" t="s">
        <v>168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222</v>
      </c>
      <c r="M9" s="33"/>
      <c r="N9" s="17" t="s">
        <v>218</v>
      </c>
      <c r="O9" s="33" t="s">
        <v>223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97</v>
      </c>
      <c r="R10" s="21" t="s">
        <v>98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17" customFormat="1" ht="18" customHeight="1">
      <c r="B11" s="79" t="s">
        <v>26</v>
      </c>
      <c r="C11" s="80"/>
      <c r="D11" s="80"/>
      <c r="E11" s="80"/>
      <c r="F11" s="80"/>
      <c r="G11" s="80"/>
      <c r="H11" s="88">
        <v>5.7217767994377438</v>
      </c>
      <c r="I11" s="80"/>
      <c r="J11" s="80"/>
      <c r="K11" s="89">
        <v>7.8639819458291363E-3</v>
      </c>
      <c r="L11" s="88"/>
      <c r="M11" s="90"/>
      <c r="N11" s="80"/>
      <c r="O11" s="88">
        <v>3576.0712204349993</v>
      </c>
      <c r="P11" s="80"/>
      <c r="Q11" s="89">
        <v>1</v>
      </c>
      <c r="R11" s="89">
        <f>O11/'סכום נכסי הקרן'!$C$42</f>
        <v>0.33842440656952183</v>
      </c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U11" s="119"/>
      <c r="AV11" s="119"/>
      <c r="AW11" s="121"/>
      <c r="BA11" s="119"/>
    </row>
    <row r="12" spans="2:53" s="119" customFormat="1" ht="22.5" customHeight="1">
      <c r="B12" s="81" t="s">
        <v>212</v>
      </c>
      <c r="C12" s="82"/>
      <c r="D12" s="82"/>
      <c r="E12" s="82"/>
      <c r="F12" s="82"/>
      <c r="G12" s="82"/>
      <c r="H12" s="91">
        <v>5.7217767994377429</v>
      </c>
      <c r="I12" s="82"/>
      <c r="J12" s="82"/>
      <c r="K12" s="92">
        <v>7.8639819458291363E-3</v>
      </c>
      <c r="L12" s="91"/>
      <c r="M12" s="93"/>
      <c r="N12" s="82"/>
      <c r="O12" s="91">
        <v>3576.0712204349998</v>
      </c>
      <c r="P12" s="82"/>
      <c r="Q12" s="92">
        <v>1.0000000000000002</v>
      </c>
      <c r="R12" s="92">
        <f>O12/'סכום נכסי הקרן'!$C$42</f>
        <v>0.33842440656952189</v>
      </c>
      <c r="AW12" s="117"/>
    </row>
    <row r="13" spans="2:53" s="118" customFormat="1">
      <c r="B13" s="114" t="s">
        <v>25</v>
      </c>
      <c r="C13" s="110"/>
      <c r="D13" s="110"/>
      <c r="E13" s="110"/>
      <c r="F13" s="110"/>
      <c r="G13" s="110"/>
      <c r="H13" s="111">
        <v>5.4439601650048948</v>
      </c>
      <c r="I13" s="110"/>
      <c r="J13" s="110"/>
      <c r="K13" s="112">
        <v>-1.7551763418514796E-3</v>
      </c>
      <c r="L13" s="111"/>
      <c r="M13" s="115"/>
      <c r="N13" s="110"/>
      <c r="O13" s="111">
        <v>1378.8189504349998</v>
      </c>
      <c r="P13" s="110"/>
      <c r="Q13" s="112">
        <v>0.38556809007491688</v>
      </c>
      <c r="R13" s="112">
        <f>O13/'סכום נכסי הקרן'!$C$42</f>
        <v>0.13048565207574769</v>
      </c>
    </row>
    <row r="14" spans="2:53" s="119" customFormat="1">
      <c r="B14" s="85" t="s">
        <v>24</v>
      </c>
      <c r="C14" s="82"/>
      <c r="D14" s="82"/>
      <c r="E14" s="82"/>
      <c r="F14" s="82"/>
      <c r="G14" s="82"/>
      <c r="H14" s="91">
        <v>5.4439601650048948</v>
      </c>
      <c r="I14" s="82"/>
      <c r="J14" s="82"/>
      <c r="K14" s="92">
        <v>-1.7551763418514796E-3</v>
      </c>
      <c r="L14" s="91"/>
      <c r="M14" s="93"/>
      <c r="N14" s="82"/>
      <c r="O14" s="91">
        <v>1378.8189504349998</v>
      </c>
      <c r="P14" s="82"/>
      <c r="Q14" s="92">
        <v>0.38556809007491688</v>
      </c>
      <c r="R14" s="92">
        <f>O14/'סכום נכסי הקרן'!$C$42</f>
        <v>0.13048565207574769</v>
      </c>
    </row>
    <row r="15" spans="2:53" s="119" customFormat="1">
      <c r="B15" s="86" t="s">
        <v>234</v>
      </c>
      <c r="C15" s="84" t="s">
        <v>235</v>
      </c>
      <c r="D15" s="97" t="s">
        <v>104</v>
      </c>
      <c r="E15" s="84" t="s">
        <v>236</v>
      </c>
      <c r="F15" s="84"/>
      <c r="G15" s="84"/>
      <c r="H15" s="94">
        <v>2.7300000000044227</v>
      </c>
      <c r="I15" s="97" t="s">
        <v>148</v>
      </c>
      <c r="J15" s="98">
        <v>0.04</v>
      </c>
      <c r="K15" s="95">
        <v>-5.7999999999999996E-3</v>
      </c>
      <c r="L15" s="94">
        <v>151907.58687899998</v>
      </c>
      <c r="M15" s="96">
        <v>148.85</v>
      </c>
      <c r="N15" s="84"/>
      <c r="O15" s="94">
        <v>226.11443409999995</v>
      </c>
      <c r="P15" s="95">
        <v>9.770354550902258E-6</v>
      </c>
      <c r="Q15" s="95">
        <v>6.3229846432559314E-2</v>
      </c>
      <c r="R15" s="95">
        <f>O15/'סכום נכסי הקרן'!$C$42</f>
        <v>2.139852325642088E-2</v>
      </c>
    </row>
    <row r="16" spans="2:53" s="119" customFormat="1" ht="20.25">
      <c r="B16" s="86" t="s">
        <v>237</v>
      </c>
      <c r="C16" s="84" t="s">
        <v>238</v>
      </c>
      <c r="D16" s="97" t="s">
        <v>104</v>
      </c>
      <c r="E16" s="84" t="s">
        <v>236</v>
      </c>
      <c r="F16" s="84"/>
      <c r="G16" s="84"/>
      <c r="H16" s="94">
        <v>5.3599999999974965</v>
      </c>
      <c r="I16" s="97" t="s">
        <v>148</v>
      </c>
      <c r="J16" s="98">
        <v>0.04</v>
      </c>
      <c r="K16" s="95">
        <v>-3.0000000005006003E-4</v>
      </c>
      <c r="L16" s="94">
        <v>51963.313282999996</v>
      </c>
      <c r="M16" s="96">
        <v>153.77000000000001</v>
      </c>
      <c r="N16" s="84"/>
      <c r="O16" s="94">
        <v>79.90398531999999</v>
      </c>
      <c r="P16" s="95">
        <v>4.9150461842056225E-6</v>
      </c>
      <c r="Q16" s="95">
        <v>2.2344069900901004E-2</v>
      </c>
      <c r="R16" s="95">
        <f>O16/'סכום נכסי הקרן'!$C$42</f>
        <v>7.5617785965603366E-3</v>
      </c>
      <c r="AU16" s="117"/>
    </row>
    <row r="17" spans="2:48" s="119" customFormat="1" ht="20.25">
      <c r="B17" s="86" t="s">
        <v>239</v>
      </c>
      <c r="C17" s="84" t="s">
        <v>240</v>
      </c>
      <c r="D17" s="97" t="s">
        <v>104</v>
      </c>
      <c r="E17" s="84" t="s">
        <v>236</v>
      </c>
      <c r="F17" s="84"/>
      <c r="G17" s="84"/>
      <c r="H17" s="94">
        <v>8.4199999999725623</v>
      </c>
      <c r="I17" s="97" t="s">
        <v>148</v>
      </c>
      <c r="J17" s="98">
        <v>7.4999999999999997E-3</v>
      </c>
      <c r="K17" s="95">
        <v>4.099999999977135E-3</v>
      </c>
      <c r="L17" s="94">
        <v>133971.32950599998</v>
      </c>
      <c r="M17" s="96">
        <v>104.47</v>
      </c>
      <c r="N17" s="84"/>
      <c r="O17" s="94">
        <v>139.959851052</v>
      </c>
      <c r="P17" s="95">
        <v>1.2636068842264809E-5</v>
      </c>
      <c r="Q17" s="95">
        <v>3.9137881329716656E-2</v>
      </c>
      <c r="R17" s="95">
        <f>O17/'סכום נכסי הקרן'!$C$42</f>
        <v>1.3245214263397725E-2</v>
      </c>
      <c r="AV17" s="117"/>
    </row>
    <row r="18" spans="2:48" s="119" customFormat="1">
      <c r="B18" s="86" t="s">
        <v>241</v>
      </c>
      <c r="C18" s="84" t="s">
        <v>242</v>
      </c>
      <c r="D18" s="97" t="s">
        <v>104</v>
      </c>
      <c r="E18" s="84" t="s">
        <v>236</v>
      </c>
      <c r="F18" s="84"/>
      <c r="G18" s="84"/>
      <c r="H18" s="94">
        <v>13.810000000012028</v>
      </c>
      <c r="I18" s="97" t="s">
        <v>148</v>
      </c>
      <c r="J18" s="98">
        <v>0.04</v>
      </c>
      <c r="K18" s="95">
        <v>1.0500000000013363E-2</v>
      </c>
      <c r="L18" s="94">
        <v>105590.60150399999</v>
      </c>
      <c r="M18" s="96">
        <v>177.18</v>
      </c>
      <c r="N18" s="84"/>
      <c r="O18" s="94">
        <v>187.08542547499997</v>
      </c>
      <c r="P18" s="95">
        <v>6.5092581481620525E-6</v>
      </c>
      <c r="Q18" s="95">
        <v>5.2315911496931142E-2</v>
      </c>
      <c r="R18" s="95">
        <f>O18/'סכום נכסי הקרן'!$C$42</f>
        <v>1.7704981302492546E-2</v>
      </c>
      <c r="AU18" s="121"/>
    </row>
    <row r="19" spans="2:48" s="119" customFormat="1">
      <c r="B19" s="86" t="s">
        <v>243</v>
      </c>
      <c r="C19" s="84" t="s">
        <v>244</v>
      </c>
      <c r="D19" s="97" t="s">
        <v>104</v>
      </c>
      <c r="E19" s="84" t="s">
        <v>236</v>
      </c>
      <c r="F19" s="84"/>
      <c r="G19" s="84"/>
      <c r="H19" s="94">
        <v>18.040000000124909</v>
      </c>
      <c r="I19" s="97" t="s">
        <v>148</v>
      </c>
      <c r="J19" s="98">
        <v>2.75E-2</v>
      </c>
      <c r="K19" s="95">
        <v>1.3000000000164354E-2</v>
      </c>
      <c r="L19" s="94">
        <v>22005.170617999996</v>
      </c>
      <c r="M19" s="96">
        <v>138.25</v>
      </c>
      <c r="N19" s="84"/>
      <c r="O19" s="94">
        <v>30.422149654999995</v>
      </c>
      <c r="P19" s="95">
        <v>1.2449837173460217E-6</v>
      </c>
      <c r="Q19" s="95">
        <v>8.5071431131339137E-3</v>
      </c>
      <c r="R19" s="95">
        <f>O19/'סכום נכסי הקרן'!$C$42</f>
        <v>2.8790248596643393E-3</v>
      </c>
      <c r="AV19" s="121"/>
    </row>
    <row r="20" spans="2:48" s="119" customFormat="1">
      <c r="B20" s="86" t="s">
        <v>245</v>
      </c>
      <c r="C20" s="84" t="s">
        <v>246</v>
      </c>
      <c r="D20" s="97" t="s">
        <v>104</v>
      </c>
      <c r="E20" s="84" t="s">
        <v>236</v>
      </c>
      <c r="F20" s="84"/>
      <c r="G20" s="84"/>
      <c r="H20" s="94">
        <v>4.8500000000275625</v>
      </c>
      <c r="I20" s="97" t="s">
        <v>148</v>
      </c>
      <c r="J20" s="98">
        <v>1.7500000000000002E-2</v>
      </c>
      <c r="K20" s="95">
        <v>-1.7000000000918769E-3</v>
      </c>
      <c r="L20" s="94">
        <v>48677.020680999995</v>
      </c>
      <c r="M20" s="96">
        <v>111.8</v>
      </c>
      <c r="N20" s="84"/>
      <c r="O20" s="94">
        <v>54.420908749999988</v>
      </c>
      <c r="P20" s="95">
        <v>3.3989769403564533E-6</v>
      </c>
      <c r="Q20" s="95">
        <v>1.5218071843485304E-2</v>
      </c>
      <c r="R20" s="95">
        <f>O20/'סכום נכסי הקרן'!$C$42</f>
        <v>5.150166932763863E-3</v>
      </c>
    </row>
    <row r="21" spans="2:48" s="119" customFormat="1">
      <c r="B21" s="86" t="s">
        <v>247</v>
      </c>
      <c r="C21" s="84" t="s">
        <v>248</v>
      </c>
      <c r="D21" s="97" t="s">
        <v>104</v>
      </c>
      <c r="E21" s="84" t="s">
        <v>236</v>
      </c>
      <c r="F21" s="84"/>
      <c r="G21" s="84"/>
      <c r="H21" s="94">
        <v>1.0599999999993079</v>
      </c>
      <c r="I21" s="97" t="s">
        <v>148</v>
      </c>
      <c r="J21" s="98">
        <v>0.03</v>
      </c>
      <c r="K21" s="95">
        <v>-8.8999999999766384E-3</v>
      </c>
      <c r="L21" s="94">
        <v>195619.31088999996</v>
      </c>
      <c r="M21" s="96">
        <v>118.16</v>
      </c>
      <c r="N21" s="84"/>
      <c r="O21" s="94">
        <v>231.14377048599997</v>
      </c>
      <c r="P21" s="95">
        <v>1.2760339593088411E-5</v>
      </c>
      <c r="Q21" s="95">
        <v>6.4636232400842181E-2</v>
      </c>
      <c r="R21" s="95">
        <f>O21/'סכום נכסי הקרן'!$C$42</f>
        <v>2.1874478593144717E-2</v>
      </c>
    </row>
    <row r="22" spans="2:48" s="119" customFormat="1">
      <c r="B22" s="86" t="s">
        <v>249</v>
      </c>
      <c r="C22" s="84" t="s">
        <v>250</v>
      </c>
      <c r="D22" s="97" t="s">
        <v>104</v>
      </c>
      <c r="E22" s="84" t="s">
        <v>236</v>
      </c>
      <c r="F22" s="84"/>
      <c r="G22" s="84"/>
      <c r="H22" s="94">
        <v>2.0899999999991894</v>
      </c>
      <c r="I22" s="97" t="s">
        <v>148</v>
      </c>
      <c r="J22" s="98">
        <v>1E-3</v>
      </c>
      <c r="K22" s="95">
        <v>-6.8999999999918961E-3</v>
      </c>
      <c r="L22" s="94">
        <v>239929.17526199998</v>
      </c>
      <c r="M22" s="96">
        <v>102.87</v>
      </c>
      <c r="N22" s="84"/>
      <c r="O22" s="94">
        <v>246.81514087999997</v>
      </c>
      <c r="P22" s="95">
        <v>1.583122569144978E-5</v>
      </c>
      <c r="Q22" s="95">
        <v>6.9018519393463582E-2</v>
      </c>
      <c r="R22" s="95">
        <f>O22/'סכום נכסי הקרן'!$C$42</f>
        <v>2.3357551468039944E-2</v>
      </c>
    </row>
    <row r="23" spans="2:48" s="119" customFormat="1">
      <c r="B23" s="86" t="s">
        <v>251</v>
      </c>
      <c r="C23" s="84" t="s">
        <v>252</v>
      </c>
      <c r="D23" s="97" t="s">
        <v>104</v>
      </c>
      <c r="E23" s="84" t="s">
        <v>236</v>
      </c>
      <c r="F23" s="84"/>
      <c r="G23" s="84"/>
      <c r="H23" s="94">
        <v>6.8999999999824455</v>
      </c>
      <c r="I23" s="97" t="s">
        <v>148</v>
      </c>
      <c r="J23" s="98">
        <v>7.4999999999999997E-3</v>
      </c>
      <c r="K23" s="95">
        <v>1.8000000000150474E-3</v>
      </c>
      <c r="L23" s="94">
        <v>37831.093579999993</v>
      </c>
      <c r="M23" s="96">
        <v>105.4</v>
      </c>
      <c r="N23" s="84"/>
      <c r="O23" s="94">
        <v>39.87397233299999</v>
      </c>
      <c r="P23" s="95">
        <v>2.7143899679965232E-6</v>
      </c>
      <c r="Q23" s="95">
        <v>1.1150217620148419E-2</v>
      </c>
      <c r="R23" s="95">
        <f>O23/'סכום נכסי הקרן'!$C$42</f>
        <v>3.7735057812197546E-3</v>
      </c>
    </row>
    <row r="24" spans="2:48" s="119" customFormat="1">
      <c r="B24" s="86" t="s">
        <v>253</v>
      </c>
      <c r="C24" s="84" t="s">
        <v>254</v>
      </c>
      <c r="D24" s="97" t="s">
        <v>104</v>
      </c>
      <c r="E24" s="84" t="s">
        <v>236</v>
      </c>
      <c r="F24" s="84"/>
      <c r="G24" s="84"/>
      <c r="H24" s="94">
        <v>23.220000000774355</v>
      </c>
      <c r="I24" s="97" t="s">
        <v>148</v>
      </c>
      <c r="J24" s="98">
        <v>0.01</v>
      </c>
      <c r="K24" s="95">
        <v>1.5300000000553111E-2</v>
      </c>
      <c r="L24" s="94">
        <v>17111.215294999998</v>
      </c>
      <c r="M24" s="96">
        <v>89.81</v>
      </c>
      <c r="N24" s="84"/>
      <c r="O24" s="94">
        <v>15.367583654999999</v>
      </c>
      <c r="P24" s="95">
        <v>1.6333781210841919E-6</v>
      </c>
      <c r="Q24" s="95">
        <v>4.2973371355648389E-3</v>
      </c>
      <c r="R24" s="95">
        <f>O24/'סכום נכסי הקרן'!$C$42</f>
        <v>1.4543237699326996E-3</v>
      </c>
    </row>
    <row r="25" spans="2:48" s="119" customFormat="1">
      <c r="B25" s="86" t="s">
        <v>255</v>
      </c>
      <c r="C25" s="84" t="s">
        <v>256</v>
      </c>
      <c r="D25" s="97" t="s">
        <v>104</v>
      </c>
      <c r="E25" s="84" t="s">
        <v>236</v>
      </c>
      <c r="F25" s="84"/>
      <c r="G25" s="84"/>
      <c r="H25" s="94">
        <v>3.8600000000161301</v>
      </c>
      <c r="I25" s="97" t="s">
        <v>148</v>
      </c>
      <c r="J25" s="98">
        <v>2.75E-2</v>
      </c>
      <c r="K25" s="95">
        <v>-3.7000000000211412E-3</v>
      </c>
      <c r="L25" s="94">
        <v>109173.98634299997</v>
      </c>
      <c r="M25" s="96">
        <v>116.98</v>
      </c>
      <c r="N25" s="84"/>
      <c r="O25" s="94">
        <v>127.71172872899999</v>
      </c>
      <c r="P25" s="95">
        <v>6.5841870899281335E-6</v>
      </c>
      <c r="Q25" s="95">
        <v>3.5712859408170546E-2</v>
      </c>
      <c r="R25" s="95">
        <f>O25/'סכום נכסי הקרן'!$C$42</f>
        <v>1.2086103252110882E-2</v>
      </c>
    </row>
    <row r="26" spans="2:48" s="119" customFormat="1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 s="118" customFormat="1">
      <c r="B27" s="114" t="s">
        <v>35</v>
      </c>
      <c r="C27" s="110"/>
      <c r="D27" s="110"/>
      <c r="E27" s="110"/>
      <c r="F27" s="110"/>
      <c r="G27" s="110"/>
      <c r="H27" s="111">
        <v>5.8961121934806338</v>
      </c>
      <c r="I27" s="110"/>
      <c r="J27" s="110"/>
      <c r="K27" s="112">
        <v>1.3900192678376437E-2</v>
      </c>
      <c r="L27" s="111"/>
      <c r="M27" s="115"/>
      <c r="N27" s="110"/>
      <c r="O27" s="111">
        <v>2197.2522699999995</v>
      </c>
      <c r="P27" s="110"/>
      <c r="Q27" s="112">
        <v>0.61443190992508312</v>
      </c>
      <c r="R27" s="112">
        <f>O27/'סכום נכסי הקרן'!$C$42</f>
        <v>0.20793875449377414</v>
      </c>
    </row>
    <row r="28" spans="2:48" s="119" customFormat="1">
      <c r="B28" s="85" t="s">
        <v>23</v>
      </c>
      <c r="C28" s="82"/>
      <c r="D28" s="82"/>
      <c r="E28" s="82"/>
      <c r="F28" s="82"/>
      <c r="G28" s="82"/>
      <c r="H28" s="91">
        <v>5.8961121934806338</v>
      </c>
      <c r="I28" s="82"/>
      <c r="J28" s="82"/>
      <c r="K28" s="92">
        <v>1.3900192678376437E-2</v>
      </c>
      <c r="L28" s="91"/>
      <c r="M28" s="93"/>
      <c r="N28" s="82"/>
      <c r="O28" s="91">
        <v>2197.2522699999995</v>
      </c>
      <c r="P28" s="82"/>
      <c r="Q28" s="92">
        <v>0.61443190992508312</v>
      </c>
      <c r="R28" s="92">
        <f>O28/'סכום נכסי הקרן'!$C$42</f>
        <v>0.20793875449377414</v>
      </c>
    </row>
    <row r="29" spans="2:48" s="119" customFormat="1">
      <c r="B29" s="86" t="s">
        <v>257</v>
      </c>
      <c r="C29" s="84" t="s">
        <v>258</v>
      </c>
      <c r="D29" s="97" t="s">
        <v>104</v>
      </c>
      <c r="E29" s="84" t="s">
        <v>236</v>
      </c>
      <c r="F29" s="84"/>
      <c r="G29" s="84"/>
      <c r="H29" s="94">
        <v>0.4200000000000001</v>
      </c>
      <c r="I29" s="97" t="s">
        <v>148</v>
      </c>
      <c r="J29" s="98">
        <v>0.06</v>
      </c>
      <c r="K29" s="95">
        <v>1.4000000000000002E-3</v>
      </c>
      <c r="L29" s="94">
        <v>24999.999999999996</v>
      </c>
      <c r="M29" s="96">
        <v>105.94</v>
      </c>
      <c r="N29" s="84"/>
      <c r="O29" s="94">
        <v>26.484999999999996</v>
      </c>
      <c r="P29" s="95">
        <v>1.7579256831112089E-6</v>
      </c>
      <c r="Q29" s="95">
        <v>7.4061724074886617E-3</v>
      </c>
      <c r="R29" s="95">
        <f>O29/'סכום נכסי הקרן'!$C$42</f>
        <v>2.5064295019559171E-3</v>
      </c>
    </row>
    <row r="30" spans="2:48" s="119" customFormat="1">
      <c r="B30" s="86" t="s">
        <v>259</v>
      </c>
      <c r="C30" s="84" t="s">
        <v>260</v>
      </c>
      <c r="D30" s="97" t="s">
        <v>104</v>
      </c>
      <c r="E30" s="84" t="s">
        <v>236</v>
      </c>
      <c r="F30" s="84"/>
      <c r="G30" s="84"/>
      <c r="H30" s="94">
        <v>6.5299999999999994</v>
      </c>
      <c r="I30" s="97" t="s">
        <v>148</v>
      </c>
      <c r="J30" s="98">
        <v>6.25E-2</v>
      </c>
      <c r="K30" s="95">
        <v>1.9E-2</v>
      </c>
      <c r="L30" s="94">
        <v>18395.999999999996</v>
      </c>
      <c r="M30" s="96">
        <v>138.05000000000001</v>
      </c>
      <c r="N30" s="84"/>
      <c r="O30" s="94">
        <v>25.395679999999995</v>
      </c>
      <c r="P30" s="95">
        <v>1.0845169225707244E-6</v>
      </c>
      <c r="Q30" s="95">
        <v>7.1015587874423882E-3</v>
      </c>
      <c r="R30" s="95">
        <f>O30/'סכום נכסי הקרן'!$C$42</f>
        <v>2.4033408183587635E-3</v>
      </c>
    </row>
    <row r="31" spans="2:48" s="119" customFormat="1">
      <c r="B31" s="86" t="s">
        <v>261</v>
      </c>
      <c r="C31" s="84" t="s">
        <v>262</v>
      </c>
      <c r="D31" s="97" t="s">
        <v>104</v>
      </c>
      <c r="E31" s="84" t="s">
        <v>236</v>
      </c>
      <c r="F31" s="84"/>
      <c r="G31" s="84"/>
      <c r="H31" s="94">
        <v>5.03</v>
      </c>
      <c r="I31" s="97" t="s">
        <v>148</v>
      </c>
      <c r="J31" s="98">
        <v>3.7499999999999999E-2</v>
      </c>
      <c r="K31" s="95">
        <v>1.4400000000000001E-2</v>
      </c>
      <c r="L31" s="94">
        <v>136457.99999999997</v>
      </c>
      <c r="M31" s="96">
        <v>114.03</v>
      </c>
      <c r="N31" s="84"/>
      <c r="O31" s="94">
        <v>155.60304999999997</v>
      </c>
      <c r="P31" s="95">
        <v>8.6877265950322981E-6</v>
      </c>
      <c r="Q31" s="95">
        <v>4.3512290558092449E-2</v>
      </c>
      <c r="R31" s="95">
        <f>O31/'סכום נכסי הקרן'!$C$42</f>
        <v>1.4725621110603045E-2</v>
      </c>
    </row>
    <row r="32" spans="2:48" s="119" customFormat="1">
      <c r="B32" s="86" t="s">
        <v>263</v>
      </c>
      <c r="C32" s="84" t="s">
        <v>264</v>
      </c>
      <c r="D32" s="97" t="s">
        <v>104</v>
      </c>
      <c r="E32" s="84" t="s">
        <v>236</v>
      </c>
      <c r="F32" s="84"/>
      <c r="G32" s="84"/>
      <c r="H32" s="94">
        <v>18.2</v>
      </c>
      <c r="I32" s="97" t="s">
        <v>148</v>
      </c>
      <c r="J32" s="98">
        <v>3.7499999999999999E-2</v>
      </c>
      <c r="K32" s="95">
        <v>3.2100000000000004E-2</v>
      </c>
      <c r="L32" s="94">
        <v>93999.999999999985</v>
      </c>
      <c r="M32" s="96">
        <v>111.75</v>
      </c>
      <c r="N32" s="84"/>
      <c r="O32" s="94">
        <v>105.04499999999999</v>
      </c>
      <c r="P32" s="95">
        <v>1.240043702306138E-5</v>
      </c>
      <c r="Q32" s="95">
        <v>2.9374414972423882E-2</v>
      </c>
      <c r="R32" s="95">
        <f>O32/'סכום נכסי הקרן'!$C$42</f>
        <v>9.9410189553694288E-3</v>
      </c>
    </row>
    <row r="33" spans="2:18" s="119" customFormat="1">
      <c r="B33" s="86" t="s">
        <v>265</v>
      </c>
      <c r="C33" s="84" t="s">
        <v>266</v>
      </c>
      <c r="D33" s="97" t="s">
        <v>104</v>
      </c>
      <c r="E33" s="84" t="s">
        <v>236</v>
      </c>
      <c r="F33" s="84"/>
      <c r="G33" s="84"/>
      <c r="H33" s="94">
        <v>0.66999999999999982</v>
      </c>
      <c r="I33" s="97" t="s">
        <v>148</v>
      </c>
      <c r="J33" s="98">
        <v>2.2499999999999999E-2</v>
      </c>
      <c r="K33" s="95">
        <v>1.7999999999999997E-3</v>
      </c>
      <c r="L33" s="94">
        <v>2699.9999999999995</v>
      </c>
      <c r="M33" s="96">
        <v>102.13</v>
      </c>
      <c r="N33" s="84"/>
      <c r="O33" s="94">
        <v>2.7575100000000003</v>
      </c>
      <c r="P33" s="95">
        <v>1.4045155695752794E-7</v>
      </c>
      <c r="Q33" s="95">
        <v>7.711004143996249E-4</v>
      </c>
      <c r="R33" s="95">
        <f>O33/'סכום נכסי הקרן'!$C$42</f>
        <v>2.6095920014870545E-4</v>
      </c>
    </row>
    <row r="34" spans="2:18" s="119" customFormat="1">
      <c r="B34" s="86" t="s">
        <v>267</v>
      </c>
      <c r="C34" s="84" t="s">
        <v>268</v>
      </c>
      <c r="D34" s="97" t="s">
        <v>104</v>
      </c>
      <c r="E34" s="84" t="s">
        <v>236</v>
      </c>
      <c r="F34" s="84"/>
      <c r="G34" s="84"/>
      <c r="H34" s="94">
        <v>4.0500000000000016</v>
      </c>
      <c r="I34" s="97" t="s">
        <v>148</v>
      </c>
      <c r="J34" s="98">
        <v>1.2500000000000001E-2</v>
      </c>
      <c r="K34" s="95">
        <v>1.15E-2</v>
      </c>
      <c r="L34" s="94">
        <v>69999.999999999985</v>
      </c>
      <c r="M34" s="96">
        <v>101.44</v>
      </c>
      <c r="N34" s="84"/>
      <c r="O34" s="94">
        <v>71.007999999999981</v>
      </c>
      <c r="P34" s="95">
        <v>5.5264539508224533E-6</v>
      </c>
      <c r="Q34" s="95">
        <v>1.9856427801055496E-2</v>
      </c>
      <c r="R34" s="95">
        <f>O34/'סכום נכסי הקרן'!$C$42</f>
        <v>6.7198997951627617E-3</v>
      </c>
    </row>
    <row r="35" spans="2:18" s="119" customFormat="1">
      <c r="B35" s="86" t="s">
        <v>269</v>
      </c>
      <c r="C35" s="84" t="s">
        <v>270</v>
      </c>
      <c r="D35" s="97" t="s">
        <v>104</v>
      </c>
      <c r="E35" s="84" t="s">
        <v>236</v>
      </c>
      <c r="F35" s="84"/>
      <c r="G35" s="84"/>
      <c r="H35" s="94">
        <v>2.3299999999999996</v>
      </c>
      <c r="I35" s="97" t="s">
        <v>148</v>
      </c>
      <c r="J35" s="98">
        <v>5.0000000000000001E-3</v>
      </c>
      <c r="K35" s="95">
        <v>6.1000000000000013E-3</v>
      </c>
      <c r="L35" s="94">
        <v>239999.99999999997</v>
      </c>
      <c r="M35" s="96">
        <v>100.08</v>
      </c>
      <c r="N35" s="84"/>
      <c r="O35" s="94">
        <v>240.19199999999998</v>
      </c>
      <c r="P35" s="95">
        <v>3.034206889925295E-5</v>
      </c>
      <c r="Q35" s="95">
        <v>6.7166447532547358E-2</v>
      </c>
      <c r="R35" s="95">
        <f>O35/'סכום נכסי הקרן'!$C$42</f>
        <v>2.2730765147585263E-2</v>
      </c>
    </row>
    <row r="36" spans="2:18" s="119" customFormat="1">
      <c r="B36" s="86" t="s">
        <v>271</v>
      </c>
      <c r="C36" s="84" t="s">
        <v>272</v>
      </c>
      <c r="D36" s="97" t="s">
        <v>104</v>
      </c>
      <c r="E36" s="84" t="s">
        <v>236</v>
      </c>
      <c r="F36" s="84"/>
      <c r="G36" s="84"/>
      <c r="H36" s="94">
        <v>3.07</v>
      </c>
      <c r="I36" s="97" t="s">
        <v>148</v>
      </c>
      <c r="J36" s="98">
        <v>5.5E-2</v>
      </c>
      <c r="K36" s="95">
        <v>8.8999999999999999E-3</v>
      </c>
      <c r="L36" s="94">
        <v>226999.99999999997</v>
      </c>
      <c r="M36" s="96">
        <v>118.75</v>
      </c>
      <c r="N36" s="84"/>
      <c r="O36" s="94">
        <v>269.56248999999997</v>
      </c>
      <c r="P36" s="95">
        <v>1.2641095791029715E-5</v>
      </c>
      <c r="Q36" s="95">
        <v>7.5379508232280096E-2</v>
      </c>
      <c r="R36" s="95">
        <f>O36/'סכום נכסי הקרן'!$C$42</f>
        <v>2.5510265341011779E-2</v>
      </c>
    </row>
    <row r="37" spans="2:18" s="119" customFormat="1">
      <c r="B37" s="86" t="s">
        <v>273</v>
      </c>
      <c r="C37" s="84" t="s">
        <v>274</v>
      </c>
      <c r="D37" s="97" t="s">
        <v>104</v>
      </c>
      <c r="E37" s="84" t="s">
        <v>236</v>
      </c>
      <c r="F37" s="84"/>
      <c r="G37" s="84"/>
      <c r="H37" s="94">
        <v>14.93</v>
      </c>
      <c r="I37" s="97" t="s">
        <v>148</v>
      </c>
      <c r="J37" s="98">
        <v>5.5E-2</v>
      </c>
      <c r="K37" s="95">
        <v>2.9699999999999997E-2</v>
      </c>
      <c r="L37" s="94">
        <v>139699.99999999997</v>
      </c>
      <c r="M37" s="96">
        <v>145.85</v>
      </c>
      <c r="N37" s="84"/>
      <c r="O37" s="94">
        <v>203.75245999999996</v>
      </c>
      <c r="P37" s="95">
        <v>7.6407163436836861E-6</v>
      </c>
      <c r="Q37" s="95">
        <v>5.6976622511230403E-2</v>
      </c>
      <c r="R37" s="95">
        <f>O37/'סכום נכסי הקרן'!$C$42</f>
        <v>1.9282279661698806E-2</v>
      </c>
    </row>
    <row r="38" spans="2:18" s="119" customFormat="1">
      <c r="B38" s="86" t="s">
        <v>275</v>
      </c>
      <c r="C38" s="84" t="s">
        <v>276</v>
      </c>
      <c r="D38" s="97" t="s">
        <v>104</v>
      </c>
      <c r="E38" s="84" t="s">
        <v>236</v>
      </c>
      <c r="F38" s="84"/>
      <c r="G38" s="84"/>
      <c r="H38" s="94">
        <v>4.1400000000000006</v>
      </c>
      <c r="I38" s="97" t="s">
        <v>148</v>
      </c>
      <c r="J38" s="98">
        <v>4.2500000000000003E-2</v>
      </c>
      <c r="K38" s="95">
        <v>1.1800000000000001E-2</v>
      </c>
      <c r="L38" s="94">
        <v>101299.99999999999</v>
      </c>
      <c r="M38" s="96">
        <v>115.5</v>
      </c>
      <c r="N38" s="84"/>
      <c r="O38" s="94">
        <v>117.00148999999998</v>
      </c>
      <c r="P38" s="95">
        <v>5.4903548072956103E-6</v>
      </c>
      <c r="Q38" s="95">
        <v>3.2717885855127832E-2</v>
      </c>
      <c r="R38" s="95">
        <f>O38/'סכום נכסי הקרן'!$C$42</f>
        <v>1.1072531104730988E-2</v>
      </c>
    </row>
    <row r="39" spans="2:18" s="119" customFormat="1">
      <c r="B39" s="86" t="s">
        <v>277</v>
      </c>
      <c r="C39" s="84" t="s">
        <v>278</v>
      </c>
      <c r="D39" s="97" t="s">
        <v>104</v>
      </c>
      <c r="E39" s="84" t="s">
        <v>236</v>
      </c>
      <c r="F39" s="84"/>
      <c r="G39" s="84"/>
      <c r="H39" s="94">
        <v>7.83</v>
      </c>
      <c r="I39" s="97" t="s">
        <v>148</v>
      </c>
      <c r="J39" s="98">
        <v>0.02</v>
      </c>
      <c r="K39" s="95">
        <v>0.02</v>
      </c>
      <c r="L39" s="94">
        <v>240999.99999999997</v>
      </c>
      <c r="M39" s="96">
        <v>101.03</v>
      </c>
      <c r="N39" s="84"/>
      <c r="O39" s="94">
        <v>243.48229999999995</v>
      </c>
      <c r="P39" s="95">
        <v>1.689536051395277E-5</v>
      </c>
      <c r="Q39" s="95">
        <v>6.8086535471847329E-2</v>
      </c>
      <c r="R39" s="95">
        <f>O39/'סכום נכסי הקרן'!$C$42</f>
        <v>2.3042145362434631E-2</v>
      </c>
    </row>
    <row r="40" spans="2:18" s="119" customFormat="1">
      <c r="B40" s="86" t="s">
        <v>279</v>
      </c>
      <c r="C40" s="84" t="s">
        <v>280</v>
      </c>
      <c r="D40" s="97" t="s">
        <v>104</v>
      </c>
      <c r="E40" s="84" t="s">
        <v>236</v>
      </c>
      <c r="F40" s="84"/>
      <c r="G40" s="84"/>
      <c r="H40" s="94">
        <v>2.56</v>
      </c>
      <c r="I40" s="97" t="s">
        <v>148</v>
      </c>
      <c r="J40" s="98">
        <v>0.01</v>
      </c>
      <c r="K40" s="95">
        <v>6.8999999999999999E-3</v>
      </c>
      <c r="L40" s="94">
        <v>239999.99999999997</v>
      </c>
      <c r="M40" s="96">
        <v>101.21</v>
      </c>
      <c r="N40" s="84"/>
      <c r="O40" s="94">
        <v>242.90400999999994</v>
      </c>
      <c r="P40" s="95">
        <v>1.6479438501585079E-5</v>
      </c>
      <c r="Q40" s="95">
        <v>6.7924824486703783E-2</v>
      </c>
      <c r="R40" s="95">
        <f>O40/'סכום נכסי הקרן'!$C$42</f>
        <v>2.2987418418251655E-2</v>
      </c>
    </row>
    <row r="41" spans="2:18" s="119" customFormat="1">
      <c r="B41" s="86" t="s">
        <v>281</v>
      </c>
      <c r="C41" s="84" t="s">
        <v>282</v>
      </c>
      <c r="D41" s="97" t="s">
        <v>104</v>
      </c>
      <c r="E41" s="84" t="s">
        <v>236</v>
      </c>
      <c r="F41" s="84"/>
      <c r="G41" s="84"/>
      <c r="H41" s="94">
        <v>6.580000000000001</v>
      </c>
      <c r="I41" s="97" t="s">
        <v>148</v>
      </c>
      <c r="J41" s="98">
        <v>1.7500000000000002E-2</v>
      </c>
      <c r="K41" s="95">
        <v>1.7800000000000003E-2</v>
      </c>
      <c r="L41" s="94">
        <v>72449.999999999985</v>
      </c>
      <c r="M41" s="96">
        <v>99.93</v>
      </c>
      <c r="N41" s="84"/>
      <c r="O41" s="94">
        <v>72.39927999999999</v>
      </c>
      <c r="P41" s="95">
        <v>4.1691204726775571E-6</v>
      </c>
      <c r="Q41" s="95">
        <v>2.0245480455278297E-2</v>
      </c>
      <c r="R41" s="95">
        <f>O41/'סכום נכסי הקרן'!$C$42</f>
        <v>6.8515647087924111E-3</v>
      </c>
    </row>
    <row r="42" spans="2:18" s="119" customFormat="1">
      <c r="B42" s="86" t="s">
        <v>283</v>
      </c>
      <c r="C42" s="84" t="s">
        <v>284</v>
      </c>
      <c r="D42" s="97" t="s">
        <v>104</v>
      </c>
      <c r="E42" s="84" t="s">
        <v>236</v>
      </c>
      <c r="F42" s="84"/>
      <c r="G42" s="84"/>
      <c r="H42" s="94">
        <v>9.08</v>
      </c>
      <c r="I42" s="97" t="s">
        <v>148</v>
      </c>
      <c r="J42" s="98">
        <v>2.2499999999999999E-2</v>
      </c>
      <c r="K42" s="95">
        <v>2.2000000000000002E-2</v>
      </c>
      <c r="L42" s="94">
        <v>169999.99999999997</v>
      </c>
      <c r="M42" s="96">
        <v>100.4</v>
      </c>
      <c r="N42" s="84"/>
      <c r="O42" s="94">
        <v>170.67999999999998</v>
      </c>
      <c r="P42" s="95">
        <v>5.3526448362720393E-5</v>
      </c>
      <c r="Q42" s="95">
        <v>4.7728355918828201E-2</v>
      </c>
      <c r="R42" s="95">
        <f>O42/'סכום נכסי הקרן'!$C$42</f>
        <v>1.6152440528368357E-2</v>
      </c>
    </row>
    <row r="43" spans="2:18" s="119" customFormat="1">
      <c r="B43" s="86" t="s">
        <v>285</v>
      </c>
      <c r="C43" s="84" t="s">
        <v>286</v>
      </c>
      <c r="D43" s="97" t="s">
        <v>104</v>
      </c>
      <c r="E43" s="84" t="s">
        <v>236</v>
      </c>
      <c r="F43" s="84"/>
      <c r="G43" s="84"/>
      <c r="H43" s="94">
        <v>1.3</v>
      </c>
      <c r="I43" s="97" t="s">
        <v>148</v>
      </c>
      <c r="J43" s="98">
        <v>0.05</v>
      </c>
      <c r="K43" s="95">
        <v>2.7999999999999995E-3</v>
      </c>
      <c r="L43" s="94">
        <v>228999.99999999997</v>
      </c>
      <c r="M43" s="96">
        <v>109.6</v>
      </c>
      <c r="N43" s="84"/>
      <c r="O43" s="94">
        <v>250.98399999999998</v>
      </c>
      <c r="P43" s="95">
        <v>1.23722457571031E-5</v>
      </c>
      <c r="Q43" s="95">
        <v>7.0184284520337342E-2</v>
      </c>
      <c r="R43" s="95">
        <f>O43/'סכום נכסי הקרן'!$C$42</f>
        <v>2.375207483930164E-2</v>
      </c>
    </row>
    <row r="44" spans="2:18" s="119" customFormat="1">
      <c r="B44" s="122"/>
    </row>
    <row r="45" spans="2:18" s="119" customFormat="1">
      <c r="B45" s="122"/>
    </row>
    <row r="46" spans="2:18" s="119" customFormat="1">
      <c r="B46" s="122"/>
    </row>
    <row r="47" spans="2:18" s="119" customFormat="1">
      <c r="B47" s="123" t="s">
        <v>96</v>
      </c>
      <c r="C47" s="118"/>
      <c r="D47" s="118"/>
    </row>
    <row r="48" spans="2:18" s="119" customFormat="1">
      <c r="B48" s="123" t="s">
        <v>213</v>
      </c>
      <c r="C48" s="118"/>
      <c r="D48" s="118"/>
    </row>
    <row r="49" spans="2:4" s="119" customFormat="1">
      <c r="B49" s="136" t="s">
        <v>221</v>
      </c>
      <c r="C49" s="136"/>
      <c r="D49" s="136"/>
    </row>
    <row r="50" spans="2:4"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9:D49"/>
  </mergeCells>
  <phoneticPr fontId="3" type="noConversion"/>
  <dataValidations count="1">
    <dataValidation allowBlank="1" showInputMessage="1" showErrorMessage="1" sqref="N10:Q10 N9 N1:N7 N32:N1048576 C5:C29 O1:Q9 O11:Q1048576 B50:B1048576 J1:M1048576 E1:I30 B47:B49 D1:D29 R1:AF1048576 AJ1:XFD1048576 AG1:AI27 AG31:AI1048576 C47:D48 A1:A1048576 B1:B46 E32:I1048576 C32:D4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163</v>
      </c>
      <c r="C1" s="78" t="s" vm="1">
        <v>231</v>
      </c>
    </row>
    <row r="2" spans="2:67">
      <c r="B2" s="57" t="s">
        <v>162</v>
      </c>
      <c r="C2" s="78" t="s">
        <v>232</v>
      </c>
    </row>
    <row r="3" spans="2:67">
      <c r="B3" s="57" t="s">
        <v>164</v>
      </c>
      <c r="C3" s="78" t="s">
        <v>233</v>
      </c>
    </row>
    <row r="4" spans="2:67">
      <c r="B4" s="57" t="s">
        <v>165</v>
      </c>
      <c r="C4" s="78">
        <v>12152</v>
      </c>
    </row>
    <row r="6" spans="2:67" ht="26.25" customHeight="1">
      <c r="B6" s="133" t="s">
        <v>193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  <c r="BO6" s="3"/>
    </row>
    <row r="7" spans="2:67" ht="26.25" customHeight="1">
      <c r="B7" s="133" t="s">
        <v>71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AZ7" s="44"/>
      <c r="BJ7" s="3"/>
      <c r="BO7" s="3"/>
    </row>
    <row r="8" spans="2:67" s="3" customFormat="1" ht="78.75">
      <c r="B8" s="38" t="s">
        <v>99</v>
      </c>
      <c r="C8" s="14" t="s">
        <v>34</v>
      </c>
      <c r="D8" s="14" t="s">
        <v>103</v>
      </c>
      <c r="E8" s="14" t="s">
        <v>209</v>
      </c>
      <c r="F8" s="14" t="s">
        <v>101</v>
      </c>
      <c r="G8" s="14" t="s">
        <v>46</v>
      </c>
      <c r="H8" s="14" t="s">
        <v>15</v>
      </c>
      <c r="I8" s="14" t="s">
        <v>47</v>
      </c>
      <c r="J8" s="14" t="s">
        <v>86</v>
      </c>
      <c r="K8" s="14" t="s">
        <v>18</v>
      </c>
      <c r="L8" s="14" t="s">
        <v>85</v>
      </c>
      <c r="M8" s="14" t="s">
        <v>17</v>
      </c>
      <c r="N8" s="14" t="s">
        <v>19</v>
      </c>
      <c r="O8" s="14" t="s">
        <v>215</v>
      </c>
      <c r="P8" s="14" t="s">
        <v>214</v>
      </c>
      <c r="Q8" s="14" t="s">
        <v>45</v>
      </c>
      <c r="R8" s="14" t="s">
        <v>44</v>
      </c>
      <c r="S8" s="14" t="s">
        <v>166</v>
      </c>
      <c r="T8" s="39" t="s">
        <v>168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222</v>
      </c>
      <c r="P9" s="17"/>
      <c r="Q9" s="17" t="s">
        <v>218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97</v>
      </c>
      <c r="R10" s="20" t="s">
        <v>98</v>
      </c>
      <c r="S10" s="46" t="s">
        <v>169</v>
      </c>
      <c r="T10" s="73" t="s">
        <v>210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230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96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213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221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163</v>
      </c>
      <c r="C1" s="78" t="s" vm="1">
        <v>231</v>
      </c>
    </row>
    <row r="2" spans="2:66">
      <c r="B2" s="57" t="s">
        <v>162</v>
      </c>
      <c r="C2" s="78" t="s">
        <v>232</v>
      </c>
    </row>
    <row r="3" spans="2:66">
      <c r="B3" s="57" t="s">
        <v>164</v>
      </c>
      <c r="C3" s="78" t="s">
        <v>233</v>
      </c>
    </row>
    <row r="4" spans="2:66">
      <c r="B4" s="57" t="s">
        <v>165</v>
      </c>
      <c r="C4" s="78">
        <v>12152</v>
      </c>
    </row>
    <row r="6" spans="2:66" ht="26.25" customHeight="1">
      <c r="B6" s="139" t="s">
        <v>193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1"/>
    </row>
    <row r="7" spans="2:66" ht="26.25" customHeight="1">
      <c r="B7" s="139" t="s">
        <v>72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1"/>
      <c r="BN7" s="3"/>
    </row>
    <row r="8" spans="2:66" s="3" customFormat="1" ht="78.75">
      <c r="B8" s="23" t="s">
        <v>99</v>
      </c>
      <c r="C8" s="31" t="s">
        <v>34</v>
      </c>
      <c r="D8" s="31" t="s">
        <v>103</v>
      </c>
      <c r="E8" s="31" t="s">
        <v>209</v>
      </c>
      <c r="F8" s="31" t="s">
        <v>101</v>
      </c>
      <c r="G8" s="31" t="s">
        <v>46</v>
      </c>
      <c r="H8" s="31" t="s">
        <v>15</v>
      </c>
      <c r="I8" s="31" t="s">
        <v>47</v>
      </c>
      <c r="J8" s="31" t="s">
        <v>86</v>
      </c>
      <c r="K8" s="31" t="s">
        <v>18</v>
      </c>
      <c r="L8" s="31" t="s">
        <v>85</v>
      </c>
      <c r="M8" s="31" t="s">
        <v>17</v>
      </c>
      <c r="N8" s="31" t="s">
        <v>19</v>
      </c>
      <c r="O8" s="14" t="s">
        <v>215</v>
      </c>
      <c r="P8" s="31" t="s">
        <v>214</v>
      </c>
      <c r="Q8" s="31" t="s">
        <v>229</v>
      </c>
      <c r="R8" s="31" t="s">
        <v>45</v>
      </c>
      <c r="S8" s="14" t="s">
        <v>44</v>
      </c>
      <c r="T8" s="31" t="s">
        <v>166</v>
      </c>
      <c r="U8" s="15" t="s">
        <v>168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222</v>
      </c>
      <c r="P9" s="33"/>
      <c r="Q9" s="17" t="s">
        <v>218</v>
      </c>
      <c r="R9" s="33" t="s">
        <v>218</v>
      </c>
      <c r="S9" s="17" t="s">
        <v>20</v>
      </c>
      <c r="T9" s="33" t="s">
        <v>218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97</v>
      </c>
      <c r="R10" s="20" t="s">
        <v>98</v>
      </c>
      <c r="S10" s="20" t="s">
        <v>169</v>
      </c>
      <c r="T10" s="21" t="s">
        <v>210</v>
      </c>
      <c r="U10" s="21" t="s">
        <v>224</v>
      </c>
      <c r="V10" s="5"/>
      <c r="BI10" s="1"/>
      <c r="BJ10" s="3"/>
      <c r="BK10" s="1"/>
    </row>
    <row r="11" spans="2:66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5"/>
      <c r="BI11" s="1"/>
      <c r="BJ11" s="3"/>
      <c r="BK11" s="1"/>
      <c r="BN11" s="1"/>
    </row>
    <row r="12" spans="2:66">
      <c r="B12" s="99" t="s">
        <v>230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BJ12" s="3"/>
    </row>
    <row r="13" spans="2:66" ht="20.25">
      <c r="B13" s="99" t="s">
        <v>96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BJ13" s="4"/>
    </row>
    <row r="14" spans="2:66">
      <c r="B14" s="99" t="s">
        <v>213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1"/>
      <c r="M14" s="101"/>
      <c r="N14" s="101"/>
      <c r="O14" s="101"/>
      <c r="P14" s="101"/>
      <c r="Q14" s="101"/>
      <c r="R14" s="101"/>
      <c r="S14" s="101"/>
      <c r="T14" s="101"/>
      <c r="U14" s="101"/>
    </row>
    <row r="15" spans="2:66">
      <c r="B15" s="99" t="s">
        <v>221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1"/>
      <c r="M15" s="101"/>
      <c r="N15" s="101"/>
      <c r="O15" s="101"/>
      <c r="P15" s="101"/>
      <c r="Q15" s="101"/>
      <c r="R15" s="101"/>
      <c r="S15" s="101"/>
      <c r="T15" s="101"/>
      <c r="U15" s="101"/>
    </row>
    <row r="16" spans="2:66">
      <c r="B16" s="142" t="s">
        <v>226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01"/>
      <c r="M16" s="101"/>
      <c r="N16" s="101"/>
      <c r="O16" s="101"/>
      <c r="P16" s="101"/>
      <c r="Q16" s="101"/>
      <c r="R16" s="101"/>
      <c r="S16" s="101"/>
      <c r="T16" s="101"/>
      <c r="U16" s="101"/>
    </row>
    <row r="17" spans="2:61" ht="20.2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BI17" s="4"/>
    </row>
    <row r="18" spans="2:6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</row>
    <row r="19" spans="2:6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BI19" s="3"/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</row>
    <row r="33" spans="2:21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</row>
    <row r="34" spans="2:2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</row>
    <row r="35" spans="2:21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</row>
    <row r="36" spans="2:21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</row>
    <row r="37" spans="2:21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</row>
    <row r="38" spans="2:21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</row>
    <row r="39" spans="2:2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</row>
    <row r="40" spans="2:21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</row>
    <row r="41" spans="2:21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</row>
    <row r="42" spans="2:21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</row>
    <row r="43" spans="2:21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spans="2:21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  <row r="45" spans="2:21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</row>
    <row r="46" spans="2:2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</row>
    <row r="47" spans="2:21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</row>
    <row r="48" spans="2:21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 spans="2:21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</row>
    <row r="50" spans="2:21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</row>
    <row r="51" spans="2:2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</row>
    <row r="52" spans="2:21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</row>
    <row r="53" spans="2:21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</row>
    <row r="54" spans="2:21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</row>
    <row r="55" spans="2:21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</row>
    <row r="56" spans="2:21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</row>
    <row r="57" spans="2:21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</row>
    <row r="58" spans="2:21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</row>
    <row r="59" spans="2:21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</row>
    <row r="60" spans="2:21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</row>
    <row r="61" spans="2:2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</row>
    <row r="62" spans="2:21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</row>
    <row r="63" spans="2:21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</row>
    <row r="64" spans="2:2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</row>
    <row r="65" spans="2:21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</row>
    <row r="66" spans="2:21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</row>
    <row r="67" spans="2:21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</row>
    <row r="68" spans="2:21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</row>
    <row r="69" spans="2:21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</row>
    <row r="70" spans="2:21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</row>
    <row r="71" spans="2:21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</row>
    <row r="72" spans="2:21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</row>
    <row r="73" spans="2:21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</row>
    <row r="74" spans="2:21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</row>
    <row r="75" spans="2:2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</row>
    <row r="76" spans="2:2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</row>
    <row r="77" spans="2:2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</row>
    <row r="78" spans="2:2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</row>
    <row r="79" spans="2:2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</row>
    <row r="80" spans="2:21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</row>
    <row r="81" spans="2:21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</row>
    <row r="82" spans="2:21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</row>
    <row r="83" spans="2:21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</row>
    <row r="84" spans="2:21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</row>
    <row r="85" spans="2:21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</row>
    <row r="86" spans="2:21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</row>
    <row r="87" spans="2:21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</row>
    <row r="88" spans="2:21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</row>
    <row r="89" spans="2:21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</row>
    <row r="90" spans="2:21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</row>
    <row r="91" spans="2:21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</row>
    <row r="92" spans="2:21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</row>
    <row r="93" spans="2:21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</row>
    <row r="94" spans="2:21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</row>
    <row r="95" spans="2:21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</row>
    <row r="96" spans="2:21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</row>
    <row r="97" spans="2:21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</row>
    <row r="98" spans="2:21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</row>
    <row r="99" spans="2:21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</row>
    <row r="100" spans="2:2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</row>
    <row r="101" spans="2:2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</row>
    <row r="102" spans="2:2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</row>
    <row r="103" spans="2:2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</row>
    <row r="104" spans="2:2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</row>
    <row r="105" spans="2:2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</row>
    <row r="106" spans="2:2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</row>
    <row r="107" spans="2:2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</row>
    <row r="108" spans="2:2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</row>
    <row r="109" spans="2:2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</row>
    <row r="110" spans="2:2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163</v>
      </c>
      <c r="C1" s="78" t="s" vm="1">
        <v>231</v>
      </c>
    </row>
    <row r="2" spans="2:62">
      <c r="B2" s="57" t="s">
        <v>162</v>
      </c>
      <c r="C2" s="78" t="s">
        <v>232</v>
      </c>
    </row>
    <row r="3" spans="2:62">
      <c r="B3" s="57" t="s">
        <v>164</v>
      </c>
      <c r="C3" s="78" t="s">
        <v>233</v>
      </c>
    </row>
    <row r="4" spans="2:62">
      <c r="B4" s="57" t="s">
        <v>165</v>
      </c>
      <c r="C4" s="78">
        <v>12152</v>
      </c>
    </row>
    <row r="6" spans="2:62" ht="26.25" customHeight="1">
      <c r="B6" s="139" t="s">
        <v>193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BJ6" s="3"/>
    </row>
    <row r="7" spans="2:62" ht="26.25" customHeight="1">
      <c r="B7" s="139" t="s">
        <v>73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F7" s="3"/>
      <c r="BJ7" s="3"/>
    </row>
    <row r="8" spans="2:62" s="3" customFormat="1" ht="78.75">
      <c r="B8" s="23" t="s">
        <v>99</v>
      </c>
      <c r="C8" s="31" t="s">
        <v>34</v>
      </c>
      <c r="D8" s="31" t="s">
        <v>103</v>
      </c>
      <c r="E8" s="31" t="s">
        <v>209</v>
      </c>
      <c r="F8" s="31" t="s">
        <v>101</v>
      </c>
      <c r="G8" s="31" t="s">
        <v>46</v>
      </c>
      <c r="H8" s="31" t="s">
        <v>85</v>
      </c>
      <c r="I8" s="14" t="s">
        <v>215</v>
      </c>
      <c r="J8" s="14" t="s">
        <v>214</v>
      </c>
      <c r="K8" s="31" t="s">
        <v>229</v>
      </c>
      <c r="L8" s="14" t="s">
        <v>45</v>
      </c>
      <c r="M8" s="14" t="s">
        <v>44</v>
      </c>
      <c r="N8" s="14" t="s">
        <v>166</v>
      </c>
      <c r="O8" s="15" t="s">
        <v>168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222</v>
      </c>
      <c r="J9" s="17"/>
      <c r="K9" s="17" t="s">
        <v>218</v>
      </c>
      <c r="L9" s="17" t="s">
        <v>218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BF11" s="1"/>
      <c r="BG11" s="3"/>
      <c r="BH11" s="1"/>
      <c r="BJ11" s="1"/>
    </row>
    <row r="12" spans="2:62" ht="20.25">
      <c r="B12" s="99" t="s">
        <v>230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BG12" s="4"/>
    </row>
    <row r="13" spans="2:62">
      <c r="B13" s="99" t="s">
        <v>96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2">
      <c r="B14" s="99" t="s">
        <v>213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2">
      <c r="B15" s="99" t="s">
        <v>221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2" ht="20.25">
      <c r="B16" s="99" t="s">
        <v>227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BF16" s="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0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52" style="2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163</v>
      </c>
      <c r="C1" s="78" t="s" vm="1">
        <v>231</v>
      </c>
    </row>
    <row r="2" spans="2:63">
      <c r="B2" s="57" t="s">
        <v>162</v>
      </c>
      <c r="C2" s="78" t="s">
        <v>232</v>
      </c>
    </row>
    <row r="3" spans="2:63">
      <c r="B3" s="57" t="s">
        <v>164</v>
      </c>
      <c r="C3" s="78" t="s">
        <v>233</v>
      </c>
    </row>
    <row r="4" spans="2:63">
      <c r="B4" s="57" t="s">
        <v>165</v>
      </c>
      <c r="C4" s="78">
        <v>12152</v>
      </c>
    </row>
    <row r="6" spans="2:63" ht="26.25" customHeight="1">
      <c r="B6" s="139" t="s">
        <v>193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K6" s="3"/>
    </row>
    <row r="7" spans="2:63" ht="26.25" customHeight="1">
      <c r="B7" s="139" t="s">
        <v>74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H7" s="3"/>
      <c r="BK7" s="3"/>
    </row>
    <row r="8" spans="2:63" s="3" customFormat="1" ht="74.25" customHeight="1">
      <c r="B8" s="23" t="s">
        <v>99</v>
      </c>
      <c r="C8" s="31" t="s">
        <v>34</v>
      </c>
      <c r="D8" s="31" t="s">
        <v>103</v>
      </c>
      <c r="E8" s="31" t="s">
        <v>101</v>
      </c>
      <c r="F8" s="31" t="s">
        <v>46</v>
      </c>
      <c r="G8" s="31" t="s">
        <v>85</v>
      </c>
      <c r="H8" s="31" t="s">
        <v>215</v>
      </c>
      <c r="I8" s="31" t="s">
        <v>214</v>
      </c>
      <c r="J8" s="31" t="s">
        <v>229</v>
      </c>
      <c r="K8" s="31" t="s">
        <v>45</v>
      </c>
      <c r="L8" s="31" t="s">
        <v>44</v>
      </c>
      <c r="M8" s="31" t="s">
        <v>166</v>
      </c>
      <c r="N8" s="15" t="s">
        <v>168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222</v>
      </c>
      <c r="I9" s="33"/>
      <c r="J9" s="17" t="s">
        <v>218</v>
      </c>
      <c r="K9" s="33" t="s">
        <v>218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17" customFormat="1" ht="18" customHeight="1">
      <c r="B11" s="79" t="s">
        <v>28</v>
      </c>
      <c r="C11" s="80"/>
      <c r="D11" s="80"/>
      <c r="E11" s="80"/>
      <c r="F11" s="80"/>
      <c r="G11" s="80"/>
      <c r="H11" s="88"/>
      <c r="I11" s="90"/>
      <c r="J11" s="88">
        <v>1.6060399999999995</v>
      </c>
      <c r="K11" s="88">
        <v>6587.3698099999992</v>
      </c>
      <c r="L11" s="80"/>
      <c r="M11" s="89">
        <v>1</v>
      </c>
      <c r="N11" s="89">
        <f>K11/'סכום נכסי הקרן'!$C$42</f>
        <v>0.62340109617057748</v>
      </c>
      <c r="O11" s="120"/>
      <c r="BH11" s="119"/>
      <c r="BI11" s="121"/>
      <c r="BK11" s="119"/>
    </row>
    <row r="12" spans="2:63" s="119" customFormat="1" ht="20.25">
      <c r="B12" s="81" t="s">
        <v>212</v>
      </c>
      <c r="C12" s="82"/>
      <c r="D12" s="82"/>
      <c r="E12" s="82"/>
      <c r="F12" s="82"/>
      <c r="G12" s="82"/>
      <c r="H12" s="91"/>
      <c r="I12" s="93"/>
      <c r="J12" s="82"/>
      <c r="K12" s="91">
        <v>5212.2029199999988</v>
      </c>
      <c r="L12" s="82"/>
      <c r="M12" s="92">
        <v>0.79124188717742561</v>
      </c>
      <c r="N12" s="92">
        <f>K12/'סכום נכסי הקרן'!$C$42</f>
        <v>0.49326105980248353</v>
      </c>
      <c r="BI12" s="117"/>
    </row>
    <row r="13" spans="2:63" s="119" customFormat="1">
      <c r="B13" s="102" t="s">
        <v>48</v>
      </c>
      <c r="C13" s="82"/>
      <c r="D13" s="82"/>
      <c r="E13" s="82"/>
      <c r="F13" s="82"/>
      <c r="G13" s="82"/>
      <c r="H13" s="91"/>
      <c r="I13" s="93"/>
      <c r="J13" s="82"/>
      <c r="K13" s="91">
        <v>697.34451999999987</v>
      </c>
      <c r="L13" s="82"/>
      <c r="M13" s="92">
        <v>0.10586084281185967</v>
      </c>
      <c r="N13" s="92">
        <f>K13/'סכום נכסי הקרן'!$C$42</f>
        <v>6.5993765450454531E-2</v>
      </c>
    </row>
    <row r="14" spans="2:63" s="119" customFormat="1">
      <c r="B14" s="87" t="s">
        <v>287</v>
      </c>
      <c r="C14" s="84" t="s">
        <v>288</v>
      </c>
      <c r="D14" s="97" t="s">
        <v>104</v>
      </c>
      <c r="E14" s="84" t="s">
        <v>289</v>
      </c>
      <c r="F14" s="97" t="s">
        <v>290</v>
      </c>
      <c r="G14" s="97" t="s">
        <v>148</v>
      </c>
      <c r="H14" s="94">
        <v>5193.9999999999991</v>
      </c>
      <c r="I14" s="96">
        <v>1479</v>
      </c>
      <c r="J14" s="84"/>
      <c r="K14" s="94">
        <v>76.819259999999986</v>
      </c>
      <c r="L14" s="95">
        <v>2.5155991241007375E-5</v>
      </c>
      <c r="M14" s="95">
        <v>1.1661598212291652E-2</v>
      </c>
      <c r="N14" s="95">
        <f>K14/'סכום נכסי הקרן'!$C$42</f>
        <v>7.2698531086434629E-3</v>
      </c>
    </row>
    <row r="15" spans="2:63" s="119" customFormat="1">
      <c r="B15" s="87" t="s">
        <v>291</v>
      </c>
      <c r="C15" s="84" t="s">
        <v>292</v>
      </c>
      <c r="D15" s="97" t="s">
        <v>104</v>
      </c>
      <c r="E15" s="84" t="s">
        <v>293</v>
      </c>
      <c r="F15" s="97" t="s">
        <v>290</v>
      </c>
      <c r="G15" s="97" t="s">
        <v>148</v>
      </c>
      <c r="H15" s="94">
        <v>1475.9999999999998</v>
      </c>
      <c r="I15" s="96">
        <v>1473</v>
      </c>
      <c r="J15" s="84"/>
      <c r="K15" s="94">
        <v>21.741479999999996</v>
      </c>
      <c r="L15" s="95">
        <v>3.6782876424674502E-6</v>
      </c>
      <c r="M15" s="95">
        <v>3.3004796492516939E-3</v>
      </c>
      <c r="N15" s="95">
        <f>K15/'סכום נכסי הקרן'!$C$42</f>
        <v>2.0575226312321893E-3</v>
      </c>
    </row>
    <row r="16" spans="2:63" s="119" customFormat="1" ht="20.25">
      <c r="B16" s="87" t="s">
        <v>294</v>
      </c>
      <c r="C16" s="84" t="s">
        <v>295</v>
      </c>
      <c r="D16" s="97" t="s">
        <v>104</v>
      </c>
      <c r="E16" s="84" t="s">
        <v>293</v>
      </c>
      <c r="F16" s="97" t="s">
        <v>290</v>
      </c>
      <c r="G16" s="97" t="s">
        <v>148</v>
      </c>
      <c r="H16" s="94">
        <v>18011.999999999996</v>
      </c>
      <c r="I16" s="96">
        <v>1474</v>
      </c>
      <c r="J16" s="84"/>
      <c r="K16" s="94">
        <v>265.49687999999992</v>
      </c>
      <c r="L16" s="95">
        <v>1.2334466099601249E-4</v>
      </c>
      <c r="M16" s="95">
        <v>4.030392822290934E-2</v>
      </c>
      <c r="N16" s="95">
        <f>K16/'סכום נכסי הקרן'!$C$42</f>
        <v>2.5125513034141959E-2</v>
      </c>
      <c r="BH16" s="117"/>
    </row>
    <row r="17" spans="2:14" s="119" customFormat="1">
      <c r="B17" s="87" t="s">
        <v>296</v>
      </c>
      <c r="C17" s="84" t="s">
        <v>297</v>
      </c>
      <c r="D17" s="97" t="s">
        <v>104</v>
      </c>
      <c r="E17" s="84" t="s">
        <v>298</v>
      </c>
      <c r="F17" s="97" t="s">
        <v>290</v>
      </c>
      <c r="G17" s="97" t="s">
        <v>148</v>
      </c>
      <c r="H17" s="94">
        <v>1836.9999999999998</v>
      </c>
      <c r="I17" s="96">
        <v>14750</v>
      </c>
      <c r="J17" s="84"/>
      <c r="K17" s="94">
        <v>270.95749999999992</v>
      </c>
      <c r="L17" s="95">
        <v>1.7894462183156725E-5</v>
      </c>
      <c r="M17" s="95">
        <v>4.1132881228054197E-2</v>
      </c>
      <c r="N17" s="95">
        <f>K17/'סכום נכסי הקרן'!$C$42</f>
        <v>2.5642283246223158E-2</v>
      </c>
    </row>
    <row r="18" spans="2:14" s="119" customFormat="1">
      <c r="B18" s="87" t="s">
        <v>299</v>
      </c>
      <c r="C18" s="84" t="s">
        <v>300</v>
      </c>
      <c r="D18" s="97" t="s">
        <v>104</v>
      </c>
      <c r="E18" s="84" t="s">
        <v>301</v>
      </c>
      <c r="F18" s="97" t="s">
        <v>290</v>
      </c>
      <c r="G18" s="97" t="s">
        <v>148</v>
      </c>
      <c r="H18" s="94">
        <v>421.99999999999994</v>
      </c>
      <c r="I18" s="96">
        <v>14770</v>
      </c>
      <c r="J18" s="84"/>
      <c r="K18" s="94">
        <v>62.329399999999993</v>
      </c>
      <c r="L18" s="95">
        <v>1.0206413836220917E-5</v>
      </c>
      <c r="M18" s="95">
        <v>9.4619554993527841E-3</v>
      </c>
      <c r="N18" s="95">
        <f>K18/'סכום נכסי הקרן'!$C$42</f>
        <v>5.8985934302137489E-3</v>
      </c>
    </row>
    <row r="19" spans="2:14" s="119" customFormat="1">
      <c r="B19" s="83"/>
      <c r="C19" s="84"/>
      <c r="D19" s="84"/>
      <c r="E19" s="84"/>
      <c r="F19" s="84"/>
      <c r="G19" s="84"/>
      <c r="H19" s="94"/>
      <c r="I19" s="96"/>
      <c r="J19" s="84"/>
      <c r="K19" s="84"/>
      <c r="L19" s="84"/>
      <c r="M19" s="95"/>
      <c r="N19" s="84"/>
    </row>
    <row r="20" spans="2:14" s="119" customFormat="1">
      <c r="B20" s="102" t="s">
        <v>49</v>
      </c>
      <c r="C20" s="82"/>
      <c r="D20" s="82"/>
      <c r="E20" s="82"/>
      <c r="F20" s="82"/>
      <c r="G20" s="82"/>
      <c r="H20" s="91"/>
      <c r="I20" s="93"/>
      <c r="J20" s="82"/>
      <c r="K20" s="91">
        <v>4514.8583999999983</v>
      </c>
      <c r="L20" s="82"/>
      <c r="M20" s="92">
        <v>0.68538104436556579</v>
      </c>
      <c r="N20" s="92">
        <f>K20/'סכום נכסי הקרן'!$C$42</f>
        <v>0.42726729435202893</v>
      </c>
    </row>
    <row r="21" spans="2:14" s="119" customFormat="1">
      <c r="B21" s="87" t="s">
        <v>302</v>
      </c>
      <c r="C21" s="84" t="s">
        <v>303</v>
      </c>
      <c r="D21" s="97" t="s">
        <v>104</v>
      </c>
      <c r="E21" s="84" t="s">
        <v>289</v>
      </c>
      <c r="F21" s="97" t="s">
        <v>304</v>
      </c>
      <c r="G21" s="97" t="s">
        <v>148</v>
      </c>
      <c r="H21" s="94">
        <v>222999.99999999997</v>
      </c>
      <c r="I21" s="96">
        <v>316.91000000000003</v>
      </c>
      <c r="J21" s="84"/>
      <c r="K21" s="94">
        <v>706.7093000000001</v>
      </c>
      <c r="L21" s="95">
        <v>1.5390243149002204E-3</v>
      </c>
      <c r="M21" s="95">
        <v>0.10728246938970627</v>
      </c>
      <c r="N21" s="95">
        <f>K21/'סכום נכסי הקרן'!$C$42</f>
        <v>6.6880009017429312E-2</v>
      </c>
    </row>
    <row r="22" spans="2:14" s="119" customFormat="1">
      <c r="B22" s="87" t="s">
        <v>305</v>
      </c>
      <c r="C22" s="84" t="s">
        <v>306</v>
      </c>
      <c r="D22" s="97" t="s">
        <v>104</v>
      </c>
      <c r="E22" s="84" t="s">
        <v>289</v>
      </c>
      <c r="F22" s="97" t="s">
        <v>304</v>
      </c>
      <c r="G22" s="97" t="s">
        <v>148</v>
      </c>
      <c r="H22" s="94">
        <v>163999.99999999997</v>
      </c>
      <c r="I22" s="96">
        <v>329.11</v>
      </c>
      <c r="J22" s="84"/>
      <c r="K22" s="94">
        <v>539.74039999999991</v>
      </c>
      <c r="L22" s="95">
        <v>5.3082522986812048E-4</v>
      </c>
      <c r="M22" s="95">
        <v>8.19356458750264E-2</v>
      </c>
      <c r="N22" s="95">
        <f>K22/'סכום נכסי הקרן'!$C$42</f>
        <v>5.1078771453935717E-2</v>
      </c>
    </row>
    <row r="23" spans="2:14" s="119" customFormat="1">
      <c r="B23" s="87" t="s">
        <v>307</v>
      </c>
      <c r="C23" s="84" t="s">
        <v>308</v>
      </c>
      <c r="D23" s="97" t="s">
        <v>104</v>
      </c>
      <c r="E23" s="84" t="s">
        <v>289</v>
      </c>
      <c r="F23" s="97" t="s">
        <v>304</v>
      </c>
      <c r="G23" s="97" t="s">
        <v>148</v>
      </c>
      <c r="H23" s="94">
        <v>17499.999999999996</v>
      </c>
      <c r="I23" s="96">
        <v>364.31</v>
      </c>
      <c r="J23" s="84"/>
      <c r="K23" s="94">
        <v>63.754249999999992</v>
      </c>
      <c r="L23" s="95">
        <v>7.67736969067715E-5</v>
      </c>
      <c r="M23" s="95">
        <v>9.6782557893163122E-3</v>
      </c>
      <c r="N23" s="95">
        <f>K23/'סכום נכסי הקרן'!$C$42</f>
        <v>6.033435268079027E-3</v>
      </c>
    </row>
    <row r="24" spans="2:14" s="119" customFormat="1">
      <c r="B24" s="87" t="s">
        <v>309</v>
      </c>
      <c r="C24" s="84" t="s">
        <v>310</v>
      </c>
      <c r="D24" s="97" t="s">
        <v>104</v>
      </c>
      <c r="E24" s="84" t="s">
        <v>293</v>
      </c>
      <c r="F24" s="97" t="s">
        <v>304</v>
      </c>
      <c r="G24" s="97" t="s">
        <v>148</v>
      </c>
      <c r="H24" s="94">
        <v>37999.999999999993</v>
      </c>
      <c r="I24" s="96">
        <v>361.75</v>
      </c>
      <c r="J24" s="84"/>
      <c r="K24" s="94">
        <v>137.46499999999997</v>
      </c>
      <c r="L24" s="95">
        <v>3.8762763346232096E-5</v>
      </c>
      <c r="M24" s="95">
        <v>2.0867964599667738E-2</v>
      </c>
      <c r="N24" s="95">
        <f>K24/'סכום נכסי הקרן'!$C$42</f>
        <v>1.3009112006281675E-2</v>
      </c>
    </row>
    <row r="25" spans="2:14" s="119" customFormat="1">
      <c r="B25" s="87" t="s">
        <v>311</v>
      </c>
      <c r="C25" s="84" t="s">
        <v>312</v>
      </c>
      <c r="D25" s="97" t="s">
        <v>104</v>
      </c>
      <c r="E25" s="84" t="s">
        <v>293</v>
      </c>
      <c r="F25" s="97" t="s">
        <v>304</v>
      </c>
      <c r="G25" s="97" t="s">
        <v>148</v>
      </c>
      <c r="H25" s="94">
        <v>23569.999999999996</v>
      </c>
      <c r="I25" s="96">
        <v>317.99</v>
      </c>
      <c r="J25" s="84"/>
      <c r="K25" s="94">
        <v>74.950239999999994</v>
      </c>
      <c r="L25" s="95">
        <v>2.4713412308682444E-5</v>
      </c>
      <c r="M25" s="95">
        <v>1.1377870403787153E-2</v>
      </c>
      <c r="N25" s="95">
        <f>K25/'סכום נכסי הקרן'!$C$42</f>
        <v>7.0929768818076824E-3</v>
      </c>
    </row>
    <row r="26" spans="2:14" s="119" customFormat="1">
      <c r="B26" s="87" t="s">
        <v>313</v>
      </c>
      <c r="C26" s="84" t="s">
        <v>314</v>
      </c>
      <c r="D26" s="97" t="s">
        <v>104</v>
      </c>
      <c r="E26" s="84" t="s">
        <v>293</v>
      </c>
      <c r="F26" s="97" t="s">
        <v>304</v>
      </c>
      <c r="G26" s="97" t="s">
        <v>148</v>
      </c>
      <c r="H26" s="94">
        <v>257449.99999999997</v>
      </c>
      <c r="I26" s="96">
        <v>329.8</v>
      </c>
      <c r="J26" s="84"/>
      <c r="K26" s="94">
        <v>849.07009999999991</v>
      </c>
      <c r="L26" s="95">
        <v>1.8727570760662172E-4</v>
      </c>
      <c r="M26" s="95">
        <v>0.12889364412349577</v>
      </c>
      <c r="N26" s="95">
        <f>K26/'סכום נכסי הקרן'!$C$42</f>
        <v>8.0352439036007584E-2</v>
      </c>
    </row>
    <row r="27" spans="2:14" s="119" customFormat="1">
      <c r="B27" s="87" t="s">
        <v>315</v>
      </c>
      <c r="C27" s="84" t="s">
        <v>316</v>
      </c>
      <c r="D27" s="97" t="s">
        <v>104</v>
      </c>
      <c r="E27" s="84" t="s">
        <v>298</v>
      </c>
      <c r="F27" s="97" t="s">
        <v>304</v>
      </c>
      <c r="G27" s="97" t="s">
        <v>148</v>
      </c>
      <c r="H27" s="94">
        <v>20099.999999999996</v>
      </c>
      <c r="I27" s="96">
        <v>3632.95</v>
      </c>
      <c r="J27" s="84"/>
      <c r="K27" s="94">
        <v>730.22294999999986</v>
      </c>
      <c r="L27" s="95">
        <v>8.7536378768952807E-4</v>
      </c>
      <c r="M27" s="95">
        <v>0.11085197446961004</v>
      </c>
      <c r="N27" s="95">
        <f>K27/'סכום נכסי הקרן'!$C$42</f>
        <v>6.9105242397027769E-2</v>
      </c>
    </row>
    <row r="28" spans="2:14" s="119" customFormat="1">
      <c r="B28" s="87" t="s">
        <v>317</v>
      </c>
      <c r="C28" s="84" t="s">
        <v>318</v>
      </c>
      <c r="D28" s="97" t="s">
        <v>104</v>
      </c>
      <c r="E28" s="84" t="s">
        <v>298</v>
      </c>
      <c r="F28" s="97" t="s">
        <v>304</v>
      </c>
      <c r="G28" s="97" t="s">
        <v>148</v>
      </c>
      <c r="H28" s="94">
        <v>1426.9999999999998</v>
      </c>
      <c r="I28" s="96">
        <v>3376.67</v>
      </c>
      <c r="J28" s="84"/>
      <c r="K28" s="94">
        <v>48.185079999999985</v>
      </c>
      <c r="L28" s="95">
        <v>9.5133333333333326E-6</v>
      </c>
      <c r="M28" s="95">
        <v>7.3147677130335565E-3</v>
      </c>
      <c r="N28" s="95">
        <f>K28/'סכום נכסי הקרן'!$C$42</f>
        <v>4.5600342105382675E-3</v>
      </c>
    </row>
    <row r="29" spans="2:14" s="119" customFormat="1">
      <c r="B29" s="87" t="s">
        <v>319</v>
      </c>
      <c r="C29" s="84" t="s">
        <v>320</v>
      </c>
      <c r="D29" s="97" t="s">
        <v>104</v>
      </c>
      <c r="E29" s="84" t="s">
        <v>298</v>
      </c>
      <c r="F29" s="97" t="s">
        <v>304</v>
      </c>
      <c r="G29" s="97" t="s">
        <v>148</v>
      </c>
      <c r="H29" s="94">
        <v>8509.9999999999982</v>
      </c>
      <c r="I29" s="96">
        <v>3281.64</v>
      </c>
      <c r="J29" s="84"/>
      <c r="K29" s="94">
        <v>279.26755999999995</v>
      </c>
      <c r="L29" s="95">
        <v>6.0785714285714271E-5</v>
      </c>
      <c r="M29" s="95">
        <v>4.2394395343655376E-2</v>
      </c>
      <c r="N29" s="95">
        <f>K29/'סכום נכסי הקרן'!$C$42</f>
        <v>2.6428712528723586E-2</v>
      </c>
    </row>
    <row r="30" spans="2:14" s="119" customFormat="1">
      <c r="B30" s="87" t="s">
        <v>321</v>
      </c>
      <c r="C30" s="84" t="s">
        <v>322</v>
      </c>
      <c r="D30" s="97" t="s">
        <v>104</v>
      </c>
      <c r="E30" s="84" t="s">
        <v>301</v>
      </c>
      <c r="F30" s="97" t="s">
        <v>304</v>
      </c>
      <c r="G30" s="97" t="s">
        <v>148</v>
      </c>
      <c r="H30" s="94">
        <v>29544.999999999996</v>
      </c>
      <c r="I30" s="96">
        <v>3294.48</v>
      </c>
      <c r="J30" s="84"/>
      <c r="K30" s="94">
        <v>973.35411999999985</v>
      </c>
      <c r="L30" s="95">
        <v>1.972954924874791E-4</v>
      </c>
      <c r="M30" s="95">
        <v>0.14776066139817948</v>
      </c>
      <c r="N30" s="95">
        <f>K30/'סכום נכסי הקרן'!$C$42</f>
        <v>9.2114158286514633E-2</v>
      </c>
    </row>
    <row r="31" spans="2:14" s="119" customFormat="1">
      <c r="B31" s="87" t="s">
        <v>323</v>
      </c>
      <c r="C31" s="84" t="s">
        <v>324</v>
      </c>
      <c r="D31" s="97" t="s">
        <v>104</v>
      </c>
      <c r="E31" s="84" t="s">
        <v>301</v>
      </c>
      <c r="F31" s="97" t="s">
        <v>304</v>
      </c>
      <c r="G31" s="97" t="s">
        <v>148</v>
      </c>
      <c r="H31" s="94">
        <v>3099.9999999999995</v>
      </c>
      <c r="I31" s="96">
        <v>3617.4</v>
      </c>
      <c r="J31" s="84"/>
      <c r="K31" s="94">
        <v>112.13939999999998</v>
      </c>
      <c r="L31" s="95">
        <v>6.4094110995865751E-5</v>
      </c>
      <c r="M31" s="95">
        <v>1.7023395260087879E-2</v>
      </c>
      <c r="N31" s="95">
        <f>K31/'סכום נכסי הקרן'!$C$42</f>
        <v>1.0612403265683797E-2</v>
      </c>
    </row>
    <row r="32" spans="2:14" s="119" customFormat="1">
      <c r="B32" s="83"/>
      <c r="C32" s="84"/>
      <c r="D32" s="84"/>
      <c r="E32" s="84"/>
      <c r="F32" s="84"/>
      <c r="G32" s="84"/>
      <c r="H32" s="94"/>
      <c r="I32" s="96"/>
      <c r="J32" s="84"/>
      <c r="K32" s="84"/>
      <c r="L32" s="84"/>
      <c r="M32" s="95"/>
      <c r="N32" s="84"/>
    </row>
    <row r="33" spans="2:14" s="119" customFormat="1">
      <c r="B33" s="81" t="s">
        <v>211</v>
      </c>
      <c r="C33" s="82"/>
      <c r="D33" s="82"/>
      <c r="E33" s="82"/>
      <c r="F33" s="82"/>
      <c r="G33" s="82"/>
      <c r="H33" s="91"/>
      <c r="I33" s="93"/>
      <c r="J33" s="91">
        <v>1.6060399999999995</v>
      </c>
      <c r="K33" s="91">
        <v>1375.16689</v>
      </c>
      <c r="L33" s="82"/>
      <c r="M33" s="92">
        <v>0.20875811282257434</v>
      </c>
      <c r="N33" s="92">
        <f>K33/'סכום נכסי הקרן'!$C$42</f>
        <v>0.13014003636809393</v>
      </c>
    </row>
    <row r="34" spans="2:14" s="119" customFormat="1">
      <c r="B34" s="102" t="s">
        <v>50</v>
      </c>
      <c r="C34" s="82"/>
      <c r="D34" s="82"/>
      <c r="E34" s="82"/>
      <c r="F34" s="82"/>
      <c r="G34" s="82"/>
      <c r="H34" s="91"/>
      <c r="I34" s="93"/>
      <c r="J34" s="91">
        <v>1.6060399999999995</v>
      </c>
      <c r="K34" s="91">
        <v>1375.16689</v>
      </c>
      <c r="L34" s="82"/>
      <c r="M34" s="92">
        <v>0.20875811282257434</v>
      </c>
      <c r="N34" s="92">
        <f>K34/'סכום נכסי הקרן'!$C$42</f>
        <v>0.13014003636809393</v>
      </c>
    </row>
    <row r="35" spans="2:14" s="119" customFormat="1">
      <c r="B35" s="87" t="s">
        <v>325</v>
      </c>
      <c r="C35" s="84" t="s">
        <v>326</v>
      </c>
      <c r="D35" s="97" t="s">
        <v>108</v>
      </c>
      <c r="E35" s="84"/>
      <c r="F35" s="97" t="s">
        <v>290</v>
      </c>
      <c r="G35" s="97" t="s">
        <v>157</v>
      </c>
      <c r="H35" s="94">
        <v>1185.9999999999998</v>
      </c>
      <c r="I35" s="96">
        <v>1899</v>
      </c>
      <c r="J35" s="84"/>
      <c r="K35" s="94">
        <v>71.985259999999982</v>
      </c>
      <c r="L35" s="95">
        <v>5.3650738217872656E-7</v>
      </c>
      <c r="M35" s="95">
        <v>1.0927769667754541E-2</v>
      </c>
      <c r="N35" s="95">
        <f>K35/'סכום נכסי הקרן'!$C$42</f>
        <v>6.8123835895777685E-3</v>
      </c>
    </row>
    <row r="36" spans="2:14" s="119" customFormat="1">
      <c r="B36" s="87" t="s">
        <v>327</v>
      </c>
      <c r="C36" s="84" t="s">
        <v>328</v>
      </c>
      <c r="D36" s="97" t="s">
        <v>27</v>
      </c>
      <c r="E36" s="84"/>
      <c r="F36" s="97" t="s">
        <v>290</v>
      </c>
      <c r="G36" s="97" t="s">
        <v>156</v>
      </c>
      <c r="H36" s="94">
        <v>196.99999999999997</v>
      </c>
      <c r="I36" s="96">
        <v>3395</v>
      </c>
      <c r="J36" s="84"/>
      <c r="K36" s="94">
        <v>18.639199999999995</v>
      </c>
      <c r="L36" s="95">
        <v>3.2581743086538645E-6</v>
      </c>
      <c r="M36" s="95">
        <v>2.8295359965527724E-3</v>
      </c>
      <c r="N36" s="95">
        <f>K36/'סכום נכסי הקרן'!$C$42</f>
        <v>1.7639358419051059E-3</v>
      </c>
    </row>
    <row r="37" spans="2:14" s="119" customFormat="1">
      <c r="B37" s="87" t="s">
        <v>329</v>
      </c>
      <c r="C37" s="84" t="s">
        <v>330</v>
      </c>
      <c r="D37" s="97" t="s">
        <v>331</v>
      </c>
      <c r="E37" s="84"/>
      <c r="F37" s="97" t="s">
        <v>290</v>
      </c>
      <c r="G37" s="97" t="s">
        <v>147</v>
      </c>
      <c r="H37" s="94">
        <v>410.99999999999994</v>
      </c>
      <c r="I37" s="96">
        <v>2533</v>
      </c>
      <c r="J37" s="84"/>
      <c r="K37" s="94">
        <v>37.759359999999994</v>
      </c>
      <c r="L37" s="95">
        <v>3.0444444444444442E-5</v>
      </c>
      <c r="M37" s="95">
        <v>5.7320844417568838E-3</v>
      </c>
      <c r="N37" s="95">
        <f>K37/'סכום נכסי הקרן'!$C$42</f>
        <v>3.573387724333554E-3</v>
      </c>
    </row>
    <row r="38" spans="2:14" s="119" customFormat="1">
      <c r="B38" s="87" t="s">
        <v>332</v>
      </c>
      <c r="C38" s="84" t="s">
        <v>333</v>
      </c>
      <c r="D38" s="97" t="s">
        <v>331</v>
      </c>
      <c r="E38" s="84"/>
      <c r="F38" s="97" t="s">
        <v>290</v>
      </c>
      <c r="G38" s="97" t="s">
        <v>147</v>
      </c>
      <c r="H38" s="94">
        <v>434.99999999999994</v>
      </c>
      <c r="I38" s="96">
        <v>3425</v>
      </c>
      <c r="J38" s="84"/>
      <c r="K38" s="94">
        <v>54.037759999999984</v>
      </c>
      <c r="L38" s="95">
        <v>1.2946428571428571E-5</v>
      </c>
      <c r="M38" s="95">
        <v>8.2032376439482128E-3</v>
      </c>
      <c r="N38" s="95">
        <f>K38/'סכום נכסי הקרן'!$C$42</f>
        <v>5.1139073393850617E-3</v>
      </c>
    </row>
    <row r="39" spans="2:14" s="119" customFormat="1">
      <c r="B39" s="87" t="s">
        <v>334</v>
      </c>
      <c r="C39" s="84" t="s">
        <v>335</v>
      </c>
      <c r="D39" s="97" t="s">
        <v>107</v>
      </c>
      <c r="E39" s="84"/>
      <c r="F39" s="97" t="s">
        <v>290</v>
      </c>
      <c r="G39" s="97" t="s">
        <v>147</v>
      </c>
      <c r="H39" s="94">
        <v>398.99999999999994</v>
      </c>
      <c r="I39" s="96">
        <v>52077</v>
      </c>
      <c r="J39" s="84"/>
      <c r="K39" s="94">
        <v>753.64427999999975</v>
      </c>
      <c r="L39" s="95">
        <v>6.5155335054370406E-5</v>
      </c>
      <c r="M39" s="95">
        <v>0.11440746485128635</v>
      </c>
      <c r="N39" s="95">
        <f>K39/'סכום נכסי הקרן'!$C$42</f>
        <v>7.1321738998388728E-2</v>
      </c>
    </row>
    <row r="40" spans="2:14" s="119" customFormat="1">
      <c r="B40" s="87" t="s">
        <v>336</v>
      </c>
      <c r="C40" s="84" t="s">
        <v>337</v>
      </c>
      <c r="D40" s="97" t="s">
        <v>27</v>
      </c>
      <c r="E40" s="84"/>
      <c r="F40" s="97" t="s">
        <v>290</v>
      </c>
      <c r="G40" s="97" t="s">
        <v>149</v>
      </c>
      <c r="H40" s="94">
        <v>413</v>
      </c>
      <c r="I40" s="96">
        <v>7945</v>
      </c>
      <c r="J40" s="84"/>
      <c r="K40" s="94">
        <v>138.32584999999997</v>
      </c>
      <c r="L40" s="95">
        <v>1.2022467167457248E-4</v>
      </c>
      <c r="M40" s="95">
        <v>2.0998646499246713E-2</v>
      </c>
      <c r="N40" s="95">
        <f>K40/'סכום נכסי הקרן'!$C$42</f>
        <v>1.3090579245728862E-2</v>
      </c>
    </row>
    <row r="41" spans="2:14" s="119" customFormat="1">
      <c r="B41" s="87" t="s">
        <v>338</v>
      </c>
      <c r="C41" s="84" t="s">
        <v>339</v>
      </c>
      <c r="D41" s="97" t="s">
        <v>119</v>
      </c>
      <c r="E41" s="84"/>
      <c r="F41" s="97" t="s">
        <v>290</v>
      </c>
      <c r="G41" s="97" t="s">
        <v>151</v>
      </c>
      <c r="H41" s="94">
        <v>56.999999999999993</v>
      </c>
      <c r="I41" s="96">
        <v>8001</v>
      </c>
      <c r="J41" s="84"/>
      <c r="K41" s="94">
        <v>11.933189999999996</v>
      </c>
      <c r="L41" s="95">
        <v>1.5568019257148197E-6</v>
      </c>
      <c r="M41" s="95">
        <v>1.8115257445975995E-3</v>
      </c>
      <c r="N41" s="95">
        <f>K41/'סכום נכסי הקרן'!$C$42</f>
        <v>1.1293071349233652E-3</v>
      </c>
    </row>
    <row r="42" spans="2:14" s="119" customFormat="1">
      <c r="B42" s="87" t="s">
        <v>340</v>
      </c>
      <c r="C42" s="84" t="s">
        <v>341</v>
      </c>
      <c r="D42" s="97" t="s">
        <v>331</v>
      </c>
      <c r="E42" s="84"/>
      <c r="F42" s="97" t="s">
        <v>290</v>
      </c>
      <c r="G42" s="97" t="s">
        <v>147</v>
      </c>
      <c r="H42" s="94">
        <v>932.99999999999966</v>
      </c>
      <c r="I42" s="96">
        <v>4100</v>
      </c>
      <c r="J42" s="94">
        <v>1.6060399999999995</v>
      </c>
      <c r="K42" s="94">
        <v>140.34967</v>
      </c>
      <c r="L42" s="95">
        <v>6.5793294878386522E-7</v>
      </c>
      <c r="M42" s="95">
        <v>2.1305873823409958E-2</v>
      </c>
      <c r="N42" s="95">
        <f>K42/'סכום נכסי הקרן'!$C$42</f>
        <v>1.328210509638578E-2</v>
      </c>
    </row>
    <row r="43" spans="2:14" s="119" customFormat="1">
      <c r="B43" s="87" t="s">
        <v>342</v>
      </c>
      <c r="C43" s="84" t="s">
        <v>343</v>
      </c>
      <c r="D43" s="97" t="s">
        <v>331</v>
      </c>
      <c r="E43" s="84"/>
      <c r="F43" s="97" t="s">
        <v>290</v>
      </c>
      <c r="G43" s="97" t="s">
        <v>147</v>
      </c>
      <c r="H43" s="94">
        <v>1432.9999999999998</v>
      </c>
      <c r="I43" s="96">
        <v>2857</v>
      </c>
      <c r="J43" s="84"/>
      <c r="K43" s="94">
        <v>148.49231999999998</v>
      </c>
      <c r="L43" s="95">
        <v>3.7172502278274903E-5</v>
      </c>
      <c r="M43" s="95">
        <v>2.2541974154021267E-2</v>
      </c>
      <c r="N43" s="95">
        <f>K43/'סכום נכסי הקרן'!$C$42</f>
        <v>1.4052691397465686E-2</v>
      </c>
    </row>
    <row r="44" spans="2:14" s="119" customFormat="1">
      <c r="B44" s="122"/>
      <c r="C44" s="122"/>
    </row>
    <row r="45" spans="2:14" s="119" customFormat="1">
      <c r="B45" s="122"/>
      <c r="C45" s="122"/>
    </row>
    <row r="46" spans="2:14">
      <c r="D46" s="1"/>
      <c r="E46" s="1"/>
      <c r="F46" s="1"/>
      <c r="G46" s="1"/>
    </row>
    <row r="47" spans="2:14">
      <c r="B47" s="99" t="s">
        <v>230</v>
      </c>
      <c r="D47" s="1"/>
      <c r="E47" s="1"/>
      <c r="F47" s="1"/>
      <c r="G47" s="1"/>
    </row>
    <row r="48" spans="2:14">
      <c r="B48" s="99" t="s">
        <v>96</v>
      </c>
      <c r="D48" s="1"/>
      <c r="E48" s="1"/>
      <c r="F48" s="1"/>
      <c r="G48" s="1"/>
    </row>
    <row r="49" spans="2:7">
      <c r="B49" s="99" t="s">
        <v>213</v>
      </c>
      <c r="D49" s="1"/>
      <c r="E49" s="1"/>
      <c r="F49" s="1"/>
      <c r="G49" s="1"/>
    </row>
    <row r="50" spans="2:7">
      <c r="B50" s="99" t="s">
        <v>221</v>
      </c>
      <c r="D50" s="1"/>
      <c r="E50" s="1"/>
      <c r="F50" s="1"/>
      <c r="G50" s="1"/>
    </row>
    <row r="51" spans="2:7">
      <c r="B51" s="99" t="s">
        <v>228</v>
      </c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B245" s="44"/>
      <c r="D245" s="1"/>
      <c r="E245" s="1"/>
      <c r="F245" s="1"/>
      <c r="G245" s="1"/>
    </row>
    <row r="246" spans="2:7">
      <c r="B246" s="44"/>
      <c r="D246" s="1"/>
      <c r="E246" s="1"/>
      <c r="F246" s="1"/>
      <c r="G246" s="1"/>
    </row>
    <row r="247" spans="2:7">
      <c r="B247" s="3"/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D250" s="1"/>
      <c r="E250" s="1"/>
      <c r="F250" s="1"/>
      <c r="G250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1:J7 B48:B1048576 K1:XFD1048576 B1:B46 J9:J1048576 A1:A1048576 C5:C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163</v>
      </c>
      <c r="C1" s="78" t="s" vm="1">
        <v>231</v>
      </c>
    </row>
    <row r="2" spans="2:65">
      <c r="B2" s="57" t="s">
        <v>162</v>
      </c>
      <c r="C2" s="78" t="s">
        <v>232</v>
      </c>
    </row>
    <row r="3" spans="2:65">
      <c r="B3" s="57" t="s">
        <v>164</v>
      </c>
      <c r="C3" s="78" t="s">
        <v>233</v>
      </c>
    </row>
    <row r="4" spans="2:65">
      <c r="B4" s="57" t="s">
        <v>165</v>
      </c>
      <c r="C4" s="78">
        <v>12152</v>
      </c>
    </row>
    <row r="6" spans="2:65" ht="26.25" customHeight="1">
      <c r="B6" s="139" t="s">
        <v>193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5" ht="26.25" customHeight="1">
      <c r="B7" s="139" t="s">
        <v>75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M7" s="3"/>
    </row>
    <row r="8" spans="2:65" s="3" customFormat="1" ht="78.75">
      <c r="B8" s="23" t="s">
        <v>99</v>
      </c>
      <c r="C8" s="31" t="s">
        <v>34</v>
      </c>
      <c r="D8" s="31" t="s">
        <v>103</v>
      </c>
      <c r="E8" s="31" t="s">
        <v>101</v>
      </c>
      <c r="F8" s="31" t="s">
        <v>46</v>
      </c>
      <c r="G8" s="31" t="s">
        <v>15</v>
      </c>
      <c r="H8" s="31" t="s">
        <v>47</v>
      </c>
      <c r="I8" s="31" t="s">
        <v>85</v>
      </c>
      <c r="J8" s="31" t="s">
        <v>215</v>
      </c>
      <c r="K8" s="31" t="s">
        <v>214</v>
      </c>
      <c r="L8" s="31" t="s">
        <v>45</v>
      </c>
      <c r="M8" s="31" t="s">
        <v>44</v>
      </c>
      <c r="N8" s="31" t="s">
        <v>166</v>
      </c>
      <c r="O8" s="21" t="s">
        <v>168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222</v>
      </c>
      <c r="K9" s="33"/>
      <c r="L9" s="33" t="s">
        <v>218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"/>
      <c r="BG11" s="1"/>
      <c r="BH11" s="3"/>
      <c r="BI11" s="1"/>
      <c r="BM11" s="1"/>
    </row>
    <row r="12" spans="2:65" s="4" customFormat="1" ht="18" customHeight="1">
      <c r="B12" s="99" t="s">
        <v>230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"/>
      <c r="BG12" s="1"/>
      <c r="BH12" s="3"/>
      <c r="BI12" s="1"/>
      <c r="BM12" s="1"/>
    </row>
    <row r="13" spans="2:65">
      <c r="B13" s="99" t="s">
        <v>96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BH13" s="3"/>
    </row>
    <row r="14" spans="2:65" ht="20.25">
      <c r="B14" s="99" t="s">
        <v>213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BH14" s="4"/>
    </row>
    <row r="15" spans="2:65">
      <c r="B15" s="99" t="s">
        <v>221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2018-12-04T10:56:36+00:00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D1490DC-7E6B-44A7-9AF9-48B53087B1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2018-12-04T08:15:22Z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