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2" i="88" l="1"/>
  <c r="C10" i="88"/>
  <c r="C37" i="88" l="1"/>
  <c r="N16" i="79" l="1"/>
  <c r="N15" i="79"/>
  <c r="N14" i="79"/>
  <c r="N13" i="79"/>
  <c r="N12" i="79"/>
  <c r="N11" i="79"/>
  <c r="N10" i="79"/>
  <c r="J29" i="76"/>
  <c r="J28" i="76"/>
  <c r="J27" i="76"/>
  <c r="J26" i="76"/>
  <c r="J25" i="76"/>
  <c r="J24" i="76"/>
  <c r="J23" i="76"/>
  <c r="J21" i="76"/>
  <c r="J20" i="76"/>
  <c r="J19" i="76"/>
  <c r="J18" i="76"/>
  <c r="J17" i="76"/>
  <c r="J16" i="76"/>
  <c r="J15" i="76"/>
  <c r="J14" i="76"/>
  <c r="J13" i="76"/>
  <c r="J12" i="76"/>
  <c r="J11" i="76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7" i="67"/>
  <c r="J16" i="67"/>
  <c r="J15" i="67"/>
  <c r="J14" i="67"/>
  <c r="J13" i="67"/>
  <c r="J12" i="67"/>
  <c r="J11" i="67"/>
  <c r="K16" i="66"/>
  <c r="K15" i="66"/>
  <c r="K14" i="66"/>
  <c r="K13" i="66"/>
  <c r="K12" i="66"/>
  <c r="K11" i="66"/>
  <c r="M53" i="63"/>
  <c r="M52" i="63"/>
  <c r="M51" i="63"/>
  <c r="M50" i="63"/>
  <c r="M49" i="63"/>
  <c r="M48" i="63"/>
  <c r="M47" i="63"/>
  <c r="M46" i="63"/>
  <c r="M45" i="63"/>
  <c r="M44" i="63"/>
  <c r="M42" i="63"/>
  <c r="M41" i="63"/>
  <c r="M40" i="63"/>
  <c r="M39" i="63"/>
  <c r="M38" i="63"/>
  <c r="M37" i="63"/>
  <c r="M36" i="63"/>
  <c r="M35" i="63"/>
  <c r="M34" i="63"/>
  <c r="M33" i="63"/>
  <c r="M32" i="63"/>
  <c r="M30" i="63"/>
  <c r="M29" i="63"/>
  <c r="M28" i="63"/>
  <c r="M27" i="63"/>
  <c r="M26" i="63"/>
  <c r="M25" i="63"/>
  <c r="M24" i="63"/>
  <c r="M23" i="63"/>
  <c r="M22" i="63"/>
  <c r="M21" i="63"/>
  <c r="M20" i="63"/>
  <c r="M18" i="63"/>
  <c r="M17" i="63"/>
  <c r="M16" i="63"/>
  <c r="M15" i="63"/>
  <c r="M14" i="63"/>
  <c r="M13" i="63"/>
  <c r="M12" i="63"/>
  <c r="M11" i="63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C34" i="88" l="1"/>
  <c r="C31" i="88"/>
  <c r="C24" i="88"/>
  <c r="C21" i="88"/>
  <c r="C20" i="88"/>
  <c r="C17" i="88"/>
  <c r="C13" i="88"/>
  <c r="C12" i="88" s="1"/>
  <c r="C11" i="88"/>
  <c r="C23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37" i="88" l="1"/>
  <c r="D10" i="88" l="1"/>
  <c r="D33" i="88"/>
  <c r="D34" i="88"/>
  <c r="O16" i="79"/>
  <c r="K27" i="76"/>
  <c r="K23" i="76"/>
  <c r="K18" i="76"/>
  <c r="K14" i="76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6" i="67"/>
  <c r="K12" i="67"/>
  <c r="L16" i="66"/>
  <c r="L12" i="66"/>
  <c r="N51" i="63"/>
  <c r="N47" i="63"/>
  <c r="N42" i="63"/>
  <c r="N38" i="63"/>
  <c r="N34" i="63"/>
  <c r="N29" i="63"/>
  <c r="N25" i="63"/>
  <c r="N21" i="63"/>
  <c r="N16" i="63"/>
  <c r="N12" i="63"/>
  <c r="R41" i="59"/>
  <c r="R37" i="59"/>
  <c r="R33" i="59"/>
  <c r="R29" i="59"/>
  <c r="R24" i="59"/>
  <c r="R20" i="59"/>
  <c r="R16" i="59"/>
  <c r="R12" i="59"/>
  <c r="O13" i="79"/>
  <c r="K26" i="76"/>
  <c r="K17" i="76"/>
  <c r="P93" i="69"/>
  <c r="P85" i="69"/>
  <c r="P73" i="69"/>
  <c r="P61" i="69"/>
  <c r="P57" i="69"/>
  <c r="P49" i="69"/>
  <c r="P41" i="69"/>
  <c r="P37" i="69"/>
  <c r="P29" i="69"/>
  <c r="P21" i="69"/>
  <c r="P13" i="69"/>
  <c r="K11" i="67"/>
  <c r="L11" i="66"/>
  <c r="N46" i="63"/>
  <c r="N37" i="63"/>
  <c r="N28" i="63"/>
  <c r="N20" i="63"/>
  <c r="N11" i="63"/>
  <c r="R36" i="59"/>
  <c r="R28" i="59"/>
  <c r="R19" i="59"/>
  <c r="R15" i="59"/>
  <c r="O12" i="79"/>
  <c r="K29" i="76"/>
  <c r="K16" i="76"/>
  <c r="O10" i="79"/>
  <c r="K28" i="76"/>
  <c r="K24" i="76"/>
  <c r="K19" i="76"/>
  <c r="K15" i="76"/>
  <c r="K11" i="76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7" i="67"/>
  <c r="K13" i="67"/>
  <c r="L13" i="66"/>
  <c r="N52" i="63"/>
  <c r="N48" i="63"/>
  <c r="N44" i="63"/>
  <c r="N39" i="63"/>
  <c r="N35" i="63"/>
  <c r="N30" i="63"/>
  <c r="N26" i="63"/>
  <c r="N22" i="63"/>
  <c r="N17" i="63"/>
  <c r="N13" i="63"/>
  <c r="R42" i="59"/>
  <c r="R38" i="59"/>
  <c r="R34" i="59"/>
  <c r="R30" i="59"/>
  <c r="R25" i="59"/>
  <c r="R21" i="59"/>
  <c r="R17" i="59"/>
  <c r="R13" i="59"/>
  <c r="K21" i="76"/>
  <c r="K13" i="76"/>
  <c r="P89" i="69"/>
  <c r="P81" i="69"/>
  <c r="P77" i="69"/>
  <c r="P69" i="69"/>
  <c r="P65" i="69"/>
  <c r="P53" i="69"/>
  <c r="P45" i="69"/>
  <c r="P33" i="69"/>
  <c r="P25" i="69"/>
  <c r="P17" i="69"/>
  <c r="K15" i="67"/>
  <c r="L15" i="66"/>
  <c r="N50" i="63"/>
  <c r="N41" i="63"/>
  <c r="N33" i="63"/>
  <c r="N24" i="63"/>
  <c r="N15" i="63"/>
  <c r="R40" i="59"/>
  <c r="R32" i="59"/>
  <c r="R23" i="59"/>
  <c r="R11" i="59"/>
  <c r="K25" i="76"/>
  <c r="K20" i="76"/>
  <c r="K12" i="76"/>
  <c r="P96" i="69"/>
  <c r="P80" i="69"/>
  <c r="P64" i="69"/>
  <c r="P48" i="69"/>
  <c r="P32" i="69"/>
  <c r="P16" i="69"/>
  <c r="L14" i="66"/>
  <c r="N40" i="63"/>
  <c r="N23" i="63"/>
  <c r="R39" i="59"/>
  <c r="P76" i="69"/>
  <c r="P44" i="69"/>
  <c r="K14" i="67"/>
  <c r="N36" i="63"/>
  <c r="N18" i="63"/>
  <c r="R35" i="59"/>
  <c r="P88" i="69"/>
  <c r="P40" i="69"/>
  <c r="N49" i="63"/>
  <c r="N14" i="63"/>
  <c r="R14" i="59"/>
  <c r="P84" i="69"/>
  <c r="P68" i="69"/>
  <c r="P52" i="69"/>
  <c r="P36" i="69"/>
  <c r="P20" i="69"/>
  <c r="N45" i="63"/>
  <c r="N27" i="63"/>
  <c r="R43" i="59"/>
  <c r="R27" i="59"/>
  <c r="R22" i="59"/>
  <c r="P92" i="69"/>
  <c r="P60" i="69"/>
  <c r="P28" i="69"/>
  <c r="P12" i="69"/>
  <c r="N53" i="63"/>
  <c r="R18" i="59"/>
  <c r="P72" i="69"/>
  <c r="P56" i="69"/>
  <c r="P24" i="69"/>
  <c r="N32" i="63"/>
  <c r="R31" i="59"/>
  <c r="O15" i="79"/>
  <c r="D31" i="88"/>
  <c r="D17" i="88"/>
  <c r="D42" i="88"/>
  <c r="D24" i="88"/>
  <c r="D13" i="88"/>
  <c r="D38" i="88"/>
  <c r="D11" i="88"/>
  <c r="D20" i="88"/>
  <c r="O14" i="79"/>
  <c r="O11" i="79"/>
  <c r="D21" i="88"/>
  <c r="D12" i="88"/>
  <c r="D2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80930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3" si="28">
        <n x="1" s="1"/>
        <n x="26"/>
        <n x="27"/>
      </t>
    </mdx>
    <mdx n="0" f="v">
      <t c="3" si="28">
        <n x="1" s="1"/>
        <n x="29"/>
        <n x="27"/>
      </t>
    </mdx>
    <mdx n="0" f="v">
      <t c="3" si="28">
        <n x="1" s="1"/>
        <n x="30"/>
        <n x="27"/>
      </t>
    </mdx>
    <mdx n="0" f="v">
      <t c="3" si="28">
        <n x="1" s="1"/>
        <n x="31"/>
        <n x="27"/>
      </t>
    </mdx>
    <mdx n="0" f="v">
      <t c="3" si="28">
        <n x="1" s="1"/>
        <n x="32"/>
        <n x="27"/>
      </t>
    </mdx>
    <mdx n="0" f="v">
      <t c="3" si="28">
        <n x="1" s="1"/>
        <n x="33"/>
        <n x="27"/>
      </t>
    </mdx>
    <mdx n="0" f="v">
      <t c="3" si="28">
        <n x="1" s="1"/>
        <n x="34"/>
        <n x="27"/>
      </t>
    </mdx>
    <mdx n="0" f="v">
      <t c="3" si="28">
        <n x="1" s="1"/>
        <n x="35"/>
        <n x="27"/>
      </t>
    </mdx>
    <mdx n="0" f="v">
      <t c="3" si="28">
        <n x="1" s="1"/>
        <n x="36"/>
        <n x="27"/>
      </t>
    </mdx>
    <mdx n="0" f="v">
      <t c="3" si="28">
        <n x="1" s="1"/>
        <n x="37"/>
        <n x="27"/>
      </t>
    </mdx>
    <mdx n="0" f="v">
      <t c="3" si="28">
        <n x="1" s="1"/>
        <n x="38"/>
        <n x="27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<sst xmlns="http://schemas.openxmlformats.org/spreadsheetml/2006/main" count="2605" uniqueCount="610">
  <si>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</si>
  <si>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</si>
  <si>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</si>
  <si>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</si>
  <si>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</si>
  <si>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</si>
  <si>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</si>
  <si>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</si>
  <si>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</si>
  <si>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</si>
  <si>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</si>
  <si>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</si>
  <si>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</si>
  <si>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</si>
  <si>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</si>
  <si>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</si>
  <si>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</si>
  <si>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</si>
  <si>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</si>
  <si>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</si>
  <si>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</si>
  <si>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</si>
  <si>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</si>
  <si>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</si>
  <si>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</si>
  <si>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</si>
  <si>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</si>
  <si>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</si>
  <si>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</si>
  <si>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</si>
  <si>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</si>
  <si>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סה"כ  פקדונות מעל 3 חודשים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</si>
  <si>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</si>
  <si>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</si>
  <si>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</si>
  <si>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</si>
  <si>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</si>
  <si>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</si>
  <si>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סה"כ אופציות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</si>
  <si>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</si>
  <si>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</si>
  <si>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</si>
  <si>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</si>
  <si>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</si>
  <si>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</si>
  <si>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</si>
  <si>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</si>
  <si>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</si>
  <si>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</si>
  <si>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</si>
  <si>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</si>
  <si>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</si>
  <si>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</si>
  <si>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</si>
  <si>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</si>
  <si>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</si>
  <si>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</si>
  <si>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</si>
  <si>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</si>
  <si>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</si>
  <si>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</si>
  <si>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</si>
  <si>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</si>
  <si>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</si>
  <si>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</si>
  <si>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</si>
  <si>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</si>
  <si>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</si>
  <si>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</si>
  <si>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</si>
  <si>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</si>
  <si>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</si>
  <si>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</si>
  <si>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</si>
  <si>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</si>
  <si>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</si>
  <si>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</si>
  <si>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</si>
  <si>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</si>
  <si>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</si>
  <si>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</si>
  <si>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</si>
  <si>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</si>
  <si>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</si>
  <si>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</si>
  <si>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</si>
  <si>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</si>
  <si>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</si>
  <si>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</si>
  <si>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</si>
  <si>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</si>
  <si>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</si>
  <si>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</si>
  <si>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</si>
  <si>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</si>
  <si>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</si>
  <si>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</si>
  <si>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</si>
  <si>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</si>
  <si>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</si>
  <si>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</si>
  <si>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</si>
  <si>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</si>
  <si>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</si>
  <si>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</si>
  <si>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</si>
  <si>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</si>
  <si>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</si>
  <si>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</si>
  <si>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</si>
  <si>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</si>
  <si>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</si>
  <si>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</si>
  <si>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</si>
  <si>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</si>
  <si>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</si>
  <si>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</si>
  <si>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</si>
  <si>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</si>
  <si>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</si>
  <si>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</si>
  <si>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</si>
  <si>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</si>
  <si>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</si>
  <si>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</si>
  <si>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</si>
  <si>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</si>
  <si>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</si>
  <si>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</si>
  <si>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</si>
  <si>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</si>
  <si>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</si>
  <si>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</si>
  <si>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</si>
  <si>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</si>
  <si>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</si>
  <si>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</si>
  <si>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</si>
  <si>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</si>
  <si>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</si>
  <si>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</si>
  <si>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</si>
  <si>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</si>
  <si>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</si>
  <si>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</si>
  <si>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</si>
  <si>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</si>
  <si>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</si>
  <si>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</si>
  <si>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</si>
  <si>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</si>
  <si>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</si>
  <si>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</si>
  <si>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</si>
  <si>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</si>
  <si>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</si>
  <si>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</si>
  <si>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</si>
  <si>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</si>
  <si>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</si>
  <si>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</si>
  <si>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</si>
  <si>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</si>
  <si>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</si>
  <si>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</si>
  <si>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</si>
  <si>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</si>
  <si>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</si>
  <si>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</si>
  <si>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</si>
  <si>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</si>
  <si>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</si>
  <si>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</si>
  <si>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</si>
  <si>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</si>
  <si>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</si>
  <si>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</si>
  <si>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</si>
  <si>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</si>
  <si>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</si>
  <si>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</si>
  <si>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</si>
  <si>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</si>
  <si>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</si>
  <si>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</si>
  <si>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</si>
  <si>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</si>
  <si>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</si>
  <si>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</si>
  <si>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</si>
  <si>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</si>
  <si>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</si>
  <si>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</si>
  <si>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</si>
  <si>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</si>
  <si>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</si>
  <si>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</si>
  <si>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</si>
  <si>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</si>
  <si>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</si>
  <si>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</si>
  <si>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</si>
  <si>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</si>
  <si>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</si>
  <si>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</si>
  <si>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</si>
  <si>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</si>
  <si>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</si>
  <si>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</si>
  <si>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</si>
  <si>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</si>
  <si>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</si>
  <si>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</si>
  <si>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</si>
  <si>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</si>
  <si>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</si>
  <si>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</si>
  <si>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מט"ח/ מט"ח</t>
  </si>
  <si>
    <t>סה"כ בחו"ל:</t>
  </si>
  <si>
    <t>סה"כ בישראל:</t>
  </si>
  <si>
    <t>סה"כ 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</si>
  <si>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</si>
  <si>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</si>
  <si>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</si>
  <si>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</si>
  <si>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</si>
  <si>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</si>
  <si>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</si>
  <si>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</si>
  <si>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</si>
  <si>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</si>
  <si>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</si>
  <si>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</si>
  <si>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</si>
  <si>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</si>
  <si>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</si>
  <si>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</si>
  <si>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</si>
  <si>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</si>
  <si>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</si>
  <si>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</si>
  <si>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</si>
  <si>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</si>
  <si>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</si>
  <si>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</si>
  <si>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</si>
  <si>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</si>
  <si>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</si>
  <si>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</si>
  <si>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</si>
  <si>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</si>
  <si>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</si>
  <si>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</si>
  <si>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</si>
  <si>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</si>
  <si>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</si>
  <si>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</si>
  <si>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</si>
  <si>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</si>
  <si>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</si>
  <si>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</si>
  <si>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</si>
  <si>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</si>
  <si>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</si>
  <si>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</si>
  <si>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</si>
  <si>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</si>
  <si>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</si>
  <si>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</si>
  <si>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</si>
  <si>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</si>
  <si>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</si>
  <si>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</si>
  <si>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</si>
  <si>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</si>
  <si>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</si>
  <si>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</si>
  <si>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</si>
  <si>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</si>
  <si>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</si>
  <si>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</si>
  <si>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</si>
  <si>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</si>
  <si>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</si>
  <si>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</si>
  <si>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</si>
  <si>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</si>
  <si>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</si>
  <si>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</si>
  <si>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</si>
  <si>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</si>
  <si>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</si>
  <si>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</si>
  <si>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</si>
  <si>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</si>
  <si>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</si>
  <si>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</si>
  <si>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</si>
  <si>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</si>
  <si>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</si>
  <si>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</si>
  <si>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</si>
  <si>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</si>
  <si>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</si>
  <si>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</si>
  <si>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</si>
  <si>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</si>
  <si>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</si>
  <si>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</si>
  <si>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</si>
  <si>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</si>
  <si>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</si>
  <si>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</si>
  <si>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סל תל בונד שיקלי</t>
  </si>
  <si>
    <t>1116292</t>
  </si>
  <si>
    <t>פסגות סל בונד שקלי</t>
  </si>
  <si>
    <t>1116326</t>
  </si>
  <si>
    <t>פסגות סל מקמ</t>
  </si>
  <si>
    <t>1147842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</si>
  <si>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</si>
  <si>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</si>
  <si>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</si>
  <si>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</si>
  <si>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</si>
  <si>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</si>
  <si>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</si>
  <si>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</si>
  <si>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</si>
  <si>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</si>
  <si>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שקלי</t>
  </si>
  <si>
    <t>1116250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</si>
  <si>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</si>
  <si>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</si>
  <si>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</si>
  <si>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</si>
  <si>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</si>
  <si>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</si>
  <si>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</si>
  <si>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</si>
  <si>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</si>
  <si>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</si>
  <si>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</si>
  <si>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</si>
  <si>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</si>
  <si>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</si>
  <si>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</si>
  <si>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</si>
  <si>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</si>
  <si>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</si>
  <si>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</si>
  <si>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</si>
  <si>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</si>
  <si>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</si>
  <si>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</si>
  <si>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</si>
  <si>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</si>
  <si>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</si>
  <si>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</si>
  <si>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</si>
  <si>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</si>
  <si>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</si>
  <si>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</si>
  <si>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</si>
  <si>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</si>
  <si>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</si>
  <si>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</si>
  <si>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</si>
  <si>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</si>
  <si>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</si>
  <si>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</si>
  <si>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</si>
  <si>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</si>
  <si>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</si>
  <si>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</si>
  <si>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</si>
  <si>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</si>
  <si>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</si>
  <si>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</si>
  <si>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</si>
  <si>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</si>
  <si>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</si>
  <si>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</si>
  <si>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</si>
  <si>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TOPIX FUT DEC18</t>
  </si>
  <si>
    <t>TPZ8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</si>
  <si>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</si>
  <si>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</si>
  <si>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</si>
  <si>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</si>
  <si>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</si>
  <si>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</si>
  <si>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</si>
  <si>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</si>
  <si>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</si>
  <si>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</si>
  <si>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</si>
  <si>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</si>
  <si>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</si>
  <si>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</si>
  <si>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</si>
  <si>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</si>
  <si>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</si>
  <si>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</si>
  <si>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</si>
  <si>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</si>
  <si>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</si>
  <si>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</si>
  <si>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</si>
  <si>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</si>
  <si>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</si>
  <si>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</si>
  <si>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</si>
  <si>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</si>
  <si>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</si>
  <si>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</si>
  <si>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</si>
  <si>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</si>
  <si>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</si>
  <si>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</si>
  <si>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</si>
  <si>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</si>
  <si>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</si>
  <si>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</si>
  <si>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</si>
  <si>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</si>
  <si>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</si>
  <si>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</si>
  <si>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</si>
  <si>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</si>
  <si>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</si>
  <si>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</si>
  <si>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</si>
  <si>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</si>
  <si>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</si>
  <si>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</si>
  <si>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</si>
  <si>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</si>
  <si>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</si>
  <si>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</si>
  <si>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</si>
  <si>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</si>
  <si>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</si>
  <si>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</si>
  <si>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</si>
  <si>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</si>
  <si>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</si>
  <si>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</si>
  <si>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</si>
  <si>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</si>
  <si>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</si>
  <si>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</si>
  <si>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</si>
  <si>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</si>
  <si>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</si>
  <si>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</si>
  <si>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</si>
  <si>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</si>
  <si>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</si>
  <si>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</si>
  <si>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</si>
  <si>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</si>
  <si>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</si>
  <si>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</si>
  <si>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</si>
  <si>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</si>
  <si>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</si>
  <si>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</si>
  <si>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</si>
  <si>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</si>
  <si>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</si>
  <si>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</si>
  <si>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</si>
  <si>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</si>
  <si>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</si>
  <si>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</si>
  <si>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</si>
  <si>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</si>
  <si>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</si>
  <si>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</si>
  <si>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</si>
  <si>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</si>
  <si>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</si>
  <si>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</si>
  <si>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</si>
  <si>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</si>
  <si>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</si>
  <si>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</si>
  <si>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</si>
  <si>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</si>
  <si>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</si>
  <si>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</si>
  <si>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</si>
  <si>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</si>
  <si>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</si>
  <si>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</si>
  <si>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</si>
  <si>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</si>
  <si>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</si>
  <si>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</si>
  <si>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</si>
  <si>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</si>
  <si>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</si>
  <si>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</si>
  <si>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</si>
  <si>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</si>
  <si>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</si>
  <si>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</si>
  <si>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</si>
  <si>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</si>
  <si>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</si>
  <si>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</si>
  <si>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</si>
  <si>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</si>
  <si>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</si>
  <si>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</si>
  <si>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</si>
  <si>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</si>
  <si>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</si>
  <si>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</si>
  <si>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</si>
  <si>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</si>
  <si>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</si>
  <si>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</si>
  <si>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</si>
  <si>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</si>
  <si>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</si>
  <si>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</si>
  <si>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</si>
  <si>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</si>
  <si>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</si>
  <si>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</si>
  <si>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</si>
  <si>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</si>
  <si>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</si>
  <si>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</si>
  <si>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</si>
  <si>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</si>
  <si>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</si>
  <si>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</si>
  <si>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</si>
  <si>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</si>
  <si>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</si>
  <si>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</si>
  <si>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</si>
  <si>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</si>
  <si>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</si>
  <si>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+ILS/-USD 3.39 03-01-19 (10) --651</t>
  </si>
  <si>
    <t>10001039</t>
  </si>
  <si>
    <t>+ILS/-USD 3.4116 25-02-19 (10) --757</t>
  </si>
  <si>
    <t>10001057</t>
  </si>
  <si>
    <t>+ILS/-USD 3.4684 22-05-19 (10) --916</t>
  </si>
  <si>
    <t>10001109</t>
  </si>
  <si>
    <t>+ILS/-USD 3.51 03-01-19 (10) --545</t>
  </si>
  <si>
    <t>10001110</t>
  </si>
  <si>
    <t>+ILS/-USD 3.5411 14-03-19 (10) --489</t>
  </si>
  <si>
    <t>10001143</t>
  </si>
  <si>
    <t>+ILS/-USD 3.5505 25-02-19 (10) -625</t>
  </si>
  <si>
    <t>10001113</t>
  </si>
  <si>
    <t>+ILS/-USD 3.5859 25-02-19 (10) --621</t>
  </si>
  <si>
    <t>10001116</t>
  </si>
  <si>
    <t>+ILS/-USD 3.6121 06-06-19 (10) --799</t>
  </si>
  <si>
    <t>10001129</t>
  </si>
  <si>
    <t>+EUR/-USD 1.1466 29-01-19 (10) +152</t>
  </si>
  <si>
    <t>10001130</t>
  </si>
  <si>
    <t>+JPY/-USD 109.37 16-01-19 (10) --124</t>
  </si>
  <si>
    <t>10001131</t>
  </si>
  <si>
    <t>+USD/-EUR 1.1673 29-01-19 (10) +149</t>
  </si>
  <si>
    <t>10001134</t>
  </si>
  <si>
    <t>+USD/-EUR 1.18265 14-01-19 (10) +168.5</t>
  </si>
  <si>
    <t>10001120</t>
  </si>
  <si>
    <t>+USD/-EUR 1.18654 29-01-19 (10) +173.4</t>
  </si>
  <si>
    <t>10001123</t>
  </si>
  <si>
    <t>+USD/-JPY 109.077 16-01-19 (10) --157.3</t>
  </si>
  <si>
    <t>10001118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</si>
  <si>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</si>
  <si>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</si>
  <si>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</si>
  <si>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</si>
  <si>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</si>
  <si>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</si>
  <si>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</si>
  <si>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</si>
  <si>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</si>
  <si>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</si>
  <si>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30110000</t>
  </si>
  <si>
    <t>יו בנק</t>
  </si>
  <si>
    <t>30026000</t>
  </si>
  <si>
    <t>AA+.IL</t>
  </si>
  <si>
    <t>34510000</t>
  </si>
  <si>
    <t>31210000</t>
  </si>
  <si>
    <t>31110000</t>
  </si>
  <si>
    <t>34010000</t>
  </si>
  <si>
    <t>31710000</t>
  </si>
  <si>
    <t>30326000</t>
  </si>
  <si>
    <t>30226000</t>
  </si>
  <si>
    <t>31726000</t>
  </si>
  <si>
    <t>32026000</t>
  </si>
  <si>
    <t>31126000</t>
  </si>
  <si>
    <t>לאומי 11.2.18</t>
  </si>
  <si>
    <t>501506</t>
  </si>
  <si>
    <t>520018078</t>
  </si>
  <si>
    <t>לאומי 3.1.18</t>
  </si>
  <si>
    <t>494680</t>
  </si>
  <si>
    <t>לאומי 5.3.18</t>
  </si>
  <si>
    <t>505055</t>
  </si>
  <si>
    <t>הבינלאומי 0.42 7.12.17</t>
  </si>
  <si>
    <t>491454</t>
  </si>
  <si>
    <t>513141879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</si>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</sst>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6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2" fontId="6" fillId="0" borderId="29" xfId="7" applyNumberFormat="1" applyFont="1" applyBorder="1" applyAlignment="1">
      <alignment horizontal="right"/>
    </xf>
    <xf numFmtId="169" fontId="6" fillId="0" borderId="29" xfId="7" applyNumberFormat="1" applyFont="1" applyBorder="1" applyAlignment="1">
      <alignment horizontal="center"/>
    </xf>
    <xf numFmtId="164" fontId="6" fillId="0" borderId="29" xfId="13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164" fontId="29" fillId="0" borderId="0" xfId="15" applyFont="1" applyFill="1" applyBorder="1" applyAlignment="1"/>
    <xf numFmtId="0" fontId="0" fillId="0" borderId="0" xfId="0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0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7" fillId="0" borderId="0" xfId="0" applyFont="1" applyFill="1" applyAlignment="1">
      <alignment horizontal="center" vertical="center" wrapText="1"/>
    </xf>
    <xf numFmtId="0" fontId="29" fillId="0" borderId="0" xfId="0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K17" sqref="K1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6" t="s">
        <v>168</v>
      </c>
      <c r="C1" s="77" t="s" vm="1">
        <v>239</v>
      </c>
    </row>
    <row r="2" spans="1:20">
      <c r="B2" s="56" t="s">
        <v>167</v>
      </c>
      <c r="C2" s="77" t="s">
        <v>240</v>
      </c>
    </row>
    <row r="3" spans="1:20">
      <c r="B3" s="56" t="s">
        <v>169</v>
      </c>
      <c r="C3" s="77" t="s">
        <v>241</v>
      </c>
    </row>
    <row r="4" spans="1:20">
      <c r="B4" s="56" t="s">
        <v>170</v>
      </c>
      <c r="C4" s="77">
        <v>2112</v>
      </c>
    </row>
    <row r="6" spans="1:20" ht="26.25" customHeight="1">
      <c r="B6" s="169" t="s">
        <v>184</v>
      </c>
      <c r="C6" s="170"/>
      <c r="D6" s="171"/>
    </row>
    <row r="7" spans="1:20" s="10" customFormat="1">
      <c r="B7" s="22"/>
      <c r="C7" s="23" t="s">
        <v>99</v>
      </c>
      <c r="D7" s="24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226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183</v>
      </c>
      <c r="C10" s="109">
        <f>C11+C12+C23+C33+C34+C37</f>
        <v>573987.52291884588</v>
      </c>
      <c r="D10" s="110">
        <f>C10/$C$42</f>
        <v>1</v>
      </c>
    </row>
    <row r="11" spans="1:20">
      <c r="A11" s="44" t="s">
        <v>130</v>
      </c>
      <c r="B11" s="28" t="s">
        <v>185</v>
      </c>
      <c r="C11" s="109">
        <f>מזומנים!J10</f>
        <v>49051.837030827999</v>
      </c>
      <c r="D11" s="110">
        <f t="shared" ref="D11:D13" si="0">C11/$C$42</f>
        <v>8.5458019682011915E-2</v>
      </c>
    </row>
    <row r="12" spans="1:20">
      <c r="B12" s="28" t="s">
        <v>186</v>
      </c>
      <c r="C12" s="109">
        <f>C13+C17+C20+C21</f>
        <v>355640.33302801795</v>
      </c>
      <c r="D12" s="110">
        <f t="shared" si="0"/>
        <v>0.61959592992459644</v>
      </c>
    </row>
    <row r="13" spans="1:20">
      <c r="A13" s="54" t="s">
        <v>130</v>
      </c>
      <c r="B13" s="29" t="s">
        <v>56</v>
      </c>
      <c r="C13" s="109">
        <f>'תעודות התחייבות ממשלתיות'!O11</f>
        <v>36907.267248017997</v>
      </c>
      <c r="D13" s="110">
        <f t="shared" si="0"/>
        <v>6.4299772685540046E-2</v>
      </c>
    </row>
    <row r="14" spans="1:20">
      <c r="A14" s="54" t="s">
        <v>130</v>
      </c>
      <c r="B14" s="29" t="s">
        <v>57</v>
      </c>
      <c r="C14" s="109" t="s" vm="2">
        <v>574</v>
      </c>
      <c r="D14" s="110" t="s" vm="3">
        <v>574</v>
      </c>
    </row>
    <row r="15" spans="1:20">
      <c r="A15" s="54" t="s">
        <v>130</v>
      </c>
      <c r="B15" s="29" t="s">
        <v>58</v>
      </c>
      <c r="C15" s="109" t="s" vm="4">
        <v>574</v>
      </c>
      <c r="D15" s="110" t="s" vm="5">
        <v>574</v>
      </c>
    </row>
    <row r="16" spans="1:20">
      <c r="A16" s="54" t="s">
        <v>130</v>
      </c>
      <c r="B16" s="29" t="s">
        <v>59</v>
      </c>
      <c r="C16" s="109" t="s" vm="6">
        <v>574</v>
      </c>
      <c r="D16" s="110" t="s" vm="7">
        <v>574</v>
      </c>
    </row>
    <row r="17" spans="1:4">
      <c r="A17" s="54" t="s">
        <v>130</v>
      </c>
      <c r="B17" s="29" t="s">
        <v>60</v>
      </c>
      <c r="C17" s="109">
        <f>'תעודות סל'!K11</f>
        <v>317572.32684999995</v>
      </c>
      <c r="D17" s="110">
        <f>C17/$C$42</f>
        <v>0.55327392002369435</v>
      </c>
    </row>
    <row r="18" spans="1:4">
      <c r="A18" s="54" t="s">
        <v>130</v>
      </c>
      <c r="B18" s="29" t="s">
        <v>61</v>
      </c>
      <c r="C18" s="109" t="s" vm="8">
        <v>574</v>
      </c>
      <c r="D18" s="110" t="s" vm="9">
        <v>574</v>
      </c>
    </row>
    <row r="19" spans="1:4">
      <c r="A19" s="54" t="s">
        <v>130</v>
      </c>
      <c r="B19" s="29" t="s">
        <v>62</v>
      </c>
      <c r="C19" s="109" t="s" vm="10">
        <v>574</v>
      </c>
      <c r="D19" s="110" t="s" vm="11">
        <v>574</v>
      </c>
    </row>
    <row r="20" spans="1:4">
      <c r="A20" s="54" t="s">
        <v>130</v>
      </c>
      <c r="B20" s="29" t="s">
        <v>63</v>
      </c>
      <c r="C20" s="109">
        <f>אופציות!I11</f>
        <v>138.85973999999996</v>
      </c>
      <c r="D20" s="110">
        <f>C20/$C$42</f>
        <v>2.4192118200386885E-4</v>
      </c>
    </row>
    <row r="21" spans="1:4">
      <c r="A21" s="54" t="s">
        <v>130</v>
      </c>
      <c r="B21" s="29" t="s">
        <v>64</v>
      </c>
      <c r="C21" s="109">
        <f>'חוזים עתידיים'!I11</f>
        <v>1021.8791899999999</v>
      </c>
      <c r="D21" s="110">
        <f>C21/$C$42</f>
        <v>1.7803160333582371E-3</v>
      </c>
    </row>
    <row r="22" spans="1:4">
      <c r="A22" s="54" t="s">
        <v>130</v>
      </c>
      <c r="B22" s="29" t="s">
        <v>65</v>
      </c>
      <c r="C22" s="113" t="s" vm="12">
        <v>574</v>
      </c>
      <c r="D22" s="110" t="s" vm="13">
        <v>574</v>
      </c>
    </row>
    <row r="23" spans="1:4">
      <c r="B23" s="28" t="s">
        <v>187</v>
      </c>
      <c r="C23" s="109">
        <f>C24+C31</f>
        <v>159717.81187999999</v>
      </c>
      <c r="D23" s="110">
        <f>C23/$C$42</f>
        <v>0.27826007622570209</v>
      </c>
    </row>
    <row r="24" spans="1:4">
      <c r="A24" s="54" t="s">
        <v>130</v>
      </c>
      <c r="B24" s="29" t="s">
        <v>66</v>
      </c>
      <c r="C24" s="109">
        <f>'לא סחיר- תעודות התחייבות ממשלתי'!M11</f>
        <v>160256.28023999999</v>
      </c>
      <c r="D24" s="110">
        <f>C24/$C$42</f>
        <v>0.27919819480580954</v>
      </c>
    </row>
    <row r="25" spans="1:4">
      <c r="A25" s="54" t="s">
        <v>130</v>
      </c>
      <c r="B25" s="29" t="s">
        <v>67</v>
      </c>
      <c r="C25" s="109" t="s" vm="14">
        <v>574</v>
      </c>
      <c r="D25" s="110" t="s" vm="15">
        <v>574</v>
      </c>
    </row>
    <row r="26" spans="1:4">
      <c r="A26" s="54" t="s">
        <v>130</v>
      </c>
      <c r="B26" s="29" t="s">
        <v>58</v>
      </c>
      <c r="C26" s="109" t="s" vm="16">
        <v>574</v>
      </c>
      <c r="D26" s="110" t="s" vm="17">
        <v>574</v>
      </c>
    </row>
    <row r="27" spans="1:4">
      <c r="A27" s="54" t="s">
        <v>130</v>
      </c>
      <c r="B27" s="29" t="s">
        <v>68</v>
      </c>
      <c r="C27" s="109" t="s" vm="18">
        <v>574</v>
      </c>
      <c r="D27" s="110" t="s" vm="19">
        <v>574</v>
      </c>
    </row>
    <row r="28" spans="1:4">
      <c r="A28" s="54" t="s">
        <v>130</v>
      </c>
      <c r="B28" s="29" t="s">
        <v>69</v>
      </c>
      <c r="C28" s="109" t="s" vm="20">
        <v>574</v>
      </c>
      <c r="D28" s="110" t="s" vm="21">
        <v>574</v>
      </c>
    </row>
    <row r="29" spans="1:4">
      <c r="A29" s="54" t="s">
        <v>130</v>
      </c>
      <c r="B29" s="29" t="s">
        <v>70</v>
      </c>
      <c r="C29" s="109" t="s" vm="22">
        <v>574</v>
      </c>
      <c r="D29" s="110" t="s" vm="23">
        <v>574</v>
      </c>
    </row>
    <row r="30" spans="1:4">
      <c r="A30" s="54" t="s">
        <v>130</v>
      </c>
      <c r="B30" s="29" t="s">
        <v>210</v>
      </c>
      <c r="C30" s="109" t="s" vm="24">
        <v>574</v>
      </c>
      <c r="D30" s="110" t="s" vm="25">
        <v>574</v>
      </c>
    </row>
    <row r="31" spans="1:4">
      <c r="A31" s="54" t="s">
        <v>130</v>
      </c>
      <c r="B31" s="29" t="s">
        <v>93</v>
      </c>
      <c r="C31" s="109">
        <f>'לא סחיר - חוזים עתידיים'!I11</f>
        <v>-538.46835999999985</v>
      </c>
      <c r="D31" s="110">
        <f>C31/$C$42</f>
        <v>-9.3811858010741473E-4</v>
      </c>
    </row>
    <row r="32" spans="1:4">
      <c r="A32" s="54" t="s">
        <v>130</v>
      </c>
      <c r="B32" s="29" t="s">
        <v>71</v>
      </c>
      <c r="C32" s="109" t="s" vm="26">
        <v>574</v>
      </c>
      <c r="D32" s="110" t="s" vm="27">
        <v>574</v>
      </c>
    </row>
    <row r="33" spans="1:4">
      <c r="A33" s="54" t="s">
        <v>130</v>
      </c>
      <c r="B33" s="28" t="s">
        <v>188</v>
      </c>
      <c r="C33" s="109"/>
      <c r="D33" s="110">
        <f>C33/$C$42</f>
        <v>0</v>
      </c>
    </row>
    <row r="34" spans="1:4">
      <c r="A34" s="54" t="s">
        <v>130</v>
      </c>
      <c r="B34" s="28" t="s">
        <v>189</v>
      </c>
      <c r="C34" s="109">
        <f>'פקדונות מעל 3 חודשים'!M10</f>
        <v>7719.3499799999981</v>
      </c>
      <c r="D34" s="110">
        <f>C34/$C$42</f>
        <v>1.3448637246930907E-2</v>
      </c>
    </row>
    <row r="35" spans="1:4">
      <c r="A35" s="54" t="s">
        <v>130</v>
      </c>
      <c r="B35" s="28" t="s">
        <v>190</v>
      </c>
      <c r="C35" s="109" t="s" vm="28">
        <v>574</v>
      </c>
      <c r="D35" s="110" t="s" vm="29">
        <v>574</v>
      </c>
    </row>
    <row r="36" spans="1:4">
      <c r="A36" s="54" t="s">
        <v>130</v>
      </c>
      <c r="B36" s="55" t="s">
        <v>191</v>
      </c>
      <c r="C36" s="109" t="s" vm="30">
        <v>574</v>
      </c>
      <c r="D36" s="110" t="s" vm="31">
        <v>574</v>
      </c>
    </row>
    <row r="37" spans="1:4">
      <c r="A37" s="54" t="s">
        <v>130</v>
      </c>
      <c r="B37" s="28" t="s">
        <v>192</v>
      </c>
      <c r="C37" s="109">
        <f>'השקעות אחרות '!I10</f>
        <v>1858.191</v>
      </c>
      <c r="D37" s="110">
        <f>C37/$C$42</f>
        <v>3.2373369207586824E-3</v>
      </c>
    </row>
    <row r="38" spans="1:4">
      <c r="A38" s="54"/>
      <c r="B38" s="67" t="s">
        <v>194</v>
      </c>
      <c r="C38" s="109">
        <v>0</v>
      </c>
      <c r="D38" s="110">
        <f>C38/$C$42</f>
        <v>0</v>
      </c>
    </row>
    <row r="39" spans="1:4">
      <c r="A39" s="54" t="s">
        <v>130</v>
      </c>
      <c r="B39" s="68" t="s">
        <v>195</v>
      </c>
      <c r="C39" s="109" t="s" vm="32">
        <v>574</v>
      </c>
      <c r="D39" s="110" t="s" vm="33">
        <v>574</v>
      </c>
    </row>
    <row r="40" spans="1:4">
      <c r="A40" s="54" t="s">
        <v>130</v>
      </c>
      <c r="B40" s="68" t="s">
        <v>224</v>
      </c>
      <c r="C40" s="109" t="s" vm="34">
        <v>574</v>
      </c>
      <c r="D40" s="110" t="s" vm="35">
        <v>574</v>
      </c>
    </row>
    <row r="41" spans="1:4">
      <c r="A41" s="54" t="s">
        <v>130</v>
      </c>
      <c r="B41" s="68" t="s">
        <v>196</v>
      </c>
      <c r="C41" s="109" t="s" vm="36">
        <v>574</v>
      </c>
      <c r="D41" s="110" t="s" vm="37">
        <v>574</v>
      </c>
    </row>
    <row r="42" spans="1:4">
      <c r="B42" s="68" t="s">
        <v>72</v>
      </c>
      <c r="C42" s="109">
        <f>C10+C38</f>
        <v>573987.52291884588</v>
      </c>
      <c r="D42" s="110">
        <f>C42/$C$42</f>
        <v>1</v>
      </c>
    </row>
    <row r="43" spans="1:4">
      <c r="A43" s="54" t="s">
        <v>130</v>
      </c>
      <c r="B43" s="68" t="s">
        <v>193</v>
      </c>
      <c r="C43" s="109"/>
      <c r="D43" s="110"/>
    </row>
    <row r="44" spans="1:4">
      <c r="B44" s="6" t="s">
        <v>98</v>
      </c>
    </row>
    <row r="45" spans="1:4">
      <c r="C45" s="74" t="s">
        <v>175</v>
      </c>
      <c r="D45" s="35" t="s">
        <v>92</v>
      </c>
    </row>
    <row r="46" spans="1:4">
      <c r="C46" s="75" t="s">
        <v>1</v>
      </c>
      <c r="D46" s="24" t="s">
        <v>2</v>
      </c>
    </row>
    <row r="47" spans="1:4">
      <c r="C47" s="111" t="s">
        <v>156</v>
      </c>
      <c r="D47" s="112" vm="38">
        <v>2.6166</v>
      </c>
    </row>
    <row r="48" spans="1:4">
      <c r="C48" s="111" t="s">
        <v>165</v>
      </c>
      <c r="D48" s="112">
        <v>0.89746127579551627</v>
      </c>
    </row>
    <row r="49" spans="2:4">
      <c r="C49" s="111" t="s">
        <v>161</v>
      </c>
      <c r="D49" s="112" vm="39">
        <v>2.7869000000000002</v>
      </c>
    </row>
    <row r="50" spans="2:4">
      <c r="B50" s="12"/>
      <c r="C50" s="111" t="s">
        <v>575</v>
      </c>
      <c r="D50" s="112" vm="40">
        <v>3.7168999999999999</v>
      </c>
    </row>
    <row r="51" spans="2:4">
      <c r="C51" s="111" t="s">
        <v>154</v>
      </c>
      <c r="D51" s="112" vm="41">
        <v>4.2156000000000002</v>
      </c>
    </row>
    <row r="52" spans="2:4">
      <c r="C52" s="111" t="s">
        <v>155</v>
      </c>
      <c r="D52" s="112" vm="42">
        <v>4.7385000000000002</v>
      </c>
    </row>
    <row r="53" spans="2:4">
      <c r="C53" s="111" t="s">
        <v>157</v>
      </c>
      <c r="D53" s="112">
        <v>0.46333673990802243</v>
      </c>
    </row>
    <row r="54" spans="2:4">
      <c r="C54" s="111" t="s">
        <v>162</v>
      </c>
      <c r="D54" s="112" vm="43">
        <v>3.1962000000000002</v>
      </c>
    </row>
    <row r="55" spans="2:4">
      <c r="C55" s="111" t="s">
        <v>163</v>
      </c>
      <c r="D55" s="112">
        <v>0.19397900298964052</v>
      </c>
    </row>
    <row r="56" spans="2:4">
      <c r="C56" s="111" t="s">
        <v>160</v>
      </c>
      <c r="D56" s="112" vm="44">
        <v>0.56530000000000002</v>
      </c>
    </row>
    <row r="57" spans="2:4">
      <c r="C57" s="111" t="s">
        <v>576</v>
      </c>
      <c r="D57" s="112">
        <v>2.4036128999999997</v>
      </c>
    </row>
    <row r="58" spans="2:4">
      <c r="C58" s="111" t="s">
        <v>159</v>
      </c>
      <c r="D58" s="112" vm="45">
        <v>0.40939999999999999</v>
      </c>
    </row>
    <row r="59" spans="2:4">
      <c r="C59" s="111" t="s">
        <v>152</v>
      </c>
      <c r="D59" s="112" vm="46">
        <v>3.6269999999999998</v>
      </c>
    </row>
    <row r="60" spans="2:4">
      <c r="C60" s="111" t="s">
        <v>166</v>
      </c>
      <c r="D60" s="112" vm="47">
        <v>0.25629999999999997</v>
      </c>
    </row>
    <row r="61" spans="2:4">
      <c r="C61" s="111" t="s">
        <v>577</v>
      </c>
      <c r="D61" s="112" vm="48">
        <v>0.4446</v>
      </c>
    </row>
    <row r="62" spans="2:4">
      <c r="C62" s="111" t="s">
        <v>578</v>
      </c>
      <c r="D62" s="112">
        <v>5.5312821685920159E-2</v>
      </c>
    </row>
    <row r="63" spans="2:4">
      <c r="C63" s="111" t="s">
        <v>153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168</v>
      </c>
      <c r="C1" s="77" t="s" vm="1">
        <v>239</v>
      </c>
    </row>
    <row r="2" spans="2:60">
      <c r="B2" s="56" t="s">
        <v>167</v>
      </c>
      <c r="C2" s="77" t="s">
        <v>240</v>
      </c>
    </row>
    <row r="3" spans="2:60">
      <c r="B3" s="56" t="s">
        <v>169</v>
      </c>
      <c r="C3" s="77" t="s">
        <v>241</v>
      </c>
    </row>
    <row r="4" spans="2:60">
      <c r="B4" s="56" t="s">
        <v>170</v>
      </c>
      <c r="C4" s="77">
        <v>2112</v>
      </c>
    </row>
    <row r="6" spans="2:60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0" ht="26.25" customHeight="1">
      <c r="B7" s="183" t="s">
        <v>81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H7" s="3"/>
    </row>
    <row r="8" spans="2:60" s="3" customFormat="1" ht="78.75">
      <c r="B8" s="22" t="s">
        <v>105</v>
      </c>
      <c r="C8" s="30" t="s">
        <v>35</v>
      </c>
      <c r="D8" s="30" t="s">
        <v>108</v>
      </c>
      <c r="E8" s="30" t="s">
        <v>49</v>
      </c>
      <c r="F8" s="30" t="s">
        <v>90</v>
      </c>
      <c r="G8" s="30" t="s">
        <v>223</v>
      </c>
      <c r="H8" s="30" t="s">
        <v>222</v>
      </c>
      <c r="I8" s="30" t="s">
        <v>48</v>
      </c>
      <c r="J8" s="30" t="s">
        <v>46</v>
      </c>
      <c r="K8" s="30" t="s">
        <v>171</v>
      </c>
      <c r="L8" s="30" t="s">
        <v>173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230</v>
      </c>
      <c r="H9" s="16"/>
      <c r="I9" s="16" t="s">
        <v>226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C11" s="1"/>
      <c r="BD11" s="3"/>
      <c r="BE11" s="1"/>
      <c r="BG11" s="1"/>
    </row>
    <row r="12" spans="2:60" s="4" customFormat="1" ht="18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C12" s="1"/>
      <c r="BD12" s="3"/>
      <c r="BE12" s="1"/>
      <c r="BG12" s="1"/>
    </row>
    <row r="13" spans="2:60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D13" s="3"/>
    </row>
    <row r="14" spans="2:60" ht="20.25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BD14" s="4"/>
    </row>
    <row r="15" spans="2:60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.28515625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168</v>
      </c>
      <c r="C1" s="77" t="s" vm="1">
        <v>239</v>
      </c>
    </row>
    <row r="2" spans="2:61">
      <c r="B2" s="56" t="s">
        <v>167</v>
      </c>
      <c r="C2" s="77" t="s">
        <v>240</v>
      </c>
    </row>
    <row r="3" spans="2:61">
      <c r="B3" s="56" t="s">
        <v>169</v>
      </c>
      <c r="C3" s="77" t="s">
        <v>241</v>
      </c>
    </row>
    <row r="4" spans="2:61">
      <c r="B4" s="56" t="s">
        <v>170</v>
      </c>
      <c r="C4" s="77">
        <v>2112</v>
      </c>
    </row>
    <row r="6" spans="2:61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61" ht="26.25" customHeight="1">
      <c r="B7" s="183" t="s">
        <v>82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  <c r="BI7" s="3"/>
    </row>
    <row r="8" spans="2:61" s="3" customFormat="1" ht="78.75">
      <c r="B8" s="22" t="s">
        <v>105</v>
      </c>
      <c r="C8" s="30" t="s">
        <v>35</v>
      </c>
      <c r="D8" s="30" t="s">
        <v>108</v>
      </c>
      <c r="E8" s="30" t="s">
        <v>49</v>
      </c>
      <c r="F8" s="30" t="s">
        <v>90</v>
      </c>
      <c r="G8" s="30" t="s">
        <v>223</v>
      </c>
      <c r="H8" s="30" t="s">
        <v>222</v>
      </c>
      <c r="I8" s="30" t="s">
        <v>48</v>
      </c>
      <c r="J8" s="30" t="s">
        <v>46</v>
      </c>
      <c r="K8" s="30" t="s">
        <v>171</v>
      </c>
      <c r="L8" s="31" t="s">
        <v>173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230</v>
      </c>
      <c r="H9" s="16"/>
      <c r="I9" s="16" t="s">
        <v>226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2" t="s">
        <v>38</v>
      </c>
      <c r="C11" s="81"/>
      <c r="D11" s="81"/>
      <c r="E11" s="81"/>
      <c r="F11" s="81"/>
      <c r="G11" s="90"/>
      <c r="H11" s="92"/>
      <c r="I11" s="90">
        <v>138.85973999999996</v>
      </c>
      <c r="J11" s="81"/>
      <c r="K11" s="91">
        <f>I11/$I$11</f>
        <v>1</v>
      </c>
      <c r="L11" s="91">
        <f>I11/'סכום נכסי הקרן'!$C$42</f>
        <v>2.4192118200386885E-4</v>
      </c>
      <c r="BD11" s="1"/>
      <c r="BE11" s="3"/>
      <c r="BF11" s="1"/>
      <c r="BH11" s="1"/>
    </row>
    <row r="12" spans="2:61" s="99" customFormat="1">
      <c r="B12" s="114" t="s">
        <v>218</v>
      </c>
      <c r="C12" s="115"/>
      <c r="D12" s="115"/>
      <c r="E12" s="115"/>
      <c r="F12" s="115"/>
      <c r="G12" s="116"/>
      <c r="H12" s="120"/>
      <c r="I12" s="116">
        <v>138.85973999999996</v>
      </c>
      <c r="J12" s="115"/>
      <c r="K12" s="117">
        <f t="shared" ref="K12:K16" si="0">I12/$I$11</f>
        <v>1</v>
      </c>
      <c r="L12" s="117">
        <f>I12/'סכום נכסי הקרן'!$C$42</f>
        <v>2.4192118200386885E-4</v>
      </c>
      <c r="BE12" s="3"/>
    </row>
    <row r="13" spans="2:61" ht="20.25">
      <c r="B13" s="101" t="s">
        <v>216</v>
      </c>
      <c r="C13" s="81"/>
      <c r="D13" s="81"/>
      <c r="E13" s="81"/>
      <c r="F13" s="81"/>
      <c r="G13" s="90"/>
      <c r="H13" s="92"/>
      <c r="I13" s="90">
        <v>138.85973999999996</v>
      </c>
      <c r="J13" s="81"/>
      <c r="K13" s="91">
        <f t="shared" si="0"/>
        <v>1</v>
      </c>
      <c r="L13" s="91">
        <f>I13/'סכום נכסי הקרן'!$C$42</f>
        <v>2.4192118200386885E-4</v>
      </c>
      <c r="BE13" s="4"/>
    </row>
    <row r="14" spans="2:61">
      <c r="B14" s="86" t="s">
        <v>368</v>
      </c>
      <c r="C14" s="83" t="s">
        <v>369</v>
      </c>
      <c r="D14" s="96" t="s">
        <v>27</v>
      </c>
      <c r="E14" s="96" t="s">
        <v>370</v>
      </c>
      <c r="F14" s="96" t="s">
        <v>152</v>
      </c>
      <c r="G14" s="93">
        <v>-14.999999999999998</v>
      </c>
      <c r="H14" s="95">
        <v>944</v>
      </c>
      <c r="I14" s="93">
        <v>-51.358319999999992</v>
      </c>
      <c r="J14" s="83"/>
      <c r="K14" s="94">
        <f t="shared" si="0"/>
        <v>-0.36985752673885181</v>
      </c>
      <c r="L14" s="94">
        <f>I14/'סכום נכסי הקרן'!$C$42</f>
        <v>-8.9476370041690549E-5</v>
      </c>
    </row>
    <row r="15" spans="2:61">
      <c r="B15" s="86" t="s">
        <v>371</v>
      </c>
      <c r="C15" s="83" t="s">
        <v>372</v>
      </c>
      <c r="D15" s="96" t="s">
        <v>27</v>
      </c>
      <c r="E15" s="96" t="s">
        <v>370</v>
      </c>
      <c r="F15" s="96" t="s">
        <v>152</v>
      </c>
      <c r="G15" s="93">
        <v>14.999999999999998</v>
      </c>
      <c r="H15" s="95">
        <v>3090</v>
      </c>
      <c r="I15" s="93">
        <v>168.11145000000002</v>
      </c>
      <c r="J15" s="83"/>
      <c r="K15" s="94">
        <f t="shared" si="0"/>
        <v>1.2106565229057757</v>
      </c>
      <c r="L15" s="94">
        <f>I15/'סכום נכסי הקרן'!$C$42</f>
        <v>2.9288345702205922E-4</v>
      </c>
    </row>
    <row r="16" spans="2:61">
      <c r="B16" s="86" t="s">
        <v>373</v>
      </c>
      <c r="C16" s="83" t="s">
        <v>374</v>
      </c>
      <c r="D16" s="96" t="s">
        <v>27</v>
      </c>
      <c r="E16" s="96" t="s">
        <v>370</v>
      </c>
      <c r="F16" s="96" t="s">
        <v>154</v>
      </c>
      <c r="G16" s="93">
        <v>113.99999999999999</v>
      </c>
      <c r="H16" s="95">
        <v>460</v>
      </c>
      <c r="I16" s="93">
        <v>22.106609999999996</v>
      </c>
      <c r="J16" s="83"/>
      <c r="K16" s="94">
        <f t="shared" si="0"/>
        <v>0.15920100383307648</v>
      </c>
      <c r="L16" s="94">
        <f>I16/'סכום נכסי הקרן'!$C$42</f>
        <v>3.8514095023500317E-5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98" t="s">
        <v>238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98" t="s">
        <v>101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98" t="s">
        <v>221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98" t="s">
        <v>229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3" sqref="J13"/>
    </sheetView>
  </sheetViews>
  <sheetFormatPr defaultColWidth="9.140625" defaultRowHeight="18"/>
  <cols>
    <col min="1" max="1" width="6.28515625" style="2" customWidth="1"/>
    <col min="2" max="2" width="29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168</v>
      </c>
      <c r="C1" s="77" t="s" vm="1">
        <v>239</v>
      </c>
    </row>
    <row r="2" spans="1:60">
      <c r="B2" s="56" t="s">
        <v>167</v>
      </c>
      <c r="C2" s="77" t="s">
        <v>240</v>
      </c>
    </row>
    <row r="3" spans="1:60">
      <c r="B3" s="56" t="s">
        <v>169</v>
      </c>
      <c r="C3" s="77" t="s">
        <v>241</v>
      </c>
    </row>
    <row r="4" spans="1:60">
      <c r="B4" s="56" t="s">
        <v>170</v>
      </c>
      <c r="C4" s="77">
        <v>2112</v>
      </c>
    </row>
    <row r="6" spans="1:60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5"/>
      <c r="BD6" s="1" t="s">
        <v>109</v>
      </c>
      <c r="BF6" s="1" t="s">
        <v>176</v>
      </c>
      <c r="BH6" s="3" t="s">
        <v>153</v>
      </c>
    </row>
    <row r="7" spans="1:60" ht="26.25" customHeight="1">
      <c r="B7" s="183" t="s">
        <v>83</v>
      </c>
      <c r="C7" s="184"/>
      <c r="D7" s="184"/>
      <c r="E7" s="184"/>
      <c r="F7" s="184"/>
      <c r="G7" s="184"/>
      <c r="H7" s="184"/>
      <c r="I7" s="184"/>
      <c r="J7" s="184"/>
      <c r="K7" s="185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2" t="s">
        <v>105</v>
      </c>
      <c r="C8" s="30" t="s">
        <v>35</v>
      </c>
      <c r="D8" s="30" t="s">
        <v>108</v>
      </c>
      <c r="E8" s="30" t="s">
        <v>49</v>
      </c>
      <c r="F8" s="30" t="s">
        <v>90</v>
      </c>
      <c r="G8" s="30" t="s">
        <v>223</v>
      </c>
      <c r="H8" s="30" t="s">
        <v>222</v>
      </c>
      <c r="I8" s="30" t="s">
        <v>48</v>
      </c>
      <c r="J8" s="30" t="s">
        <v>171</v>
      </c>
      <c r="K8" s="30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230</v>
      </c>
      <c r="H9" s="16"/>
      <c r="I9" s="16" t="s">
        <v>226</v>
      </c>
      <c r="J9" s="32" t="s">
        <v>20</v>
      </c>
      <c r="K9" s="57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0" t="s">
        <v>37</v>
      </c>
      <c r="C11" s="83"/>
      <c r="D11" s="83"/>
      <c r="E11" s="83"/>
      <c r="F11" s="83"/>
      <c r="G11" s="93"/>
      <c r="H11" s="95"/>
      <c r="I11" s="93">
        <v>1021.8791899999999</v>
      </c>
      <c r="J11" s="94">
        <f>I11/$I$11</f>
        <v>1</v>
      </c>
      <c r="K11" s="94">
        <f>I11/'סכום נכסי הקרן'!$C$42</f>
        <v>1.7803160333582371E-3</v>
      </c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103" t="s">
        <v>220</v>
      </c>
      <c r="C12" s="83"/>
      <c r="D12" s="83"/>
      <c r="E12" s="83"/>
      <c r="F12" s="83"/>
      <c r="G12" s="93"/>
      <c r="H12" s="95"/>
      <c r="I12" s="93">
        <v>1021.8791899999999</v>
      </c>
      <c r="J12" s="94">
        <f t="shared" ref="J12:J17" si="0">I12/$I$11</f>
        <v>1</v>
      </c>
      <c r="K12" s="94">
        <f>I12/'סכום נכסי הקרן'!$C$42</f>
        <v>1.7803160333582371E-3</v>
      </c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82" t="s">
        <v>375</v>
      </c>
      <c r="C13" s="83" t="s">
        <v>376</v>
      </c>
      <c r="D13" s="96" t="s">
        <v>27</v>
      </c>
      <c r="E13" s="96" t="s">
        <v>370</v>
      </c>
      <c r="F13" s="96" t="s">
        <v>154</v>
      </c>
      <c r="G13" s="93">
        <v>61.999999999999993</v>
      </c>
      <c r="H13" s="95">
        <v>338700</v>
      </c>
      <c r="I13" s="93">
        <v>221.22351999999995</v>
      </c>
      <c r="J13" s="94">
        <f t="shared" si="0"/>
        <v>0.21648696065530015</v>
      </c>
      <c r="K13" s="94">
        <f>I13/'סכום נכסי הקרן'!$C$42</f>
        <v>3.8541520706762467E-4</v>
      </c>
      <c r="P13" s="1"/>
      <c r="BC13" s="1" t="s">
        <v>118</v>
      </c>
      <c r="BE13" s="1" t="s">
        <v>136</v>
      </c>
      <c r="BG13" s="1" t="s">
        <v>158</v>
      </c>
    </row>
    <row r="14" spans="1:60">
      <c r="B14" s="82" t="s">
        <v>377</v>
      </c>
      <c r="C14" s="83" t="s">
        <v>378</v>
      </c>
      <c r="D14" s="96" t="s">
        <v>27</v>
      </c>
      <c r="E14" s="96" t="s">
        <v>370</v>
      </c>
      <c r="F14" s="96" t="s">
        <v>155</v>
      </c>
      <c r="G14" s="93">
        <v>8.9999999999999982</v>
      </c>
      <c r="H14" s="95">
        <v>748650</v>
      </c>
      <c r="I14" s="93">
        <v>112.69337999999998</v>
      </c>
      <c r="J14" s="94">
        <f t="shared" si="0"/>
        <v>0.11028053130233526</v>
      </c>
      <c r="K14" s="94">
        <f>I14/'סכום נכסי הקרן'!$C$42</f>
        <v>1.963341980448124E-4</v>
      </c>
      <c r="P14" s="1"/>
      <c r="BC14" s="1" t="s">
        <v>115</v>
      </c>
      <c r="BE14" s="1" t="s">
        <v>137</v>
      </c>
      <c r="BG14" s="1" t="s">
        <v>160</v>
      </c>
    </row>
    <row r="15" spans="1:60">
      <c r="B15" s="82" t="s">
        <v>379</v>
      </c>
      <c r="C15" s="83" t="s">
        <v>380</v>
      </c>
      <c r="D15" s="96" t="s">
        <v>27</v>
      </c>
      <c r="E15" s="96" t="s">
        <v>370</v>
      </c>
      <c r="F15" s="96" t="s">
        <v>152</v>
      </c>
      <c r="G15" s="93">
        <v>92.999999999999986</v>
      </c>
      <c r="H15" s="95">
        <v>291900</v>
      </c>
      <c r="I15" s="93">
        <v>426.51792999999992</v>
      </c>
      <c r="J15" s="94">
        <f t="shared" si="0"/>
        <v>0.41738586534872091</v>
      </c>
      <c r="K15" s="94">
        <f>I15/'סכום נכסי הקרן'!$C$42</f>
        <v>7.4307874817743005E-4</v>
      </c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2" t="s">
        <v>381</v>
      </c>
      <c r="C16" s="83" t="s">
        <v>382</v>
      </c>
      <c r="D16" s="96" t="s">
        <v>27</v>
      </c>
      <c r="E16" s="96" t="s">
        <v>370</v>
      </c>
      <c r="F16" s="96" t="s">
        <v>156</v>
      </c>
      <c r="G16" s="93">
        <v>0.99999999999999989</v>
      </c>
      <c r="H16" s="95">
        <v>619400</v>
      </c>
      <c r="I16" s="93">
        <v>3.4878799999999992</v>
      </c>
      <c r="J16" s="94">
        <f t="shared" si="0"/>
        <v>3.4132019069690613E-3</v>
      </c>
      <c r="K16" s="94">
        <f>I16/'סכום נכסי הקרן'!$C$42</f>
        <v>6.0765780800659293E-6</v>
      </c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2" t="s">
        <v>383</v>
      </c>
      <c r="C17" s="83" t="s">
        <v>384</v>
      </c>
      <c r="D17" s="96" t="s">
        <v>27</v>
      </c>
      <c r="E17" s="96" t="s">
        <v>370</v>
      </c>
      <c r="F17" s="96" t="s">
        <v>162</v>
      </c>
      <c r="G17" s="93">
        <v>5.9999999999999991</v>
      </c>
      <c r="H17" s="95">
        <v>181750</v>
      </c>
      <c r="I17" s="93">
        <v>257.95647999999994</v>
      </c>
      <c r="J17" s="94">
        <f t="shared" si="0"/>
        <v>0.25243344078667457</v>
      </c>
      <c r="K17" s="94">
        <f>I17/'סכום נכסי הקרן'!$C$42</f>
        <v>4.4941130198830387E-4</v>
      </c>
      <c r="P17" s="1"/>
      <c r="BC17" s="1" t="s">
        <v>122</v>
      </c>
      <c r="BE17" s="1" t="s">
        <v>139</v>
      </c>
      <c r="BG17" s="1" t="s">
        <v>164</v>
      </c>
    </row>
    <row r="18" spans="2:60">
      <c r="B18" s="103"/>
      <c r="C18" s="83"/>
      <c r="D18" s="83"/>
      <c r="E18" s="83"/>
      <c r="F18" s="83"/>
      <c r="G18" s="93"/>
      <c r="H18" s="95"/>
      <c r="I18" s="83"/>
      <c r="J18" s="94"/>
      <c r="K18" s="83"/>
      <c r="BD18" s="1" t="s">
        <v>110</v>
      </c>
      <c r="BF18" s="1" t="s">
        <v>140</v>
      </c>
      <c r="BH18" s="1" t="s">
        <v>27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123</v>
      </c>
      <c r="BF19" s="1" t="s">
        <v>141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128</v>
      </c>
      <c r="BF20" s="1" t="s">
        <v>142</v>
      </c>
    </row>
    <row r="21" spans="2:60">
      <c r="B21" s="98" t="s">
        <v>238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113</v>
      </c>
      <c r="BE21" s="1" t="s">
        <v>129</v>
      </c>
      <c r="BF21" s="1" t="s">
        <v>143</v>
      </c>
    </row>
    <row r="22" spans="2:60">
      <c r="B22" s="98" t="s">
        <v>101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119</v>
      </c>
      <c r="BF22" s="1" t="s">
        <v>144</v>
      </c>
    </row>
    <row r="23" spans="2:60">
      <c r="B23" s="98" t="s">
        <v>221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27</v>
      </c>
      <c r="BE23" s="1" t="s">
        <v>120</v>
      </c>
      <c r="BF23" s="1" t="s">
        <v>179</v>
      </c>
    </row>
    <row r="24" spans="2:60">
      <c r="B24" s="98" t="s">
        <v>229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182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145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146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181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147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148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180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27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168</v>
      </c>
      <c r="C1" s="77" t="s" vm="1">
        <v>239</v>
      </c>
    </row>
    <row r="2" spans="2:81">
      <c r="B2" s="56" t="s">
        <v>167</v>
      </c>
      <c r="C2" s="77" t="s">
        <v>240</v>
      </c>
    </row>
    <row r="3" spans="2:81">
      <c r="B3" s="56" t="s">
        <v>169</v>
      </c>
      <c r="C3" s="77" t="s">
        <v>241</v>
      </c>
      <c r="E3" s="2"/>
    </row>
    <row r="4" spans="2:81">
      <c r="B4" s="56" t="s">
        <v>170</v>
      </c>
      <c r="C4" s="77">
        <v>2112</v>
      </c>
    </row>
    <row r="6" spans="2:81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81" ht="26.25" customHeight="1">
      <c r="B7" s="183" t="s">
        <v>84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81" s="3" customFormat="1" ht="47.25">
      <c r="B8" s="22" t="s">
        <v>105</v>
      </c>
      <c r="C8" s="30" t="s">
        <v>35</v>
      </c>
      <c r="D8" s="13" t="s">
        <v>39</v>
      </c>
      <c r="E8" s="30" t="s">
        <v>15</v>
      </c>
      <c r="F8" s="30" t="s">
        <v>50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223</v>
      </c>
      <c r="M8" s="30" t="s">
        <v>222</v>
      </c>
      <c r="N8" s="30" t="s">
        <v>48</v>
      </c>
      <c r="O8" s="30" t="s">
        <v>46</v>
      </c>
      <c r="P8" s="30" t="s">
        <v>171</v>
      </c>
      <c r="Q8" s="31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32" t="s">
        <v>226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2"/>
  <sheetViews>
    <sheetView rightToLeft="1" workbookViewId="0">
      <selection activeCell="C18" sqref="C18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168</v>
      </c>
      <c r="C1" s="77" t="s" vm="1">
        <v>239</v>
      </c>
    </row>
    <row r="2" spans="2:72">
      <c r="B2" s="56" t="s">
        <v>167</v>
      </c>
      <c r="C2" s="77" t="s">
        <v>240</v>
      </c>
    </row>
    <row r="3" spans="2:72">
      <c r="B3" s="56" t="s">
        <v>169</v>
      </c>
      <c r="C3" s="77" t="s">
        <v>241</v>
      </c>
    </row>
    <row r="4" spans="2:72">
      <c r="B4" s="56" t="s">
        <v>170</v>
      </c>
      <c r="C4" s="77">
        <v>2112</v>
      </c>
    </row>
    <row r="6" spans="2:72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72" ht="26.25" customHeight="1">
      <c r="B7" s="183" t="s">
        <v>75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</row>
    <row r="8" spans="2:72" s="3" customFormat="1" ht="78.75">
      <c r="B8" s="22" t="s">
        <v>105</v>
      </c>
      <c r="C8" s="30" t="s">
        <v>35</v>
      </c>
      <c r="D8" s="30" t="s">
        <v>15</v>
      </c>
      <c r="E8" s="30" t="s">
        <v>50</v>
      </c>
      <c r="F8" s="30" t="s">
        <v>91</v>
      </c>
      <c r="G8" s="30" t="s">
        <v>18</v>
      </c>
      <c r="H8" s="30" t="s">
        <v>90</v>
      </c>
      <c r="I8" s="30" t="s">
        <v>17</v>
      </c>
      <c r="J8" s="30" t="s">
        <v>19</v>
      </c>
      <c r="K8" s="30" t="s">
        <v>223</v>
      </c>
      <c r="L8" s="30" t="s">
        <v>222</v>
      </c>
      <c r="M8" s="30" t="s">
        <v>99</v>
      </c>
      <c r="N8" s="30" t="s">
        <v>46</v>
      </c>
      <c r="O8" s="30" t="s">
        <v>171</v>
      </c>
      <c r="P8" s="31" t="s">
        <v>173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230</v>
      </c>
      <c r="L9" s="32"/>
      <c r="M9" s="32" t="s">
        <v>226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26</v>
      </c>
      <c r="C11" s="79"/>
      <c r="D11" s="79"/>
      <c r="E11" s="79"/>
      <c r="F11" s="79"/>
      <c r="G11" s="87">
        <v>9.1153206780709155</v>
      </c>
      <c r="H11" s="79"/>
      <c r="I11" s="79"/>
      <c r="J11" s="104">
        <v>4.8508194773671472E-2</v>
      </c>
      <c r="K11" s="87"/>
      <c r="L11" s="79"/>
      <c r="M11" s="87">
        <v>160256.28023999999</v>
      </c>
      <c r="N11" s="79"/>
      <c r="O11" s="88">
        <f>M11/$M$11</f>
        <v>1</v>
      </c>
      <c r="P11" s="88">
        <f>M11/'סכום נכסי הקרן'!$C$42</f>
        <v>0.27919819480580954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219</v>
      </c>
      <c r="C12" s="81"/>
      <c r="D12" s="81"/>
      <c r="E12" s="81"/>
      <c r="F12" s="81"/>
      <c r="G12" s="90">
        <v>9.1153206780709137</v>
      </c>
      <c r="H12" s="81"/>
      <c r="I12" s="81"/>
      <c r="J12" s="105">
        <v>4.8508194773671465E-2</v>
      </c>
      <c r="K12" s="90"/>
      <c r="L12" s="81"/>
      <c r="M12" s="90">
        <v>160256.28024000002</v>
      </c>
      <c r="N12" s="81"/>
      <c r="O12" s="91">
        <f t="shared" ref="O12:O75" si="0">M12/$M$11</f>
        <v>1.0000000000000002</v>
      </c>
      <c r="P12" s="91">
        <f>M12/'סכום נכסי הקרן'!$C$42</f>
        <v>0.2791981948058096</v>
      </c>
    </row>
    <row r="13" spans="2:72">
      <c r="B13" s="101" t="s">
        <v>55</v>
      </c>
      <c r="C13" s="81"/>
      <c r="D13" s="81"/>
      <c r="E13" s="81"/>
      <c r="F13" s="81"/>
      <c r="G13" s="90">
        <v>9.1153206780709137</v>
      </c>
      <c r="H13" s="81"/>
      <c r="I13" s="81"/>
      <c r="J13" s="105">
        <v>4.8508194773671465E-2</v>
      </c>
      <c r="K13" s="90"/>
      <c r="L13" s="81"/>
      <c r="M13" s="90">
        <v>160256.28024000002</v>
      </c>
      <c r="N13" s="81"/>
      <c r="O13" s="91">
        <f t="shared" si="0"/>
        <v>1.0000000000000002</v>
      </c>
      <c r="P13" s="91">
        <f>M13/'סכום נכסי הקרן'!$C$42</f>
        <v>0.2791981948058096</v>
      </c>
    </row>
    <row r="14" spans="2:72">
      <c r="B14" s="86" t="s">
        <v>385</v>
      </c>
      <c r="C14" s="83" t="s">
        <v>386</v>
      </c>
      <c r="D14" s="83" t="s">
        <v>244</v>
      </c>
      <c r="E14" s="83"/>
      <c r="F14" s="106">
        <v>40148</v>
      </c>
      <c r="G14" s="93">
        <v>5.33</v>
      </c>
      <c r="H14" s="96" t="s">
        <v>153</v>
      </c>
      <c r="I14" s="97">
        <v>4.8000000000000001E-2</v>
      </c>
      <c r="J14" s="97">
        <v>4.8499999999999995E-2</v>
      </c>
      <c r="K14" s="93">
        <v>60999.999999999993</v>
      </c>
      <c r="L14" s="107">
        <v>110.5668</v>
      </c>
      <c r="M14" s="93">
        <v>67.43707999999998</v>
      </c>
      <c r="N14" s="83"/>
      <c r="O14" s="94">
        <f t="shared" si="0"/>
        <v>4.2080772060231354E-4</v>
      </c>
      <c r="P14" s="94">
        <f>M14/'סכום נכסי הקרן'!$C$42</f>
        <v>1.1748875595251341E-4</v>
      </c>
    </row>
    <row r="15" spans="2:72">
      <c r="B15" s="86" t="s">
        <v>387</v>
      </c>
      <c r="C15" s="83" t="s">
        <v>388</v>
      </c>
      <c r="D15" s="83" t="s">
        <v>244</v>
      </c>
      <c r="E15" s="83"/>
      <c r="F15" s="106">
        <v>40452</v>
      </c>
      <c r="G15" s="93">
        <v>5.89</v>
      </c>
      <c r="H15" s="96" t="s">
        <v>153</v>
      </c>
      <c r="I15" s="97">
        <v>4.8000000000000001E-2</v>
      </c>
      <c r="J15" s="97">
        <v>4.8599999999999997E-2</v>
      </c>
      <c r="K15" s="93">
        <v>475999.99999999994</v>
      </c>
      <c r="L15" s="107">
        <v>109.32340000000001</v>
      </c>
      <c r="M15" s="93">
        <v>520.30133999999987</v>
      </c>
      <c r="N15" s="83"/>
      <c r="O15" s="94">
        <f t="shared" si="0"/>
        <v>3.2466829956417057E-3</v>
      </c>
      <c r="P15" s="94">
        <f>M15/'סכום נכסי הקרן'!$C$42</f>
        <v>9.0646803148988222E-4</v>
      </c>
    </row>
    <row r="16" spans="2:72">
      <c r="B16" s="86" t="s">
        <v>389</v>
      </c>
      <c r="C16" s="83" t="s">
        <v>390</v>
      </c>
      <c r="D16" s="83" t="s">
        <v>244</v>
      </c>
      <c r="E16" s="83"/>
      <c r="F16" s="106">
        <v>40909</v>
      </c>
      <c r="G16" s="93">
        <v>6.84</v>
      </c>
      <c r="H16" s="96" t="s">
        <v>153</v>
      </c>
      <c r="I16" s="97">
        <v>4.8000000000000001E-2</v>
      </c>
      <c r="J16" s="97">
        <v>4.8499999999999995E-2</v>
      </c>
      <c r="K16" s="93">
        <v>843999.99999999988</v>
      </c>
      <c r="L16" s="107">
        <v>104.70310000000001</v>
      </c>
      <c r="M16" s="93">
        <v>883.73294999999985</v>
      </c>
      <c r="N16" s="83"/>
      <c r="O16" s="94">
        <f t="shared" si="0"/>
        <v>5.5144980819255276E-3</v>
      </c>
      <c r="P16" s="94">
        <f>M16/'סכום נכסי הקרן'!$C$42</f>
        <v>1.5396379097337065E-3</v>
      </c>
    </row>
    <row r="17" spans="2:16">
      <c r="B17" s="86" t="s">
        <v>391</v>
      </c>
      <c r="C17" s="83">
        <v>8790</v>
      </c>
      <c r="D17" s="83" t="s">
        <v>244</v>
      </c>
      <c r="E17" s="83"/>
      <c r="F17" s="106">
        <v>41030</v>
      </c>
      <c r="G17" s="93">
        <v>7</v>
      </c>
      <c r="H17" s="96" t="s">
        <v>153</v>
      </c>
      <c r="I17" s="97">
        <v>4.8000000000000001E-2</v>
      </c>
      <c r="J17" s="97">
        <v>4.8600000000000004E-2</v>
      </c>
      <c r="K17" s="93">
        <v>579999.99999999988</v>
      </c>
      <c r="L17" s="107">
        <v>105.0804</v>
      </c>
      <c r="M17" s="93">
        <v>609.6943399999999</v>
      </c>
      <c r="N17" s="83"/>
      <c r="O17" s="94">
        <f t="shared" si="0"/>
        <v>3.8044957681965469E-3</v>
      </c>
      <c r="P17" s="94">
        <f>M17/'סכום נכסי הקרן'!$C$42</f>
        <v>1.0622083506268175E-3</v>
      </c>
    </row>
    <row r="18" spans="2:16">
      <c r="B18" s="86" t="s">
        <v>392</v>
      </c>
      <c r="C18" s="83" t="s">
        <v>393</v>
      </c>
      <c r="D18" s="83" t="s">
        <v>244</v>
      </c>
      <c r="E18" s="83"/>
      <c r="F18" s="106">
        <v>41091</v>
      </c>
      <c r="G18" s="93">
        <v>7.17</v>
      </c>
      <c r="H18" s="96" t="s">
        <v>153</v>
      </c>
      <c r="I18" s="97">
        <v>4.8000000000000001E-2</v>
      </c>
      <c r="J18" s="97">
        <v>4.8500000000000008E-2</v>
      </c>
      <c r="K18" s="93">
        <v>1277999.9999999998</v>
      </c>
      <c r="L18" s="107">
        <v>103.3579</v>
      </c>
      <c r="M18" s="93">
        <v>1321.4712299999997</v>
      </c>
      <c r="N18" s="83"/>
      <c r="O18" s="94">
        <f t="shared" si="0"/>
        <v>8.2459871651891763E-3</v>
      </c>
      <c r="P18" s="94">
        <f>M18/'סכום נכסי הקרן'!$C$42</f>
        <v>2.3022647309126924E-3</v>
      </c>
    </row>
    <row r="19" spans="2:16">
      <c r="B19" s="86" t="s">
        <v>394</v>
      </c>
      <c r="C19" s="83">
        <v>8793</v>
      </c>
      <c r="D19" s="83" t="s">
        <v>244</v>
      </c>
      <c r="E19" s="83"/>
      <c r="F19" s="106">
        <v>41122</v>
      </c>
      <c r="G19" s="93">
        <v>7.2500000000000018</v>
      </c>
      <c r="H19" s="96" t="s">
        <v>153</v>
      </c>
      <c r="I19" s="97">
        <v>4.8000000000000001E-2</v>
      </c>
      <c r="J19" s="97">
        <v>4.8500000000000008E-2</v>
      </c>
      <c r="K19" s="93">
        <v>3290999.9999999995</v>
      </c>
      <c r="L19" s="107">
        <v>103.2878</v>
      </c>
      <c r="M19" s="93">
        <v>3399.2026699999997</v>
      </c>
      <c r="N19" s="83"/>
      <c r="O19" s="94">
        <f t="shared" si="0"/>
        <v>2.1211041869369174E-2</v>
      </c>
      <c r="P19" s="94">
        <f>M19/'סכום נכסי הקרן'!$C$42</f>
        <v>5.9220845998783174E-3</v>
      </c>
    </row>
    <row r="20" spans="2:16">
      <c r="B20" s="86" t="s">
        <v>395</v>
      </c>
      <c r="C20" s="83" t="s">
        <v>396</v>
      </c>
      <c r="D20" s="83" t="s">
        <v>244</v>
      </c>
      <c r="E20" s="83"/>
      <c r="F20" s="106">
        <v>41154</v>
      </c>
      <c r="G20" s="93">
        <v>7.3399999999999981</v>
      </c>
      <c r="H20" s="96" t="s">
        <v>153</v>
      </c>
      <c r="I20" s="97">
        <v>4.8000000000000001E-2</v>
      </c>
      <c r="J20" s="97">
        <v>4.8599999999999983E-2</v>
      </c>
      <c r="K20" s="93">
        <v>682999.99999999988</v>
      </c>
      <c r="L20" s="107">
        <v>102.77330000000001</v>
      </c>
      <c r="M20" s="93">
        <v>701.94181000000003</v>
      </c>
      <c r="N20" s="83"/>
      <c r="O20" s="94">
        <f t="shared" si="0"/>
        <v>4.380120448002232E-3</v>
      </c>
      <c r="P20" s="94">
        <f>M20/'סכום נכסי הקרן'!$C$42</f>
        <v>1.222921722114237E-3</v>
      </c>
    </row>
    <row r="21" spans="2:16">
      <c r="B21" s="86" t="s">
        <v>397</v>
      </c>
      <c r="C21" s="83" t="s">
        <v>398</v>
      </c>
      <c r="D21" s="83" t="s">
        <v>244</v>
      </c>
      <c r="E21" s="83"/>
      <c r="F21" s="106">
        <v>41184</v>
      </c>
      <c r="G21" s="93">
        <v>7.25</v>
      </c>
      <c r="H21" s="96" t="s">
        <v>153</v>
      </c>
      <c r="I21" s="97">
        <v>4.8000000000000001E-2</v>
      </c>
      <c r="J21" s="97">
        <v>4.8600000000000004E-2</v>
      </c>
      <c r="K21" s="93">
        <v>839999.99999999988</v>
      </c>
      <c r="L21" s="107">
        <v>103.7303</v>
      </c>
      <c r="M21" s="93">
        <v>871.33352999999977</v>
      </c>
      <c r="N21" s="83"/>
      <c r="O21" s="94">
        <f t="shared" si="0"/>
        <v>5.437125638353078E-3</v>
      </c>
      <c r="P21" s="94">
        <f>M21/'סכום נכסי הקרן'!$C$42</f>
        <v>1.5180356631605643E-3</v>
      </c>
    </row>
    <row r="22" spans="2:16">
      <c r="B22" s="86" t="s">
        <v>399</v>
      </c>
      <c r="C22" s="83" t="s">
        <v>400</v>
      </c>
      <c r="D22" s="83" t="s">
        <v>244</v>
      </c>
      <c r="E22" s="83"/>
      <c r="F22" s="106">
        <v>41214</v>
      </c>
      <c r="G22" s="93">
        <v>7.3300000000000018</v>
      </c>
      <c r="H22" s="96" t="s">
        <v>153</v>
      </c>
      <c r="I22" s="97">
        <v>4.8000000000000001E-2</v>
      </c>
      <c r="J22" s="97">
        <v>4.8500000000000015E-2</v>
      </c>
      <c r="K22" s="93">
        <v>1076999.9999999998</v>
      </c>
      <c r="L22" s="107">
        <v>103.34</v>
      </c>
      <c r="M22" s="93">
        <v>1112.9721499999996</v>
      </c>
      <c r="N22" s="83"/>
      <c r="O22" s="94">
        <f t="shared" si="0"/>
        <v>6.9449518504561018E-3</v>
      </c>
      <c r="P22" s="94">
        <f>M22/'סכום נכסי הקרן'!$C$42</f>
        <v>1.9390180196606102E-3</v>
      </c>
    </row>
    <row r="23" spans="2:16">
      <c r="B23" s="86" t="s">
        <v>401</v>
      </c>
      <c r="C23" s="83" t="s">
        <v>402</v>
      </c>
      <c r="D23" s="83" t="s">
        <v>244</v>
      </c>
      <c r="E23" s="83"/>
      <c r="F23" s="106">
        <v>41245</v>
      </c>
      <c r="G23" s="93">
        <v>7.410000000000001</v>
      </c>
      <c r="H23" s="96" t="s">
        <v>153</v>
      </c>
      <c r="I23" s="97">
        <v>4.8000000000000001E-2</v>
      </c>
      <c r="J23" s="97">
        <v>4.8600000000000004E-2</v>
      </c>
      <c r="K23" s="93">
        <v>1293999.9999999998</v>
      </c>
      <c r="L23" s="107">
        <v>103.1133</v>
      </c>
      <c r="M23" s="93">
        <v>1334.2859899999999</v>
      </c>
      <c r="N23" s="83"/>
      <c r="O23" s="94">
        <f t="shared" si="0"/>
        <v>8.3259513324642972E-3</v>
      </c>
      <c r="P23" s="94">
        <f>M23/'סכום נכסי הקרן'!$C$42</f>
        <v>2.3245905820650564E-3</v>
      </c>
    </row>
    <row r="24" spans="2:16">
      <c r="B24" s="86" t="s">
        <v>403</v>
      </c>
      <c r="C24" s="83" t="s">
        <v>404</v>
      </c>
      <c r="D24" s="83" t="s">
        <v>244</v>
      </c>
      <c r="E24" s="83"/>
      <c r="F24" s="106">
        <v>41275</v>
      </c>
      <c r="G24" s="93">
        <v>7.4999999999999982</v>
      </c>
      <c r="H24" s="96" t="s">
        <v>153</v>
      </c>
      <c r="I24" s="97">
        <v>4.8000000000000001E-2</v>
      </c>
      <c r="J24" s="97">
        <v>4.8499999999999995E-2</v>
      </c>
      <c r="K24" s="93">
        <v>776999.99999999988</v>
      </c>
      <c r="L24" s="107">
        <v>103.2026</v>
      </c>
      <c r="M24" s="93">
        <v>801.88405</v>
      </c>
      <c r="N24" s="83"/>
      <c r="O24" s="94">
        <f t="shared" si="0"/>
        <v>5.0037605315629285E-3</v>
      </c>
      <c r="P24" s="94">
        <f>M24/'סכום נכסי הקרן'!$C$42</f>
        <v>1.3970409076529276E-3</v>
      </c>
    </row>
    <row r="25" spans="2:16">
      <c r="B25" s="86" t="s">
        <v>405</v>
      </c>
      <c r="C25" s="83" t="s">
        <v>406</v>
      </c>
      <c r="D25" s="83" t="s">
        <v>244</v>
      </c>
      <c r="E25" s="83"/>
      <c r="F25" s="106">
        <v>41306</v>
      </c>
      <c r="G25" s="93">
        <v>7.58</v>
      </c>
      <c r="H25" s="96" t="s">
        <v>153</v>
      </c>
      <c r="I25" s="97">
        <v>4.8000000000000001E-2</v>
      </c>
      <c r="J25" s="97">
        <v>4.8500000000000008E-2</v>
      </c>
      <c r="K25" s="93">
        <v>1226999.9999999998</v>
      </c>
      <c r="L25" s="107">
        <v>102.60120000000001</v>
      </c>
      <c r="M25" s="93">
        <v>1258.9157299999997</v>
      </c>
      <c r="N25" s="83"/>
      <c r="O25" s="94">
        <f t="shared" si="0"/>
        <v>7.8556405285000134E-3</v>
      </c>
      <c r="P25" s="94">
        <f>M25/'סכום נכסי הקרן'!$C$42</f>
        <v>2.1932806546005592E-3</v>
      </c>
    </row>
    <row r="26" spans="2:16">
      <c r="B26" s="86" t="s">
        <v>407</v>
      </c>
      <c r="C26" s="83" t="s">
        <v>408</v>
      </c>
      <c r="D26" s="83" t="s">
        <v>244</v>
      </c>
      <c r="E26" s="83"/>
      <c r="F26" s="106">
        <v>41334</v>
      </c>
      <c r="G26" s="93">
        <v>7.66</v>
      </c>
      <c r="H26" s="96" t="s">
        <v>153</v>
      </c>
      <c r="I26" s="97">
        <v>4.8000000000000001E-2</v>
      </c>
      <c r="J26" s="97">
        <v>4.8500000000000015E-2</v>
      </c>
      <c r="K26" s="93">
        <v>1170999.9999999998</v>
      </c>
      <c r="L26" s="107">
        <v>102.3749</v>
      </c>
      <c r="M26" s="93">
        <v>1198.8099199999997</v>
      </c>
      <c r="N26" s="83"/>
      <c r="O26" s="94">
        <f t="shared" si="0"/>
        <v>7.4805799698124814E-3</v>
      </c>
      <c r="P26" s="94">
        <f>M26/'סכום נכסי הקרן'!$C$42</f>
        <v>2.0885644236721419E-3</v>
      </c>
    </row>
    <row r="27" spans="2:16">
      <c r="B27" s="86" t="s">
        <v>409</v>
      </c>
      <c r="C27" s="83" t="s">
        <v>410</v>
      </c>
      <c r="D27" s="83" t="s">
        <v>244</v>
      </c>
      <c r="E27" s="83"/>
      <c r="F27" s="106">
        <v>41366</v>
      </c>
      <c r="G27" s="93">
        <v>7.57</v>
      </c>
      <c r="H27" s="96" t="s">
        <v>153</v>
      </c>
      <c r="I27" s="97">
        <v>4.8000000000000001E-2</v>
      </c>
      <c r="J27" s="97">
        <v>4.8599999999999997E-2</v>
      </c>
      <c r="K27" s="93">
        <v>903999.99999999988</v>
      </c>
      <c r="L27" s="107">
        <v>104.40770000000001</v>
      </c>
      <c r="M27" s="93">
        <v>943.84773999999993</v>
      </c>
      <c r="N27" s="83"/>
      <c r="O27" s="94">
        <f t="shared" si="0"/>
        <v>5.8896146758585215E-3</v>
      </c>
      <c r="P27" s="94">
        <f>M27/'סכום נכסי הקרן'!$C$42</f>
        <v>1.6443697856015022E-3</v>
      </c>
    </row>
    <row r="28" spans="2:16">
      <c r="B28" s="86" t="s">
        <v>411</v>
      </c>
      <c r="C28" s="83">
        <v>2704</v>
      </c>
      <c r="D28" s="83" t="s">
        <v>244</v>
      </c>
      <c r="E28" s="83"/>
      <c r="F28" s="106">
        <v>41395</v>
      </c>
      <c r="G28" s="93">
        <v>7.65</v>
      </c>
      <c r="H28" s="96" t="s">
        <v>153</v>
      </c>
      <c r="I28" s="97">
        <v>4.8000000000000001E-2</v>
      </c>
      <c r="J28" s="97">
        <v>4.8499999999999995E-2</v>
      </c>
      <c r="K28" s="93">
        <v>924999.99999999988</v>
      </c>
      <c r="L28" s="107">
        <v>103.7988</v>
      </c>
      <c r="M28" s="93">
        <v>960.13920999999982</v>
      </c>
      <c r="N28" s="83"/>
      <c r="O28" s="94">
        <f t="shared" si="0"/>
        <v>5.9912735311345939E-3</v>
      </c>
      <c r="P28" s="94">
        <f>M28/'סכום נכסי הקרן'!$C$42</f>
        <v>1.6727527544806067E-3</v>
      </c>
    </row>
    <row r="29" spans="2:16">
      <c r="B29" s="86" t="s">
        <v>412</v>
      </c>
      <c r="C29" s="83" t="s">
        <v>413</v>
      </c>
      <c r="D29" s="83" t="s">
        <v>244</v>
      </c>
      <c r="E29" s="83"/>
      <c r="F29" s="106">
        <v>41427</v>
      </c>
      <c r="G29" s="93">
        <v>7.7299999999999986</v>
      </c>
      <c r="H29" s="96" t="s">
        <v>153</v>
      </c>
      <c r="I29" s="97">
        <v>4.8000000000000001E-2</v>
      </c>
      <c r="J29" s="97">
        <v>4.8599999999999997E-2</v>
      </c>
      <c r="K29" s="93">
        <v>1144999.9999999998</v>
      </c>
      <c r="L29" s="107">
        <v>102.9696</v>
      </c>
      <c r="M29" s="93">
        <v>1179.0047</v>
      </c>
      <c r="N29" s="83"/>
      <c r="O29" s="94">
        <f t="shared" si="0"/>
        <v>7.3569952967479412E-3</v>
      </c>
      <c r="P29" s="94">
        <f>M29/'סכום נכסי הקרן'!$C$42</f>
        <v>2.054059806046856E-3</v>
      </c>
    </row>
    <row r="30" spans="2:16">
      <c r="B30" s="86" t="s">
        <v>414</v>
      </c>
      <c r="C30" s="83">
        <v>8805</v>
      </c>
      <c r="D30" s="83" t="s">
        <v>244</v>
      </c>
      <c r="E30" s="83"/>
      <c r="F30" s="106">
        <v>41487</v>
      </c>
      <c r="G30" s="93">
        <v>7.9</v>
      </c>
      <c r="H30" s="96" t="s">
        <v>153</v>
      </c>
      <c r="I30" s="97">
        <v>4.8000000000000001E-2</v>
      </c>
      <c r="J30" s="97">
        <v>4.8500000000000015E-2</v>
      </c>
      <c r="K30" s="93">
        <v>1404999.9999999998</v>
      </c>
      <c r="L30" s="107">
        <v>101.2663</v>
      </c>
      <c r="M30" s="93">
        <v>1422.7851899999996</v>
      </c>
      <c r="N30" s="83"/>
      <c r="O30" s="94">
        <f t="shared" si="0"/>
        <v>8.878186788494247E-3</v>
      </c>
      <c r="P30" s="94">
        <f>M30/'סכום נכסי הקרן'!$C$42</f>
        <v>2.4787737244963814E-3</v>
      </c>
    </row>
    <row r="31" spans="2:16">
      <c r="B31" s="86" t="s">
        <v>415</v>
      </c>
      <c r="C31" s="83">
        <v>8806</v>
      </c>
      <c r="D31" s="83" t="s">
        <v>244</v>
      </c>
      <c r="E31" s="83"/>
      <c r="F31" s="106">
        <v>41518</v>
      </c>
      <c r="G31" s="93">
        <v>7.98</v>
      </c>
      <c r="H31" s="96" t="s">
        <v>153</v>
      </c>
      <c r="I31" s="97">
        <v>4.8000000000000001E-2</v>
      </c>
      <c r="J31" s="97">
        <v>4.8499999999999995E-2</v>
      </c>
      <c r="K31" s="93">
        <v>497999.99999999994</v>
      </c>
      <c r="L31" s="107">
        <v>100.5778</v>
      </c>
      <c r="M31" s="93">
        <v>500.83836999999994</v>
      </c>
      <c r="N31" s="83"/>
      <c r="O31" s="94">
        <f t="shared" si="0"/>
        <v>3.1252339643098154E-3</v>
      </c>
      <c r="P31" s="94">
        <f>M31/'סכום נכסי הקרן'!$C$42</f>
        <v>8.7255968118110433E-4</v>
      </c>
    </row>
    <row r="32" spans="2:16">
      <c r="B32" s="86" t="s">
        <v>416</v>
      </c>
      <c r="C32" s="83" t="s">
        <v>417</v>
      </c>
      <c r="D32" s="83" t="s">
        <v>244</v>
      </c>
      <c r="E32" s="83"/>
      <c r="F32" s="106">
        <v>41548</v>
      </c>
      <c r="G32" s="93">
        <v>7.88</v>
      </c>
      <c r="H32" s="96" t="s">
        <v>153</v>
      </c>
      <c r="I32" s="97">
        <v>4.8000000000000001E-2</v>
      </c>
      <c r="J32" s="97">
        <v>4.8499999999999995E-2</v>
      </c>
      <c r="K32" s="93">
        <v>2034999.9999999998</v>
      </c>
      <c r="L32" s="107">
        <v>102.38630000000001</v>
      </c>
      <c r="M32" s="93">
        <v>2083.6222499999999</v>
      </c>
      <c r="N32" s="83"/>
      <c r="O32" s="94">
        <f t="shared" si="0"/>
        <v>1.3001813388402407E-2</v>
      </c>
      <c r="P32" s="94">
        <f>M32/'סכום נכסי הקרן'!$C$42</f>
        <v>3.6300828272439576E-3</v>
      </c>
    </row>
    <row r="33" spans="2:16">
      <c r="B33" s="86" t="s">
        <v>418</v>
      </c>
      <c r="C33" s="83" t="s">
        <v>419</v>
      </c>
      <c r="D33" s="83" t="s">
        <v>244</v>
      </c>
      <c r="E33" s="83"/>
      <c r="F33" s="106">
        <v>41579</v>
      </c>
      <c r="G33" s="93">
        <v>7.9600000000000009</v>
      </c>
      <c r="H33" s="96" t="s">
        <v>153</v>
      </c>
      <c r="I33" s="97">
        <v>4.8000000000000001E-2</v>
      </c>
      <c r="J33" s="97">
        <v>4.8500000000000008E-2</v>
      </c>
      <c r="K33" s="93">
        <v>1655999.9999999998</v>
      </c>
      <c r="L33" s="107">
        <v>101.98439999999999</v>
      </c>
      <c r="M33" s="93">
        <v>1688.8776999999998</v>
      </c>
      <c r="N33" s="83"/>
      <c r="O33" s="94">
        <f t="shared" si="0"/>
        <v>1.0538605397995851E-2</v>
      </c>
      <c r="P33" s="94">
        <f>M33/'סכום נכסי הקרן'!$C$42</f>
        <v>2.9423596028912017E-3</v>
      </c>
    </row>
    <row r="34" spans="2:16">
      <c r="B34" s="86" t="s">
        <v>420</v>
      </c>
      <c r="C34" s="83" t="s">
        <v>421</v>
      </c>
      <c r="D34" s="83" t="s">
        <v>244</v>
      </c>
      <c r="E34" s="83"/>
      <c r="F34" s="106">
        <v>41609</v>
      </c>
      <c r="G34" s="93">
        <v>8.0400000000000009</v>
      </c>
      <c r="H34" s="96" t="s">
        <v>153</v>
      </c>
      <c r="I34" s="97">
        <v>4.8000000000000001E-2</v>
      </c>
      <c r="J34" s="97">
        <v>4.8499999999999995E-2</v>
      </c>
      <c r="K34" s="93">
        <v>1558999.9999999998</v>
      </c>
      <c r="L34" s="107">
        <v>101.58280000000001</v>
      </c>
      <c r="M34" s="93">
        <v>1583.6750699999996</v>
      </c>
      <c r="N34" s="83"/>
      <c r="O34" s="94">
        <f t="shared" si="0"/>
        <v>9.8821404542042655E-3</v>
      </c>
      <c r="P34" s="94">
        <f>M34/'סכום נכסי הקרן'!$C$42</f>
        <v>2.7590757756312937E-3</v>
      </c>
    </row>
    <row r="35" spans="2:16">
      <c r="B35" s="86" t="s">
        <v>422</v>
      </c>
      <c r="C35" s="83" t="s">
        <v>423</v>
      </c>
      <c r="D35" s="83" t="s">
        <v>244</v>
      </c>
      <c r="E35" s="83"/>
      <c r="F35" s="106">
        <v>41672</v>
      </c>
      <c r="G35" s="93">
        <v>8.2100000000000009</v>
      </c>
      <c r="H35" s="96" t="s">
        <v>153</v>
      </c>
      <c r="I35" s="97">
        <v>4.8000000000000001E-2</v>
      </c>
      <c r="J35" s="97">
        <v>4.8499999999999995E-2</v>
      </c>
      <c r="K35" s="93">
        <v>940999.99999999988</v>
      </c>
      <c r="L35" s="107">
        <v>100.77370000000001</v>
      </c>
      <c r="M35" s="93">
        <v>948.26894999999979</v>
      </c>
      <c r="N35" s="83"/>
      <c r="O35" s="94">
        <f t="shared" si="0"/>
        <v>5.9172030486410333E-3</v>
      </c>
      <c r="P35" s="94">
        <f>M35/'סכום נכסי הקרן'!$C$42</f>
        <v>1.6520724094800092E-3</v>
      </c>
    </row>
    <row r="36" spans="2:16">
      <c r="B36" s="86" t="s">
        <v>424</v>
      </c>
      <c r="C36" s="83" t="s">
        <v>425</v>
      </c>
      <c r="D36" s="83" t="s">
        <v>244</v>
      </c>
      <c r="E36" s="83"/>
      <c r="F36" s="106">
        <v>41700</v>
      </c>
      <c r="G36" s="93">
        <v>8.2900000000000009</v>
      </c>
      <c r="H36" s="96" t="s">
        <v>153</v>
      </c>
      <c r="I36" s="97">
        <v>4.8000000000000001E-2</v>
      </c>
      <c r="J36" s="97">
        <v>4.8600000000000004E-2</v>
      </c>
      <c r="K36" s="93">
        <v>1914999.9999999998</v>
      </c>
      <c r="L36" s="107">
        <v>100.9575</v>
      </c>
      <c r="M36" s="93">
        <v>1933.3403399999995</v>
      </c>
      <c r="N36" s="83"/>
      <c r="O36" s="94">
        <f t="shared" si="0"/>
        <v>1.2064053509195564E-2</v>
      </c>
      <c r="P36" s="94">
        <f>M36/'סכום נכסי הקרן'!$C$42</f>
        <v>3.3682619618080928E-3</v>
      </c>
    </row>
    <row r="37" spans="2:16">
      <c r="B37" s="86" t="s">
        <v>426</v>
      </c>
      <c r="C37" s="83" t="s">
        <v>427</v>
      </c>
      <c r="D37" s="83" t="s">
        <v>244</v>
      </c>
      <c r="E37" s="83"/>
      <c r="F37" s="106">
        <v>41730</v>
      </c>
      <c r="G37" s="93">
        <v>8.18</v>
      </c>
      <c r="H37" s="96" t="s">
        <v>153</v>
      </c>
      <c r="I37" s="97">
        <v>4.8000000000000001E-2</v>
      </c>
      <c r="J37" s="97">
        <v>4.8499999999999995E-2</v>
      </c>
      <c r="K37" s="93">
        <v>2707999.9999999995</v>
      </c>
      <c r="L37" s="107">
        <v>103.1862</v>
      </c>
      <c r="M37" s="93">
        <v>2794.2876200000001</v>
      </c>
      <c r="N37" s="83"/>
      <c r="O37" s="94">
        <f t="shared" si="0"/>
        <v>1.7436368894967934E-2</v>
      </c>
      <c r="P37" s="94">
        <f>M37/'סכום נכסי הקרן'!$C$42</f>
        <v>4.8682027194432145E-3</v>
      </c>
    </row>
    <row r="38" spans="2:16">
      <c r="B38" s="86" t="s">
        <v>428</v>
      </c>
      <c r="C38" s="83" t="s">
        <v>429</v>
      </c>
      <c r="D38" s="83" t="s">
        <v>244</v>
      </c>
      <c r="E38" s="83"/>
      <c r="F38" s="106">
        <v>41760</v>
      </c>
      <c r="G38" s="93">
        <v>8.26</v>
      </c>
      <c r="H38" s="96" t="s">
        <v>153</v>
      </c>
      <c r="I38" s="97">
        <v>4.8000000000000001E-2</v>
      </c>
      <c r="J38" s="97">
        <v>4.8500000000000008E-2</v>
      </c>
      <c r="K38" s="93">
        <v>1215999.9999999998</v>
      </c>
      <c r="L38" s="107">
        <v>102.4764</v>
      </c>
      <c r="M38" s="93">
        <v>1246.1132199999997</v>
      </c>
      <c r="N38" s="83"/>
      <c r="O38" s="94">
        <f t="shared" si="0"/>
        <v>7.7757528012869078E-3</v>
      </c>
      <c r="P38" s="94">
        <f>M38/'סכום נכסי הקרן'!$C$42</f>
        <v>2.1709761453755213E-3</v>
      </c>
    </row>
    <row r="39" spans="2:16">
      <c r="B39" s="86" t="s">
        <v>430</v>
      </c>
      <c r="C39" s="83" t="s">
        <v>431</v>
      </c>
      <c r="D39" s="83" t="s">
        <v>244</v>
      </c>
      <c r="E39" s="83"/>
      <c r="F39" s="106">
        <v>41791</v>
      </c>
      <c r="G39" s="93">
        <v>8.3500000000000014</v>
      </c>
      <c r="H39" s="96" t="s">
        <v>153</v>
      </c>
      <c r="I39" s="97">
        <v>4.8000000000000001E-2</v>
      </c>
      <c r="J39" s="97">
        <v>4.8499999999999995E-2</v>
      </c>
      <c r="K39" s="93">
        <v>1450999.9999999998</v>
      </c>
      <c r="L39" s="107">
        <v>101.96510000000001</v>
      </c>
      <c r="M39" s="93">
        <v>1479.6095299999997</v>
      </c>
      <c r="N39" s="83"/>
      <c r="O39" s="94">
        <f t="shared" si="0"/>
        <v>9.232770957769235E-3</v>
      </c>
      <c r="P39" s="94">
        <f>M39/'סכום נכסי הקרן'!$C$42</f>
        <v>2.5777729844646755E-3</v>
      </c>
    </row>
    <row r="40" spans="2:16">
      <c r="B40" s="86" t="s">
        <v>432</v>
      </c>
      <c r="C40" s="83" t="s">
        <v>433</v>
      </c>
      <c r="D40" s="83" t="s">
        <v>244</v>
      </c>
      <c r="E40" s="83"/>
      <c r="F40" s="106">
        <v>41821</v>
      </c>
      <c r="G40" s="93">
        <v>8.4300000000000015</v>
      </c>
      <c r="H40" s="96" t="s">
        <v>153</v>
      </c>
      <c r="I40" s="97">
        <v>4.8000000000000001E-2</v>
      </c>
      <c r="J40" s="97">
        <v>4.8500000000000008E-2</v>
      </c>
      <c r="K40" s="93">
        <v>1652999.9999999998</v>
      </c>
      <c r="L40" s="107">
        <v>101.4697</v>
      </c>
      <c r="M40" s="93">
        <v>1677.2963999999997</v>
      </c>
      <c r="N40" s="83"/>
      <c r="O40" s="94">
        <f t="shared" si="0"/>
        <v>1.0466338027365159E-2</v>
      </c>
      <c r="P40" s="94">
        <f>M40/'סכום נכסי הקרן'!$C$42</f>
        <v>2.92218268346775E-3</v>
      </c>
    </row>
    <row r="41" spans="2:16">
      <c r="B41" s="86" t="s">
        <v>434</v>
      </c>
      <c r="C41" s="83" t="s">
        <v>435</v>
      </c>
      <c r="D41" s="83" t="s">
        <v>244</v>
      </c>
      <c r="E41" s="83"/>
      <c r="F41" s="106">
        <v>41852</v>
      </c>
      <c r="G41" s="93">
        <v>8.5199999999999978</v>
      </c>
      <c r="H41" s="96" t="s">
        <v>153</v>
      </c>
      <c r="I41" s="97">
        <v>4.8000000000000001E-2</v>
      </c>
      <c r="J41" s="97">
        <v>4.8499999999999988E-2</v>
      </c>
      <c r="K41" s="93">
        <v>1435999.9999999998</v>
      </c>
      <c r="L41" s="107">
        <v>100.78270000000001</v>
      </c>
      <c r="M41" s="93">
        <v>1447.2393500000001</v>
      </c>
      <c r="N41" s="83"/>
      <c r="O41" s="94">
        <f t="shared" si="0"/>
        <v>9.0307808706941942E-3</v>
      </c>
      <c r="P41" s="94">
        <f>M41/'סכום נכסי הקרן'!$C$42</f>
        <v>2.5213777167846559E-3</v>
      </c>
    </row>
    <row r="42" spans="2:16">
      <c r="B42" s="86" t="s">
        <v>436</v>
      </c>
      <c r="C42" s="83" t="s">
        <v>437</v>
      </c>
      <c r="D42" s="83" t="s">
        <v>244</v>
      </c>
      <c r="E42" s="83"/>
      <c r="F42" s="106">
        <v>41945</v>
      </c>
      <c r="G42" s="93">
        <v>8.56</v>
      </c>
      <c r="H42" s="96" t="s">
        <v>153</v>
      </c>
      <c r="I42" s="97">
        <v>4.8000000000000001E-2</v>
      </c>
      <c r="J42" s="97">
        <v>4.8499999999999995E-2</v>
      </c>
      <c r="K42" s="93">
        <v>1302999.9999999998</v>
      </c>
      <c r="L42" s="107">
        <v>102.2619</v>
      </c>
      <c r="M42" s="93">
        <v>1332.4725899999999</v>
      </c>
      <c r="N42" s="83"/>
      <c r="O42" s="94">
        <f t="shared" si="0"/>
        <v>8.3146357072839041E-3</v>
      </c>
      <c r="P42" s="94">
        <f>M42/'סכום נכסי הקרן'!$C$42</f>
        <v>2.3214312799415913E-3</v>
      </c>
    </row>
    <row r="43" spans="2:16">
      <c r="B43" s="86" t="s">
        <v>438</v>
      </c>
      <c r="C43" s="83" t="s">
        <v>439</v>
      </c>
      <c r="D43" s="83" t="s">
        <v>244</v>
      </c>
      <c r="E43" s="83"/>
      <c r="F43" s="106">
        <v>41974</v>
      </c>
      <c r="G43" s="93">
        <v>8.64</v>
      </c>
      <c r="H43" s="96" t="s">
        <v>153</v>
      </c>
      <c r="I43" s="97">
        <v>4.8000000000000001E-2</v>
      </c>
      <c r="J43" s="97">
        <v>4.8500000000000008E-2</v>
      </c>
      <c r="K43" s="93">
        <v>329999.99999999994</v>
      </c>
      <c r="L43" s="107">
        <v>101.5791</v>
      </c>
      <c r="M43" s="93">
        <v>335.2222999999999</v>
      </c>
      <c r="N43" s="83"/>
      <c r="O43" s="94">
        <f t="shared" si="0"/>
        <v>2.0917888490733132E-3</v>
      </c>
      <c r="P43" s="94">
        <f>M43/'סכום נכסי הקרן'!$C$42</f>
        <v>5.8402367057619096E-4</v>
      </c>
    </row>
    <row r="44" spans="2:16">
      <c r="B44" s="86" t="s">
        <v>440</v>
      </c>
      <c r="C44" s="83" t="s">
        <v>441</v>
      </c>
      <c r="D44" s="83" t="s">
        <v>244</v>
      </c>
      <c r="E44" s="83"/>
      <c r="F44" s="106">
        <v>42005</v>
      </c>
      <c r="G44" s="93">
        <v>8.73</v>
      </c>
      <c r="H44" s="96" t="s">
        <v>153</v>
      </c>
      <c r="I44" s="97">
        <v>4.8000000000000001E-2</v>
      </c>
      <c r="J44" s="97">
        <v>4.8500000000000008E-2</v>
      </c>
      <c r="K44" s="93">
        <v>1110999.9999999998</v>
      </c>
      <c r="L44" s="107">
        <v>101.3703</v>
      </c>
      <c r="M44" s="93">
        <v>1126.2244299999998</v>
      </c>
      <c r="N44" s="83"/>
      <c r="O44" s="94">
        <f t="shared" si="0"/>
        <v>7.0276461447461823E-3</v>
      </c>
      <c r="P44" s="94">
        <f>M44/'סכום נכסי הקרן'!$C$42</f>
        <v>1.962106117347141E-3</v>
      </c>
    </row>
    <row r="45" spans="2:16">
      <c r="B45" s="86" t="s">
        <v>442</v>
      </c>
      <c r="C45" s="83" t="s">
        <v>443</v>
      </c>
      <c r="D45" s="83" t="s">
        <v>244</v>
      </c>
      <c r="E45" s="83"/>
      <c r="F45" s="106">
        <v>42036</v>
      </c>
      <c r="G45" s="93">
        <v>8.8100000000000023</v>
      </c>
      <c r="H45" s="96" t="s">
        <v>153</v>
      </c>
      <c r="I45" s="97">
        <v>4.8000000000000001E-2</v>
      </c>
      <c r="J45" s="97">
        <v>4.8500000000000008E-2</v>
      </c>
      <c r="K45" s="93">
        <v>1483999.9999999998</v>
      </c>
      <c r="L45" s="107">
        <v>100.9704</v>
      </c>
      <c r="M45" s="93">
        <v>1498.4010599999997</v>
      </c>
      <c r="N45" s="83"/>
      <c r="O45" s="94">
        <f t="shared" si="0"/>
        <v>9.3500302001019407E-3</v>
      </c>
      <c r="P45" s="94">
        <f>M45/'סכום נכסי הקרן'!$C$42</f>
        <v>2.6105115532482639E-3</v>
      </c>
    </row>
    <row r="46" spans="2:16">
      <c r="B46" s="86" t="s">
        <v>444</v>
      </c>
      <c r="C46" s="83" t="s">
        <v>445</v>
      </c>
      <c r="D46" s="83" t="s">
        <v>244</v>
      </c>
      <c r="E46" s="83"/>
      <c r="F46" s="106">
        <v>42064</v>
      </c>
      <c r="G46" s="93">
        <v>8.89</v>
      </c>
      <c r="H46" s="96" t="s">
        <v>153</v>
      </c>
      <c r="I46" s="97">
        <v>4.8000000000000001E-2</v>
      </c>
      <c r="J46" s="97">
        <v>4.8499999999999995E-2</v>
      </c>
      <c r="K46" s="93">
        <v>3367999.9999999995</v>
      </c>
      <c r="L46" s="107">
        <v>101.4777</v>
      </c>
      <c r="M46" s="93">
        <v>3417.7700299999992</v>
      </c>
      <c r="N46" s="83"/>
      <c r="O46" s="94">
        <f t="shared" si="0"/>
        <v>2.1326902289767007E-2</v>
      </c>
      <c r="P46" s="94">
        <f>M46/'סכום נכסי הקרן'!$C$42</f>
        <v>5.9544326201028345E-3</v>
      </c>
    </row>
    <row r="47" spans="2:16">
      <c r="B47" s="86" t="s">
        <v>446</v>
      </c>
      <c r="C47" s="83" t="s">
        <v>447</v>
      </c>
      <c r="D47" s="83" t="s">
        <v>244</v>
      </c>
      <c r="E47" s="83"/>
      <c r="F47" s="106">
        <v>42095</v>
      </c>
      <c r="G47" s="93">
        <v>8.7700000000000014</v>
      </c>
      <c r="H47" s="96" t="s">
        <v>153</v>
      </c>
      <c r="I47" s="97">
        <v>4.8000000000000001E-2</v>
      </c>
      <c r="J47" s="97">
        <v>4.8500000000000008E-2</v>
      </c>
      <c r="K47" s="93">
        <v>2182999.9999999995</v>
      </c>
      <c r="L47" s="107">
        <v>104.244</v>
      </c>
      <c r="M47" s="93">
        <v>2275.6468399999994</v>
      </c>
      <c r="N47" s="83"/>
      <c r="O47" s="94">
        <f t="shared" si="0"/>
        <v>1.4200047802132859E-2</v>
      </c>
      <c r="P47" s="94">
        <f>M47/'סכום נכסי הקרן'!$C$42</f>
        <v>3.9646277125116973E-3</v>
      </c>
    </row>
    <row r="48" spans="2:16">
      <c r="B48" s="86" t="s">
        <v>448</v>
      </c>
      <c r="C48" s="83" t="s">
        <v>449</v>
      </c>
      <c r="D48" s="83" t="s">
        <v>244</v>
      </c>
      <c r="E48" s="83"/>
      <c r="F48" s="106">
        <v>42156</v>
      </c>
      <c r="G48" s="93">
        <v>8.93</v>
      </c>
      <c r="H48" s="96" t="s">
        <v>153</v>
      </c>
      <c r="I48" s="97">
        <v>4.8000000000000001E-2</v>
      </c>
      <c r="J48" s="97">
        <v>4.8499999999999995E-2</v>
      </c>
      <c r="K48" s="93">
        <v>1273999.9999999998</v>
      </c>
      <c r="L48" s="107">
        <v>102.4872</v>
      </c>
      <c r="M48" s="93">
        <v>1305.6804999999997</v>
      </c>
      <c r="N48" s="83"/>
      <c r="O48" s="94">
        <f t="shared" si="0"/>
        <v>8.1474529300481144E-3</v>
      </c>
      <c r="P48" s="94">
        <f>M48/'סכום נכסי הקרן'!$C$42</f>
        <v>2.2747541503347372E-3</v>
      </c>
    </row>
    <row r="49" spans="2:16">
      <c r="B49" s="86" t="s">
        <v>450</v>
      </c>
      <c r="C49" s="83" t="s">
        <v>451</v>
      </c>
      <c r="D49" s="83" t="s">
        <v>244</v>
      </c>
      <c r="E49" s="83"/>
      <c r="F49" s="106">
        <v>42218</v>
      </c>
      <c r="G49" s="93">
        <v>9.11</v>
      </c>
      <c r="H49" s="96" t="s">
        <v>153</v>
      </c>
      <c r="I49" s="97">
        <v>4.8000000000000001E-2</v>
      </c>
      <c r="J49" s="97">
        <v>4.8499999999999995E-2</v>
      </c>
      <c r="K49" s="93">
        <v>2537999.9999999995</v>
      </c>
      <c r="L49" s="107">
        <v>101.1572</v>
      </c>
      <c r="M49" s="93">
        <v>2567.3706699999998</v>
      </c>
      <c r="N49" s="83"/>
      <c r="O49" s="94">
        <f t="shared" si="0"/>
        <v>1.6020405978193819E-2</v>
      </c>
      <c r="P49" s="94">
        <f>M49/'סכום נכסי הקרן'!$C$42</f>
        <v>4.4728684291679135E-3</v>
      </c>
    </row>
    <row r="50" spans="2:16">
      <c r="B50" s="86" t="s">
        <v>452</v>
      </c>
      <c r="C50" s="83" t="s">
        <v>453</v>
      </c>
      <c r="D50" s="83" t="s">
        <v>244</v>
      </c>
      <c r="E50" s="83"/>
      <c r="F50" s="106">
        <v>42309</v>
      </c>
      <c r="G50" s="93">
        <v>9.129999999999999</v>
      </c>
      <c r="H50" s="96" t="s">
        <v>153</v>
      </c>
      <c r="I50" s="97">
        <v>4.8000000000000001E-2</v>
      </c>
      <c r="J50" s="97">
        <v>4.8500000000000008E-2</v>
      </c>
      <c r="K50" s="93">
        <v>3360999.9999999995</v>
      </c>
      <c r="L50" s="107">
        <v>102.7889</v>
      </c>
      <c r="M50" s="93">
        <v>3454.7364199999993</v>
      </c>
      <c r="N50" s="83"/>
      <c r="O50" s="94">
        <f t="shared" si="0"/>
        <v>2.1557572750510508E-2</v>
      </c>
      <c r="P50" s="94">
        <f>M50/'סכום נכסי הקרן'!$C$42</f>
        <v>6.0188353963374439E-3</v>
      </c>
    </row>
    <row r="51" spans="2:16">
      <c r="B51" s="86" t="s">
        <v>454</v>
      </c>
      <c r="C51" s="83" t="s">
        <v>455</v>
      </c>
      <c r="D51" s="83" t="s">
        <v>244</v>
      </c>
      <c r="E51" s="83"/>
      <c r="F51" s="106">
        <v>42339</v>
      </c>
      <c r="G51" s="93">
        <v>9.2200000000000006</v>
      </c>
      <c r="H51" s="96" t="s">
        <v>153</v>
      </c>
      <c r="I51" s="97">
        <v>4.8000000000000001E-2</v>
      </c>
      <c r="J51" s="97">
        <v>4.8500000000000008E-2</v>
      </c>
      <c r="K51" s="93">
        <v>1832999.9999999998</v>
      </c>
      <c r="L51" s="107">
        <v>102.2805</v>
      </c>
      <c r="M51" s="93">
        <v>1874.8024399999997</v>
      </c>
      <c r="N51" s="83"/>
      <c r="O51" s="94">
        <f t="shared" si="0"/>
        <v>1.1698776716845626E-2</v>
      </c>
      <c r="P51" s="94">
        <f>M51/'סכום נכסי הקרן'!$C$42</f>
        <v>3.2662773407795341E-3</v>
      </c>
    </row>
    <row r="52" spans="2:16">
      <c r="B52" s="86" t="s">
        <v>456</v>
      </c>
      <c r="C52" s="83" t="s">
        <v>457</v>
      </c>
      <c r="D52" s="83" t="s">
        <v>244</v>
      </c>
      <c r="E52" s="83"/>
      <c r="F52" s="106">
        <v>42370</v>
      </c>
      <c r="G52" s="93">
        <v>9.3000000000000007</v>
      </c>
      <c r="H52" s="96" t="s">
        <v>153</v>
      </c>
      <c r="I52" s="97">
        <v>4.8000000000000001E-2</v>
      </c>
      <c r="J52" s="97">
        <v>4.8500000000000008E-2</v>
      </c>
      <c r="K52" s="93">
        <v>1208999.9999999998</v>
      </c>
      <c r="L52" s="107">
        <v>102.2877</v>
      </c>
      <c r="M52" s="93">
        <v>1236.6588999999997</v>
      </c>
      <c r="N52" s="83"/>
      <c r="O52" s="94">
        <f t="shared" si="0"/>
        <v>7.7167577966241185E-3</v>
      </c>
      <c r="P52" s="94">
        <f>M52/'סכום נכסי הקרן'!$C$42</f>
        <v>2.1545048465711103E-3</v>
      </c>
    </row>
    <row r="53" spans="2:16">
      <c r="B53" s="86" t="s">
        <v>458</v>
      </c>
      <c r="C53" s="83" t="s">
        <v>459</v>
      </c>
      <c r="D53" s="83" t="s">
        <v>244</v>
      </c>
      <c r="E53" s="83"/>
      <c r="F53" s="106">
        <v>42461</v>
      </c>
      <c r="G53" s="93">
        <v>9.3199999999999985</v>
      </c>
      <c r="H53" s="96" t="s">
        <v>153</v>
      </c>
      <c r="I53" s="97">
        <v>4.8000000000000001E-2</v>
      </c>
      <c r="J53" s="97">
        <v>4.8499999999999995E-2</v>
      </c>
      <c r="K53" s="93">
        <v>2851999.9999999995</v>
      </c>
      <c r="L53" s="107">
        <v>104.4556</v>
      </c>
      <c r="M53" s="93">
        <v>2979.0729100000003</v>
      </c>
      <c r="N53" s="83"/>
      <c r="O53" s="94">
        <f t="shared" si="0"/>
        <v>1.8589430040049208E-2</v>
      </c>
      <c r="P53" s="94">
        <f>M53/'סכום נכסי הקרן'!$C$42</f>
        <v>5.1901353096506266E-3</v>
      </c>
    </row>
    <row r="54" spans="2:16">
      <c r="B54" s="86" t="s">
        <v>460</v>
      </c>
      <c r="C54" s="83" t="s">
        <v>461</v>
      </c>
      <c r="D54" s="83" t="s">
        <v>244</v>
      </c>
      <c r="E54" s="83"/>
      <c r="F54" s="106">
        <v>42491</v>
      </c>
      <c r="G54" s="93">
        <v>9.4100000000000019</v>
      </c>
      <c r="H54" s="96" t="s">
        <v>153</v>
      </c>
      <c r="I54" s="97">
        <v>4.8000000000000001E-2</v>
      </c>
      <c r="J54" s="97">
        <v>4.8600000000000011E-2</v>
      </c>
      <c r="K54" s="93">
        <v>2209999.9999999995</v>
      </c>
      <c r="L54" s="107">
        <v>104.2555</v>
      </c>
      <c r="M54" s="93">
        <v>2304.0467999999992</v>
      </c>
      <c r="N54" s="83"/>
      <c r="O54" s="94">
        <f t="shared" si="0"/>
        <v>1.4377263696308538E-2</v>
      </c>
      <c r="P54" s="94">
        <f>M54/'סכום נכסי הקרן'!$C$42</f>
        <v>4.0141060702564447E-3</v>
      </c>
    </row>
    <row r="55" spans="2:16">
      <c r="B55" s="86" t="s">
        <v>462</v>
      </c>
      <c r="C55" s="83" t="s">
        <v>463</v>
      </c>
      <c r="D55" s="83" t="s">
        <v>244</v>
      </c>
      <c r="E55" s="83"/>
      <c r="F55" s="106">
        <v>42522</v>
      </c>
      <c r="G55" s="93">
        <v>9.49</v>
      </c>
      <c r="H55" s="96" t="s">
        <v>153</v>
      </c>
      <c r="I55" s="97">
        <v>4.8000000000000001E-2</v>
      </c>
      <c r="J55" s="97">
        <v>4.8500000000000008E-2</v>
      </c>
      <c r="K55" s="93">
        <v>2743999.9999999995</v>
      </c>
      <c r="L55" s="107">
        <v>103.4224</v>
      </c>
      <c r="M55" s="93">
        <v>2837.9112899999996</v>
      </c>
      <c r="N55" s="83"/>
      <c r="O55" s="94">
        <f t="shared" si="0"/>
        <v>1.7708580816614115E-2</v>
      </c>
      <c r="P55" s="94">
        <f>M55/'סכום נכסי הקרן'!$C$42</f>
        <v>4.9442037965714497E-3</v>
      </c>
    </row>
    <row r="56" spans="2:16">
      <c r="B56" s="86" t="s">
        <v>464</v>
      </c>
      <c r="C56" s="83" t="s">
        <v>465</v>
      </c>
      <c r="D56" s="83" t="s">
        <v>244</v>
      </c>
      <c r="E56" s="83"/>
      <c r="F56" s="106">
        <v>42552</v>
      </c>
      <c r="G56" s="93">
        <v>9.5799999999999983</v>
      </c>
      <c r="H56" s="96" t="s">
        <v>153</v>
      </c>
      <c r="I56" s="97">
        <v>4.8000000000000001E-2</v>
      </c>
      <c r="J56" s="97">
        <v>4.8499999999999988E-2</v>
      </c>
      <c r="K56" s="93">
        <v>561999.99999999988</v>
      </c>
      <c r="L56" s="107">
        <v>102.7009</v>
      </c>
      <c r="M56" s="93">
        <v>577.18256000000008</v>
      </c>
      <c r="N56" s="83"/>
      <c r="O56" s="94">
        <f t="shared" si="0"/>
        <v>3.6016220964046513E-3</v>
      </c>
      <c r="P56" s="94">
        <f>M56/'סכום נכסי הקרן'!$C$42</f>
        <v>1.0055663876888941E-3</v>
      </c>
    </row>
    <row r="57" spans="2:16">
      <c r="B57" s="86" t="s">
        <v>466</v>
      </c>
      <c r="C57" s="83" t="s">
        <v>467</v>
      </c>
      <c r="D57" s="83" t="s">
        <v>244</v>
      </c>
      <c r="E57" s="83"/>
      <c r="F57" s="106">
        <v>42583</v>
      </c>
      <c r="G57" s="93">
        <v>9.66</v>
      </c>
      <c r="H57" s="96" t="s">
        <v>153</v>
      </c>
      <c r="I57" s="97">
        <v>4.8000000000000001E-2</v>
      </c>
      <c r="J57" s="97">
        <v>4.8500000000000008E-2</v>
      </c>
      <c r="K57" s="93">
        <v>3321999.9999999995</v>
      </c>
      <c r="L57" s="107">
        <v>101.9987</v>
      </c>
      <c r="M57" s="93">
        <v>3388.3961099999992</v>
      </c>
      <c r="N57" s="83"/>
      <c r="O57" s="94">
        <f t="shared" si="0"/>
        <v>2.1143608880260626E-2</v>
      </c>
      <c r="P57" s="94">
        <f>M57/'סכום נכסי הקרן'!$C$42</f>
        <v>5.9032574310488506E-3</v>
      </c>
    </row>
    <row r="58" spans="2:16">
      <c r="B58" s="86" t="s">
        <v>468</v>
      </c>
      <c r="C58" s="83" t="s">
        <v>469</v>
      </c>
      <c r="D58" s="83" t="s">
        <v>244</v>
      </c>
      <c r="E58" s="83"/>
      <c r="F58" s="106">
        <v>42614</v>
      </c>
      <c r="G58" s="93">
        <v>9.74</v>
      </c>
      <c r="H58" s="96" t="s">
        <v>153</v>
      </c>
      <c r="I58" s="97">
        <v>4.8000000000000001E-2</v>
      </c>
      <c r="J58" s="97">
        <v>4.8500000000000008E-2</v>
      </c>
      <c r="K58" s="93">
        <v>2258999.9999999995</v>
      </c>
      <c r="L58" s="107">
        <v>101.17659999999999</v>
      </c>
      <c r="M58" s="93">
        <v>2285.5608399999992</v>
      </c>
      <c r="N58" s="83"/>
      <c r="O58" s="94">
        <f t="shared" si="0"/>
        <v>1.426191121232279E-2</v>
      </c>
      <c r="P58" s="94">
        <f>M58/'סכום נכסי הקרן'!$C$42</f>
        <v>3.9818998649612577E-3</v>
      </c>
    </row>
    <row r="59" spans="2:16">
      <c r="B59" s="86" t="s">
        <v>470</v>
      </c>
      <c r="C59" s="83" t="s">
        <v>471</v>
      </c>
      <c r="D59" s="83" t="s">
        <v>244</v>
      </c>
      <c r="E59" s="83"/>
      <c r="F59" s="106">
        <v>42644</v>
      </c>
      <c r="G59" s="93">
        <v>9.6</v>
      </c>
      <c r="H59" s="96" t="s">
        <v>153</v>
      </c>
      <c r="I59" s="97">
        <v>4.8000000000000001E-2</v>
      </c>
      <c r="J59" s="97">
        <v>4.8500000000000008E-2</v>
      </c>
      <c r="K59" s="93">
        <v>1747999.9999999998</v>
      </c>
      <c r="L59" s="107">
        <v>103.5081</v>
      </c>
      <c r="M59" s="93">
        <v>1809.3120499999998</v>
      </c>
      <c r="N59" s="83"/>
      <c r="O59" s="94">
        <f t="shared" si="0"/>
        <v>1.1290116351698491E-2</v>
      </c>
      <c r="P59" s="94">
        <f>M59/'סכום נכסי הקרן'!$C$42</f>
        <v>3.1521801045417712E-3</v>
      </c>
    </row>
    <row r="60" spans="2:16">
      <c r="B60" s="86" t="s">
        <v>472</v>
      </c>
      <c r="C60" s="83" t="s">
        <v>473</v>
      </c>
      <c r="D60" s="83" t="s">
        <v>244</v>
      </c>
      <c r="E60" s="83"/>
      <c r="F60" s="106">
        <v>42675</v>
      </c>
      <c r="G60" s="93">
        <v>9.68</v>
      </c>
      <c r="H60" s="96" t="s">
        <v>153</v>
      </c>
      <c r="I60" s="97">
        <v>4.8000000000000001E-2</v>
      </c>
      <c r="J60" s="97">
        <v>4.8499999999999995E-2</v>
      </c>
      <c r="K60" s="93">
        <v>1910999.9999999998</v>
      </c>
      <c r="L60" s="107">
        <v>103.20310000000001</v>
      </c>
      <c r="M60" s="93">
        <v>1972.2121199999997</v>
      </c>
      <c r="N60" s="83"/>
      <c r="O60" s="94">
        <f t="shared" si="0"/>
        <v>1.2306613613185158E-2</v>
      </c>
      <c r="P60" s="94">
        <f>M60/'סכום נכסי הקרן'!$C$42</f>
        <v>3.4359843049738973E-3</v>
      </c>
    </row>
    <row r="61" spans="2:16">
      <c r="B61" s="86" t="s">
        <v>474</v>
      </c>
      <c r="C61" s="83" t="s">
        <v>475</v>
      </c>
      <c r="D61" s="83" t="s">
        <v>244</v>
      </c>
      <c r="E61" s="83"/>
      <c r="F61" s="106">
        <v>42705</v>
      </c>
      <c r="G61" s="93">
        <v>9.76</v>
      </c>
      <c r="H61" s="96" t="s">
        <v>153</v>
      </c>
      <c r="I61" s="97">
        <v>4.8000000000000001E-2</v>
      </c>
      <c r="J61" s="97">
        <v>4.8499999999999995E-2</v>
      </c>
      <c r="K61" s="93">
        <v>2800999.9999999995</v>
      </c>
      <c r="L61" s="107">
        <v>102.58880000000001</v>
      </c>
      <c r="M61" s="93">
        <v>2873.5143499999995</v>
      </c>
      <c r="N61" s="83"/>
      <c r="O61" s="94">
        <f t="shared" si="0"/>
        <v>1.7930744091255713E-2</v>
      </c>
      <c r="P61" s="94">
        <f>M61/'סכום נכסי הקרן'!$C$42</f>
        <v>5.0062313818035305E-3</v>
      </c>
    </row>
    <row r="62" spans="2:16">
      <c r="B62" s="86" t="s">
        <v>476</v>
      </c>
      <c r="C62" s="83" t="s">
        <v>477</v>
      </c>
      <c r="D62" s="83" t="s">
        <v>244</v>
      </c>
      <c r="E62" s="83"/>
      <c r="F62" s="106">
        <v>42736</v>
      </c>
      <c r="G62" s="93">
        <v>9.85</v>
      </c>
      <c r="H62" s="96" t="s">
        <v>153</v>
      </c>
      <c r="I62" s="97">
        <v>4.8000000000000001E-2</v>
      </c>
      <c r="J62" s="97">
        <v>4.8500000000000008E-2</v>
      </c>
      <c r="K62" s="93">
        <v>3648999.9999999995</v>
      </c>
      <c r="L62" s="107">
        <v>102.5973</v>
      </c>
      <c r="M62" s="93">
        <v>3743.7771199999993</v>
      </c>
      <c r="N62" s="83"/>
      <c r="O62" s="94">
        <f t="shared" si="0"/>
        <v>2.3361188181788034E-2</v>
      </c>
      <c r="P62" s="94">
        <f>M62/'סכום נכסי הקרן'!$C$42</f>
        <v>6.5224015688740309E-3</v>
      </c>
    </row>
    <row r="63" spans="2:16">
      <c r="B63" s="86" t="s">
        <v>478</v>
      </c>
      <c r="C63" s="83" t="s">
        <v>479</v>
      </c>
      <c r="D63" s="83" t="s">
        <v>244</v>
      </c>
      <c r="E63" s="83"/>
      <c r="F63" s="106">
        <v>42767</v>
      </c>
      <c r="G63" s="93">
        <v>9.9299999999999979</v>
      </c>
      <c r="H63" s="96" t="s">
        <v>153</v>
      </c>
      <c r="I63" s="97">
        <v>4.8000000000000001E-2</v>
      </c>
      <c r="J63" s="97">
        <v>4.8499999999999995E-2</v>
      </c>
      <c r="K63" s="93">
        <v>2409999.9999999995</v>
      </c>
      <c r="L63" s="107">
        <v>102.1925</v>
      </c>
      <c r="M63" s="93">
        <v>2462.8391699999997</v>
      </c>
      <c r="N63" s="83"/>
      <c r="O63" s="94">
        <f t="shared" si="0"/>
        <v>1.5368128888999849E-2</v>
      </c>
      <c r="P63" s="94">
        <f>M63/'סכום נכסי הקרן'!$C$42</f>
        <v>4.2907538433517691E-3</v>
      </c>
    </row>
    <row r="64" spans="2:16">
      <c r="B64" s="86" t="s">
        <v>480</v>
      </c>
      <c r="C64" s="83" t="s">
        <v>481</v>
      </c>
      <c r="D64" s="83" t="s">
        <v>244</v>
      </c>
      <c r="E64" s="83"/>
      <c r="F64" s="106">
        <v>42795</v>
      </c>
      <c r="G64" s="93">
        <v>10.02</v>
      </c>
      <c r="H64" s="96" t="s">
        <v>153</v>
      </c>
      <c r="I64" s="97">
        <v>4.8000000000000001E-2</v>
      </c>
      <c r="J64" s="97">
        <v>4.8499999999999988E-2</v>
      </c>
      <c r="K64" s="93">
        <v>3326999.9999999995</v>
      </c>
      <c r="L64" s="107">
        <v>101.9933</v>
      </c>
      <c r="M64" s="93">
        <v>3393.3164700000002</v>
      </c>
      <c r="N64" s="83"/>
      <c r="O64" s="94">
        <f t="shared" si="0"/>
        <v>2.1174311951570109E-2</v>
      </c>
      <c r="P64" s="94">
        <f>M64/'סכום נכסי הקרן'!$C$42</f>
        <v>5.9118296731334513E-3</v>
      </c>
    </row>
    <row r="65" spans="2:16">
      <c r="B65" s="86" t="s">
        <v>482</v>
      </c>
      <c r="C65" s="83" t="s">
        <v>483</v>
      </c>
      <c r="D65" s="83" t="s">
        <v>244</v>
      </c>
      <c r="E65" s="83"/>
      <c r="F65" s="106">
        <v>42826</v>
      </c>
      <c r="G65" s="93">
        <v>9.8599999999999977</v>
      </c>
      <c r="H65" s="96" t="s">
        <v>153</v>
      </c>
      <c r="I65" s="97">
        <v>4.8000000000000001E-2</v>
      </c>
      <c r="J65" s="97">
        <v>4.8499999999999995E-2</v>
      </c>
      <c r="K65" s="93">
        <v>1994999.9999999998</v>
      </c>
      <c r="L65" s="107">
        <v>104.02930000000001</v>
      </c>
      <c r="M65" s="93">
        <v>2075.38454</v>
      </c>
      <c r="N65" s="83"/>
      <c r="O65" s="94">
        <f t="shared" si="0"/>
        <v>1.2950410036298744E-2</v>
      </c>
      <c r="P65" s="94">
        <f>M65/'סכום נכסי הקרן'!$C$42</f>
        <v>3.6157311041296477E-3</v>
      </c>
    </row>
    <row r="66" spans="2:16">
      <c r="B66" s="86" t="s">
        <v>484</v>
      </c>
      <c r="C66" s="83" t="s">
        <v>485</v>
      </c>
      <c r="D66" s="83" t="s">
        <v>244</v>
      </c>
      <c r="E66" s="83"/>
      <c r="F66" s="106">
        <v>42856</v>
      </c>
      <c r="G66" s="93">
        <v>9.94</v>
      </c>
      <c r="H66" s="96" t="s">
        <v>153</v>
      </c>
      <c r="I66" s="97">
        <v>4.8000000000000001E-2</v>
      </c>
      <c r="J66" s="97">
        <v>4.8499999999999995E-2</v>
      </c>
      <c r="K66" s="93">
        <v>2490999.9999999995</v>
      </c>
      <c r="L66" s="107">
        <v>103.3043</v>
      </c>
      <c r="M66" s="93">
        <v>2573.4069999999997</v>
      </c>
      <c r="N66" s="83"/>
      <c r="O66" s="94">
        <f t="shared" si="0"/>
        <v>1.6058072707952925E-2</v>
      </c>
      <c r="P66" s="94">
        <f>M66/'סכום נכסי הקרן'!$C$42</f>
        <v>4.4833849121208944E-3</v>
      </c>
    </row>
    <row r="67" spans="2:16">
      <c r="B67" s="86" t="s">
        <v>486</v>
      </c>
      <c r="C67" s="83" t="s">
        <v>487</v>
      </c>
      <c r="D67" s="83" t="s">
        <v>244</v>
      </c>
      <c r="E67" s="83"/>
      <c r="F67" s="106">
        <v>42887</v>
      </c>
      <c r="G67" s="93">
        <v>10.029999999999999</v>
      </c>
      <c r="H67" s="96" t="s">
        <v>153</v>
      </c>
      <c r="I67" s="97">
        <v>4.8000000000000001E-2</v>
      </c>
      <c r="J67" s="97">
        <v>4.8499999999999995E-2</v>
      </c>
      <c r="K67" s="93">
        <v>4798999.9999999991</v>
      </c>
      <c r="L67" s="107">
        <v>102.69540000000001</v>
      </c>
      <c r="M67" s="93">
        <v>4928.3528399999996</v>
      </c>
      <c r="N67" s="83"/>
      <c r="O67" s="94">
        <f t="shared" si="0"/>
        <v>3.0752946671539442E-2</v>
      </c>
      <c r="P67" s="94">
        <f>M67/'סכום נכסי הקרן'!$C$42</f>
        <v>8.58616719565314E-3</v>
      </c>
    </row>
    <row r="68" spans="2:16">
      <c r="B68" s="86" t="s">
        <v>488</v>
      </c>
      <c r="C68" s="83" t="s">
        <v>489</v>
      </c>
      <c r="D68" s="83" t="s">
        <v>244</v>
      </c>
      <c r="E68" s="83"/>
      <c r="F68" s="106">
        <v>42949</v>
      </c>
      <c r="G68" s="93">
        <v>10.199999999999999</v>
      </c>
      <c r="H68" s="96" t="s">
        <v>153</v>
      </c>
      <c r="I68" s="97">
        <v>4.8000000000000001E-2</v>
      </c>
      <c r="J68" s="97">
        <v>4.8499999999999995E-2</v>
      </c>
      <c r="K68" s="93">
        <v>3687999.9999999995</v>
      </c>
      <c r="L68" s="107">
        <v>102.1915</v>
      </c>
      <c r="M68" s="93">
        <v>3768.8220299999994</v>
      </c>
      <c r="N68" s="83"/>
      <c r="O68" s="94">
        <f t="shared" si="0"/>
        <v>2.351746854697867E-2</v>
      </c>
      <c r="P68" s="94">
        <f>M68/'סכום נכסי הקרן'!$C$42</f>
        <v>6.5660347647188491E-3</v>
      </c>
    </row>
    <row r="69" spans="2:16">
      <c r="B69" s="86" t="s">
        <v>490</v>
      </c>
      <c r="C69" s="83" t="s">
        <v>491</v>
      </c>
      <c r="D69" s="83" t="s">
        <v>244</v>
      </c>
      <c r="E69" s="83"/>
      <c r="F69" s="106">
        <v>42979</v>
      </c>
      <c r="G69" s="93">
        <v>10.280000000000001</v>
      </c>
      <c r="H69" s="96" t="s">
        <v>153</v>
      </c>
      <c r="I69" s="97">
        <v>4.8000000000000001E-2</v>
      </c>
      <c r="J69" s="97">
        <v>4.8500000000000008E-2</v>
      </c>
      <c r="K69" s="93">
        <v>2107999.9999999995</v>
      </c>
      <c r="L69" s="107">
        <v>101.9037</v>
      </c>
      <c r="M69" s="93">
        <v>2148.1297299999997</v>
      </c>
      <c r="N69" s="83"/>
      <c r="O69" s="94">
        <f t="shared" si="0"/>
        <v>1.3404340390173528E-2</v>
      </c>
      <c r="P69" s="94">
        <f>M69/'סכום נכסי הקרן'!$C$42</f>
        <v>3.7424676394990494E-3</v>
      </c>
    </row>
    <row r="70" spans="2:16">
      <c r="B70" s="86" t="s">
        <v>492</v>
      </c>
      <c r="C70" s="83" t="s">
        <v>493</v>
      </c>
      <c r="D70" s="83" t="s">
        <v>244</v>
      </c>
      <c r="E70" s="83"/>
      <c r="F70" s="106">
        <v>43009</v>
      </c>
      <c r="G70" s="93">
        <v>10.120000000000003</v>
      </c>
      <c r="H70" s="96" t="s">
        <v>153</v>
      </c>
      <c r="I70" s="97">
        <v>4.8000000000000001E-2</v>
      </c>
      <c r="J70" s="97">
        <v>4.8500000000000008E-2</v>
      </c>
      <c r="K70" s="93">
        <v>4473999.9999999991</v>
      </c>
      <c r="L70" s="107">
        <v>103.62649999999999</v>
      </c>
      <c r="M70" s="93">
        <v>4636.2478899999987</v>
      </c>
      <c r="N70" s="83"/>
      <c r="O70" s="94">
        <f t="shared" si="0"/>
        <v>2.8930210304749047E-2</v>
      </c>
      <c r="P70" s="94">
        <f>M70/'סכום נכסי הקרן'!$C$42</f>
        <v>8.0772624924383626E-3</v>
      </c>
    </row>
    <row r="71" spans="2:16">
      <c r="B71" s="86" t="s">
        <v>494</v>
      </c>
      <c r="C71" s="83" t="s">
        <v>495</v>
      </c>
      <c r="D71" s="83" t="s">
        <v>244</v>
      </c>
      <c r="E71" s="83"/>
      <c r="F71" s="106">
        <v>43040</v>
      </c>
      <c r="G71" s="93">
        <v>10.199999999999999</v>
      </c>
      <c r="H71" s="96" t="s">
        <v>153</v>
      </c>
      <c r="I71" s="97">
        <v>4.8000000000000001E-2</v>
      </c>
      <c r="J71" s="97">
        <v>4.8499999999999995E-2</v>
      </c>
      <c r="K71" s="93">
        <v>3863999.9999999995</v>
      </c>
      <c r="L71" s="107">
        <v>103.1148</v>
      </c>
      <c r="M71" s="93">
        <v>3984.3570799999998</v>
      </c>
      <c r="N71" s="83"/>
      <c r="O71" s="94">
        <f t="shared" si="0"/>
        <v>2.4862408350131565E-2</v>
      </c>
      <c r="P71" s="94">
        <f>M71/'סכום נכסי הקרן'!$C$42</f>
        <v>6.9415395298816178E-3</v>
      </c>
    </row>
    <row r="72" spans="2:16">
      <c r="B72" s="86" t="s">
        <v>496</v>
      </c>
      <c r="C72" s="83" t="s">
        <v>497</v>
      </c>
      <c r="D72" s="83" t="s">
        <v>244</v>
      </c>
      <c r="E72" s="83"/>
      <c r="F72" s="106">
        <v>43070</v>
      </c>
      <c r="G72" s="93">
        <v>10.290000000000001</v>
      </c>
      <c r="H72" s="96" t="s">
        <v>153</v>
      </c>
      <c r="I72" s="97">
        <v>4.8000000000000001E-2</v>
      </c>
      <c r="J72" s="97">
        <v>4.8499999999999995E-2</v>
      </c>
      <c r="K72" s="93">
        <v>3067999.9999999995</v>
      </c>
      <c r="L72" s="107">
        <v>102.40170000000001</v>
      </c>
      <c r="M72" s="93">
        <v>3141.6840199999997</v>
      </c>
      <c r="N72" s="83"/>
      <c r="O72" s="94">
        <f t="shared" si="0"/>
        <v>1.9604124189673004E-2</v>
      </c>
      <c r="P72" s="94">
        <f>M72/'סכום נכסי הקרן'!$C$42</f>
        <v>5.4734360845056064E-3</v>
      </c>
    </row>
    <row r="73" spans="2:16">
      <c r="B73" s="86" t="s">
        <v>498</v>
      </c>
      <c r="C73" s="83" t="s">
        <v>499</v>
      </c>
      <c r="D73" s="83" t="s">
        <v>244</v>
      </c>
      <c r="E73" s="83"/>
      <c r="F73" s="106">
        <v>43101</v>
      </c>
      <c r="G73" s="93">
        <v>10.370000000000001</v>
      </c>
      <c r="H73" s="96" t="s">
        <v>153</v>
      </c>
      <c r="I73" s="97">
        <v>4.8000000000000001E-2</v>
      </c>
      <c r="J73" s="97">
        <v>4.8500000000000008E-2</v>
      </c>
      <c r="K73" s="93">
        <v>5699999.9999999991</v>
      </c>
      <c r="L73" s="107">
        <v>102.30289999999999</v>
      </c>
      <c r="M73" s="93">
        <v>5831.2637099999993</v>
      </c>
      <c r="N73" s="83"/>
      <c r="O73" s="94">
        <f t="shared" si="0"/>
        <v>3.6387115071353782E-2</v>
      </c>
      <c r="P73" s="94">
        <f>M73/'סכום נכסי הקרן'!$C$42</f>
        <v>1.0159216842113242E-2</v>
      </c>
    </row>
    <row r="74" spans="2:16">
      <c r="B74" s="86" t="s">
        <v>500</v>
      </c>
      <c r="C74" s="83" t="s">
        <v>501</v>
      </c>
      <c r="D74" s="83" t="s">
        <v>244</v>
      </c>
      <c r="E74" s="83"/>
      <c r="F74" s="106">
        <v>43132</v>
      </c>
      <c r="G74" s="93">
        <v>10.459999999999997</v>
      </c>
      <c r="H74" s="96" t="s">
        <v>153</v>
      </c>
      <c r="I74" s="97">
        <v>4.8000000000000001E-2</v>
      </c>
      <c r="J74" s="97">
        <v>4.8499999999999995E-2</v>
      </c>
      <c r="K74" s="93">
        <v>4537999.9999999991</v>
      </c>
      <c r="L74" s="107">
        <v>101.7948</v>
      </c>
      <c r="M74" s="93">
        <v>4619.5831900000003</v>
      </c>
      <c r="N74" s="83"/>
      <c r="O74" s="94">
        <f t="shared" si="0"/>
        <v>2.8826222492383494E-2</v>
      </c>
      <c r="P74" s="94">
        <f>M74/'סכום נכסי הקרן'!$C$42</f>
        <v>8.0482292829440957E-3</v>
      </c>
    </row>
    <row r="75" spans="2:16">
      <c r="B75" s="86" t="s">
        <v>502</v>
      </c>
      <c r="C75" s="83" t="s">
        <v>503</v>
      </c>
      <c r="D75" s="83" t="s">
        <v>244</v>
      </c>
      <c r="E75" s="83"/>
      <c r="F75" s="106">
        <v>43161</v>
      </c>
      <c r="G75" s="93">
        <v>10.540000000000001</v>
      </c>
      <c r="H75" s="96" t="s">
        <v>153</v>
      </c>
      <c r="I75" s="97">
        <v>4.8000000000000001E-2</v>
      </c>
      <c r="J75" s="97">
        <v>4.8499999999999995E-2</v>
      </c>
      <c r="K75" s="93">
        <v>2401999.9999999995</v>
      </c>
      <c r="L75" s="107">
        <v>101.8903</v>
      </c>
      <c r="M75" s="93">
        <v>2447.4041499999998</v>
      </c>
      <c r="N75" s="83"/>
      <c r="O75" s="94">
        <f t="shared" si="0"/>
        <v>1.5271814286059582E-2</v>
      </c>
      <c r="P75" s="94">
        <f>M75/'סכום נכסי הקרן'!$C$42</f>
        <v>4.2638629800774083E-3</v>
      </c>
    </row>
    <row r="76" spans="2:16">
      <c r="B76" s="86" t="s">
        <v>504</v>
      </c>
      <c r="C76" s="83" t="s">
        <v>505</v>
      </c>
      <c r="D76" s="83" t="s">
        <v>244</v>
      </c>
      <c r="E76" s="83"/>
      <c r="F76" s="106">
        <v>43221</v>
      </c>
      <c r="G76" s="93">
        <v>10.450000000000001</v>
      </c>
      <c r="H76" s="96" t="s">
        <v>153</v>
      </c>
      <c r="I76" s="97">
        <v>4.8000000000000001E-2</v>
      </c>
      <c r="J76" s="97">
        <v>4.8499999999999995E-2</v>
      </c>
      <c r="K76" s="93">
        <v>3641999.9999999995</v>
      </c>
      <c r="L76" s="107">
        <v>103.1084</v>
      </c>
      <c r="M76" s="93">
        <v>3755.4422799999993</v>
      </c>
      <c r="N76" s="83"/>
      <c r="O76" s="94">
        <f t="shared" ref="O76:O96" si="1">M76/$M$11</f>
        <v>2.343397883924327E-2</v>
      </c>
      <c r="P76" s="94">
        <f>M76/'סכום נכסי הקרן'!$C$42</f>
        <v>6.5427245890342612E-3</v>
      </c>
    </row>
    <row r="77" spans="2:16">
      <c r="B77" s="86" t="s">
        <v>506</v>
      </c>
      <c r="C77" s="83" t="s">
        <v>507</v>
      </c>
      <c r="D77" s="83" t="s">
        <v>244</v>
      </c>
      <c r="E77" s="83"/>
      <c r="F77" s="106">
        <v>43252</v>
      </c>
      <c r="G77" s="93">
        <v>10.539999999999997</v>
      </c>
      <c r="H77" s="96" t="s">
        <v>153</v>
      </c>
      <c r="I77" s="97">
        <v>4.8000000000000001E-2</v>
      </c>
      <c r="J77" s="97">
        <v>4.8499999999999988E-2</v>
      </c>
      <c r="K77" s="93">
        <v>2199999.9999999995</v>
      </c>
      <c r="L77" s="107">
        <v>102.3001</v>
      </c>
      <c r="M77" s="93">
        <v>2250.6019700000002</v>
      </c>
      <c r="N77" s="83"/>
      <c r="O77" s="94">
        <f t="shared" si="1"/>
        <v>1.4043767686542431E-2</v>
      </c>
      <c r="P77" s="94">
        <f>M77/'סכום נכסי הקרן'!$C$42</f>
        <v>3.9209945863548064E-3</v>
      </c>
    </row>
    <row r="78" spans="2:16">
      <c r="B78" s="86" t="s">
        <v>508</v>
      </c>
      <c r="C78" s="83" t="s">
        <v>509</v>
      </c>
      <c r="D78" s="83" t="s">
        <v>244</v>
      </c>
      <c r="E78" s="83"/>
      <c r="F78" s="106">
        <v>43282</v>
      </c>
      <c r="G78" s="93">
        <v>10.62</v>
      </c>
      <c r="H78" s="96" t="s">
        <v>153</v>
      </c>
      <c r="I78" s="97">
        <v>4.8000000000000001E-2</v>
      </c>
      <c r="J78" s="97">
        <v>4.8499999999999995E-2</v>
      </c>
      <c r="K78" s="93">
        <v>1977999.9999999998</v>
      </c>
      <c r="L78" s="107">
        <v>101.3931</v>
      </c>
      <c r="M78" s="93">
        <v>2005.5548799999997</v>
      </c>
      <c r="N78" s="83"/>
      <c r="O78" s="94">
        <f t="shared" si="1"/>
        <v>1.2514672604383917E-2</v>
      </c>
      <c r="P78" s="94">
        <f>M78/'סכום נכסי הקרן'!$C$42</f>
        <v>3.4940739997297086E-3</v>
      </c>
    </row>
    <row r="79" spans="2:16">
      <c r="B79" s="86" t="s">
        <v>510</v>
      </c>
      <c r="C79" s="83" t="s">
        <v>511</v>
      </c>
      <c r="D79" s="83" t="s">
        <v>244</v>
      </c>
      <c r="E79" s="83"/>
      <c r="F79" s="106">
        <v>43313</v>
      </c>
      <c r="G79" s="93">
        <v>10.709999999999999</v>
      </c>
      <c r="H79" s="96" t="s">
        <v>153</v>
      </c>
      <c r="I79" s="97">
        <v>4.8000000000000001E-2</v>
      </c>
      <c r="J79" s="97">
        <v>4.8500000000000008E-2</v>
      </c>
      <c r="K79" s="93">
        <v>6260999.9999999991</v>
      </c>
      <c r="L79" s="107">
        <v>100.8934</v>
      </c>
      <c r="M79" s="93">
        <v>6316.9333499999984</v>
      </c>
      <c r="N79" s="83"/>
      <c r="O79" s="94">
        <f t="shared" si="1"/>
        <v>3.9417696083671426E-2</v>
      </c>
      <c r="P79" s="94">
        <f>M79/'סכום נכסי הקרן'!$C$42</f>
        <v>1.100534958996509E-2</v>
      </c>
    </row>
    <row r="80" spans="2:16">
      <c r="B80" s="86" t="s">
        <v>512</v>
      </c>
      <c r="C80" s="83" t="s">
        <v>513</v>
      </c>
      <c r="D80" s="83" t="s">
        <v>244</v>
      </c>
      <c r="E80" s="83"/>
      <c r="F80" s="106">
        <v>43345</v>
      </c>
      <c r="G80" s="93">
        <v>10.79</v>
      </c>
      <c r="H80" s="96" t="s">
        <v>153</v>
      </c>
      <c r="I80" s="97">
        <v>4.8000000000000001E-2</v>
      </c>
      <c r="J80" s="97">
        <v>4.8499999999999995E-2</v>
      </c>
      <c r="K80" s="93">
        <v>4021999.9999999995</v>
      </c>
      <c r="L80" s="107">
        <v>100.4821</v>
      </c>
      <c r="M80" s="93">
        <v>4041.3901799999994</v>
      </c>
      <c r="N80" s="83"/>
      <c r="O80" s="94">
        <f t="shared" si="1"/>
        <v>2.5218295182863403E-2</v>
      </c>
      <c r="P80" s="94">
        <f>M80/'סכום נכסי הקרן'!$C$42</f>
        <v>7.0409024911355046E-3</v>
      </c>
    </row>
    <row r="81" spans="2:16">
      <c r="B81" s="86" t="s">
        <v>514</v>
      </c>
      <c r="C81" s="83" t="s">
        <v>515</v>
      </c>
      <c r="D81" s="83" t="s">
        <v>244</v>
      </c>
      <c r="E81" s="83"/>
      <c r="F81" s="106">
        <v>40057</v>
      </c>
      <c r="G81" s="93">
        <v>5.2099999999999991</v>
      </c>
      <c r="H81" s="96" t="s">
        <v>153</v>
      </c>
      <c r="I81" s="97">
        <v>4.8000000000000001E-2</v>
      </c>
      <c r="J81" s="97">
        <v>4.8499999999999995E-2</v>
      </c>
      <c r="K81" s="93">
        <v>205999.99999999997</v>
      </c>
      <c r="L81" s="107">
        <v>109.6837</v>
      </c>
      <c r="M81" s="93">
        <v>225.96161999999995</v>
      </c>
      <c r="N81" s="83"/>
      <c r="O81" s="94">
        <f t="shared" si="1"/>
        <v>1.4100016527377247E-3</v>
      </c>
      <c r="P81" s="94">
        <f>M81/'סכום נכסי הקרן'!$C$42</f>
        <v>3.9366991611758064E-4</v>
      </c>
    </row>
    <row r="82" spans="2:16">
      <c r="B82" s="86" t="s">
        <v>516</v>
      </c>
      <c r="C82" s="83" t="s">
        <v>517</v>
      </c>
      <c r="D82" s="83" t="s">
        <v>244</v>
      </c>
      <c r="E82" s="83"/>
      <c r="F82" s="106">
        <v>39995</v>
      </c>
      <c r="G82" s="93">
        <v>5.04</v>
      </c>
      <c r="H82" s="96" t="s">
        <v>153</v>
      </c>
      <c r="I82" s="97">
        <v>4.8000000000000001E-2</v>
      </c>
      <c r="J82" s="97">
        <v>4.8499999999999995E-2</v>
      </c>
      <c r="K82" s="93">
        <v>250999.99999999997</v>
      </c>
      <c r="L82" s="107">
        <v>112.7059</v>
      </c>
      <c r="M82" s="93">
        <v>282.91268999999994</v>
      </c>
      <c r="N82" s="83"/>
      <c r="O82" s="94">
        <f t="shared" si="1"/>
        <v>1.7653766178542868E-3</v>
      </c>
      <c r="P82" s="94">
        <f>M82/'סכום נכסי הקרן'!$C$42</f>
        <v>4.9288996485730228E-4</v>
      </c>
    </row>
    <row r="83" spans="2:16">
      <c r="B83" s="86" t="s">
        <v>518</v>
      </c>
      <c r="C83" s="83" t="s">
        <v>519</v>
      </c>
      <c r="D83" s="83" t="s">
        <v>244</v>
      </c>
      <c r="E83" s="83"/>
      <c r="F83" s="106">
        <v>40027</v>
      </c>
      <c r="G83" s="93">
        <v>5.13</v>
      </c>
      <c r="H83" s="96" t="s">
        <v>153</v>
      </c>
      <c r="I83" s="97">
        <v>4.8000000000000001E-2</v>
      </c>
      <c r="J83" s="97">
        <v>4.8500000000000008E-2</v>
      </c>
      <c r="K83" s="93">
        <v>527999.99999999988</v>
      </c>
      <c r="L83" s="107">
        <v>111.2756</v>
      </c>
      <c r="M83" s="93">
        <v>587.56240999999989</v>
      </c>
      <c r="N83" s="83"/>
      <c r="O83" s="94">
        <f t="shared" si="1"/>
        <v>3.6663924129529636E-3</v>
      </c>
      <c r="P83" s="94">
        <f>M83/'סכום נכסי הקרן'!$C$42</f>
        <v>1.0236501431461836E-3</v>
      </c>
    </row>
    <row r="84" spans="2:16">
      <c r="B84" s="86" t="s">
        <v>520</v>
      </c>
      <c r="C84" s="83" t="s">
        <v>521</v>
      </c>
      <c r="D84" s="83" t="s">
        <v>244</v>
      </c>
      <c r="E84" s="83"/>
      <c r="F84" s="106">
        <v>40483</v>
      </c>
      <c r="G84" s="93">
        <v>5.9799999999999986</v>
      </c>
      <c r="H84" s="96" t="s">
        <v>153</v>
      </c>
      <c r="I84" s="97">
        <v>4.8000000000000001E-2</v>
      </c>
      <c r="J84" s="97">
        <v>4.8599999999999997E-2</v>
      </c>
      <c r="K84" s="93">
        <v>306999.99999999994</v>
      </c>
      <c r="L84" s="107">
        <v>108.61969999999999</v>
      </c>
      <c r="M84" s="93">
        <v>333.32045999999997</v>
      </c>
      <c r="N84" s="83"/>
      <c r="O84" s="94">
        <f t="shared" si="1"/>
        <v>2.0799213578451894E-3</v>
      </c>
      <c r="P84" s="94">
        <f>M84/'סכום נכסי הקרן'!$C$42</f>
        <v>5.8071028844842499E-4</v>
      </c>
    </row>
    <row r="85" spans="2:16">
      <c r="B85" s="86" t="s">
        <v>522</v>
      </c>
      <c r="C85" s="83" t="s">
        <v>523</v>
      </c>
      <c r="D85" s="83" t="s">
        <v>244</v>
      </c>
      <c r="E85" s="83"/>
      <c r="F85" s="106">
        <v>40513</v>
      </c>
      <c r="G85" s="93">
        <v>6.0600000000000005</v>
      </c>
      <c r="H85" s="96" t="s">
        <v>153</v>
      </c>
      <c r="I85" s="97">
        <v>4.8000000000000001E-2</v>
      </c>
      <c r="J85" s="97">
        <v>4.8500000000000008E-2</v>
      </c>
      <c r="K85" s="93">
        <v>2886999.9999999995</v>
      </c>
      <c r="L85" s="107">
        <v>107.89190000000001</v>
      </c>
      <c r="M85" s="93">
        <v>3114.925639999999</v>
      </c>
      <c r="N85" s="83"/>
      <c r="O85" s="94">
        <f t="shared" si="1"/>
        <v>1.9437151763007868E-2</v>
      </c>
      <c r="P85" s="94">
        <f>M85/'סכום נכסי הקרן'!$C$42</f>
        <v>5.4268176843983553E-3</v>
      </c>
    </row>
    <row r="86" spans="2:16">
      <c r="B86" s="86" t="s">
        <v>524</v>
      </c>
      <c r="C86" s="83" t="s">
        <v>525</v>
      </c>
      <c r="D86" s="83" t="s">
        <v>244</v>
      </c>
      <c r="E86" s="83"/>
      <c r="F86" s="106">
        <v>40544</v>
      </c>
      <c r="G86" s="93">
        <v>6.1400000000000006</v>
      </c>
      <c r="H86" s="96" t="s">
        <v>153</v>
      </c>
      <c r="I86" s="97">
        <v>4.8000000000000001E-2</v>
      </c>
      <c r="J86" s="97">
        <v>4.8499999999999995E-2</v>
      </c>
      <c r="K86" s="93">
        <v>1263999.9999999998</v>
      </c>
      <c r="L86" s="107">
        <v>107.3676</v>
      </c>
      <c r="M86" s="93">
        <v>1357.1259899999998</v>
      </c>
      <c r="N86" s="83"/>
      <c r="O86" s="94">
        <f t="shared" si="1"/>
        <v>8.4684730480925081E-3</v>
      </c>
      <c r="P86" s="94">
        <f>M86/'סכום נכסי הקרן'!$C$42</f>
        <v>2.3643823877890794E-3</v>
      </c>
    </row>
    <row r="87" spans="2:16">
      <c r="B87" s="86" t="s">
        <v>526</v>
      </c>
      <c r="C87" s="83" t="s">
        <v>527</v>
      </c>
      <c r="D87" s="83" t="s">
        <v>244</v>
      </c>
      <c r="E87" s="83"/>
      <c r="F87" s="106">
        <v>40575</v>
      </c>
      <c r="G87" s="93">
        <v>6.2299999999999995</v>
      </c>
      <c r="H87" s="96" t="s">
        <v>153</v>
      </c>
      <c r="I87" s="97">
        <v>4.8000000000000001E-2</v>
      </c>
      <c r="J87" s="97">
        <v>4.8500000000000015E-2</v>
      </c>
      <c r="K87" s="93">
        <v>567999.99999999988</v>
      </c>
      <c r="L87" s="107">
        <v>106.54949999999999</v>
      </c>
      <c r="M87" s="93">
        <v>605.20089999999993</v>
      </c>
      <c r="N87" s="83"/>
      <c r="O87" s="94">
        <f t="shared" si="1"/>
        <v>3.7764566798483678E-3</v>
      </c>
      <c r="P87" s="94">
        <f>M87/'סכום נכסי הקרן'!$C$42</f>
        <v>1.0543798877760053E-3</v>
      </c>
    </row>
    <row r="88" spans="2:16">
      <c r="B88" s="86" t="s">
        <v>528</v>
      </c>
      <c r="C88" s="83" t="s">
        <v>529</v>
      </c>
      <c r="D88" s="83" t="s">
        <v>244</v>
      </c>
      <c r="E88" s="83"/>
      <c r="F88" s="106">
        <v>40603</v>
      </c>
      <c r="G88" s="93">
        <v>6.31</v>
      </c>
      <c r="H88" s="96" t="s">
        <v>153</v>
      </c>
      <c r="I88" s="97">
        <v>4.8000000000000001E-2</v>
      </c>
      <c r="J88" s="97">
        <v>4.8499999999999995E-2</v>
      </c>
      <c r="K88" s="93">
        <v>828999.99999999988</v>
      </c>
      <c r="L88" s="107">
        <v>105.9098</v>
      </c>
      <c r="M88" s="93">
        <v>878.00124999999991</v>
      </c>
      <c r="N88" s="83"/>
      <c r="O88" s="94">
        <f t="shared" si="1"/>
        <v>5.4787322449086186E-3</v>
      </c>
      <c r="P88" s="94">
        <f>M88/'סכום נכסי הקרן'!$C$42</f>
        <v>1.5296521526028668E-3</v>
      </c>
    </row>
    <row r="89" spans="2:16">
      <c r="B89" s="86" t="s">
        <v>530</v>
      </c>
      <c r="C89" s="83" t="s">
        <v>531</v>
      </c>
      <c r="D89" s="83" t="s">
        <v>244</v>
      </c>
      <c r="E89" s="83"/>
      <c r="F89" s="106">
        <v>40634</v>
      </c>
      <c r="G89" s="93">
        <v>6.2400000000000011</v>
      </c>
      <c r="H89" s="96" t="s">
        <v>153</v>
      </c>
      <c r="I89" s="97">
        <v>4.8000000000000001E-2</v>
      </c>
      <c r="J89" s="97">
        <v>4.8500000000000015E-2</v>
      </c>
      <c r="K89" s="93">
        <v>521999.99999999994</v>
      </c>
      <c r="L89" s="107">
        <v>107.70650000000001</v>
      </c>
      <c r="M89" s="93">
        <v>562.22894999999983</v>
      </c>
      <c r="N89" s="83"/>
      <c r="O89" s="94">
        <f t="shared" si="1"/>
        <v>3.5083114943015342E-3</v>
      </c>
      <c r="P89" s="94">
        <f>M89/'סכום נכסי הקרן'!$C$42</f>
        <v>9.7951423602546058E-4</v>
      </c>
    </row>
    <row r="90" spans="2:16">
      <c r="B90" s="86" t="s">
        <v>532</v>
      </c>
      <c r="C90" s="83" t="s">
        <v>533</v>
      </c>
      <c r="D90" s="83" t="s">
        <v>244</v>
      </c>
      <c r="E90" s="83"/>
      <c r="F90" s="106">
        <v>40664</v>
      </c>
      <c r="G90" s="93">
        <v>6.33</v>
      </c>
      <c r="H90" s="96" t="s">
        <v>153</v>
      </c>
      <c r="I90" s="97">
        <v>4.8000000000000001E-2</v>
      </c>
      <c r="J90" s="97">
        <v>4.8499999999999995E-2</v>
      </c>
      <c r="K90" s="93">
        <v>253999.99999999997</v>
      </c>
      <c r="L90" s="107">
        <v>107.0779</v>
      </c>
      <c r="M90" s="93">
        <v>271.98031999999995</v>
      </c>
      <c r="N90" s="83"/>
      <c r="O90" s="94">
        <f t="shared" si="1"/>
        <v>1.6971585737088238E-3</v>
      </c>
      <c r="P90" s="94">
        <f>M90/'סכום נכסי הקרן'!$C$42</f>
        <v>4.7384361007870603E-4</v>
      </c>
    </row>
    <row r="91" spans="2:16">
      <c r="B91" s="86" t="s">
        <v>534</v>
      </c>
      <c r="C91" s="83" t="s">
        <v>535</v>
      </c>
      <c r="D91" s="83" t="s">
        <v>244</v>
      </c>
      <c r="E91" s="83"/>
      <c r="F91" s="106">
        <v>40756</v>
      </c>
      <c r="G91" s="93">
        <v>6.58</v>
      </c>
      <c r="H91" s="96" t="s">
        <v>153</v>
      </c>
      <c r="I91" s="97">
        <v>4.8000000000000001E-2</v>
      </c>
      <c r="J91" s="97">
        <v>4.8500000000000008E-2</v>
      </c>
      <c r="K91" s="93">
        <v>797999.99999999988</v>
      </c>
      <c r="L91" s="107">
        <v>104.28319999999999</v>
      </c>
      <c r="M91" s="93">
        <v>832.20225999999991</v>
      </c>
      <c r="N91" s="83"/>
      <c r="O91" s="94">
        <f t="shared" si="1"/>
        <v>5.1929463154498081E-3</v>
      </c>
      <c r="P91" s="94">
        <f>M91/'סכום נכסי הקרן'!$C$42</f>
        <v>1.4498612369970665E-3</v>
      </c>
    </row>
    <row r="92" spans="2:16">
      <c r="B92" s="86" t="s">
        <v>536</v>
      </c>
      <c r="C92" s="83" t="s">
        <v>537</v>
      </c>
      <c r="D92" s="83" t="s">
        <v>244</v>
      </c>
      <c r="E92" s="83"/>
      <c r="F92" s="106">
        <v>40848</v>
      </c>
      <c r="G92" s="93">
        <v>6.6700000000000008</v>
      </c>
      <c r="H92" s="96" t="s">
        <v>153</v>
      </c>
      <c r="I92" s="97">
        <v>4.8000000000000001E-2</v>
      </c>
      <c r="J92" s="97">
        <v>4.8500000000000015E-2</v>
      </c>
      <c r="K92" s="93">
        <v>432999.99999999994</v>
      </c>
      <c r="L92" s="107">
        <v>105.5294</v>
      </c>
      <c r="M92" s="93">
        <v>456.9258999999999</v>
      </c>
      <c r="N92" s="83"/>
      <c r="O92" s="94">
        <f t="shared" si="1"/>
        <v>2.851219929201571E-3</v>
      </c>
      <c r="P92" s="94">
        <f>M92/'סכום נכסי הקרן'!$C$42</f>
        <v>7.9605545722742665E-4</v>
      </c>
    </row>
    <row r="93" spans="2:16">
      <c r="B93" s="86" t="s">
        <v>538</v>
      </c>
      <c r="C93" s="83" t="s">
        <v>539</v>
      </c>
      <c r="D93" s="83" t="s">
        <v>244</v>
      </c>
      <c r="E93" s="83"/>
      <c r="F93" s="106">
        <v>40940</v>
      </c>
      <c r="G93" s="93">
        <v>6.92</v>
      </c>
      <c r="H93" s="96" t="s">
        <v>153</v>
      </c>
      <c r="I93" s="97">
        <v>4.8000000000000001E-2</v>
      </c>
      <c r="J93" s="97">
        <v>4.8500000000000008E-2</v>
      </c>
      <c r="K93" s="93">
        <v>812999.99999999988</v>
      </c>
      <c r="L93" s="107">
        <v>104.2953</v>
      </c>
      <c r="M93" s="93">
        <v>847.92585999999983</v>
      </c>
      <c r="N93" s="83"/>
      <c r="O93" s="94">
        <f t="shared" si="1"/>
        <v>5.2910616590510218E-3</v>
      </c>
      <c r="P93" s="94">
        <f>M93/'סכום נכסי הקרן'!$C$42</f>
        <v>1.4772548638132769E-3</v>
      </c>
    </row>
    <row r="94" spans="2:16">
      <c r="B94" s="86" t="s">
        <v>540</v>
      </c>
      <c r="C94" s="83" t="s">
        <v>541</v>
      </c>
      <c r="D94" s="83" t="s">
        <v>244</v>
      </c>
      <c r="E94" s="83"/>
      <c r="F94" s="106">
        <v>40969</v>
      </c>
      <c r="G94" s="93">
        <v>7</v>
      </c>
      <c r="H94" s="96" t="s">
        <v>153</v>
      </c>
      <c r="I94" s="97">
        <v>4.8000000000000001E-2</v>
      </c>
      <c r="J94" s="97">
        <v>4.8599999999999997E-2</v>
      </c>
      <c r="K94" s="93">
        <v>2312999.9999999995</v>
      </c>
      <c r="L94" s="107">
        <v>103.8616</v>
      </c>
      <c r="M94" s="93">
        <v>2401.5224099999996</v>
      </c>
      <c r="N94" s="83"/>
      <c r="O94" s="94">
        <f t="shared" si="1"/>
        <v>1.4985511996181845E-2</v>
      </c>
      <c r="P94" s="94">
        <f>M94/'סכום נכסי הקרן'!$C$42</f>
        <v>4.1839278975747745E-3</v>
      </c>
    </row>
    <row r="95" spans="2:16">
      <c r="B95" s="86" t="s">
        <v>542</v>
      </c>
      <c r="C95" s="83">
        <v>8789</v>
      </c>
      <c r="D95" s="83" t="s">
        <v>244</v>
      </c>
      <c r="E95" s="83"/>
      <c r="F95" s="106">
        <v>41000</v>
      </c>
      <c r="G95" s="93">
        <v>6.92</v>
      </c>
      <c r="H95" s="96" t="s">
        <v>153</v>
      </c>
      <c r="I95" s="97">
        <v>4.8000000000000001E-2</v>
      </c>
      <c r="J95" s="97">
        <v>4.8499999999999995E-2</v>
      </c>
      <c r="K95" s="93">
        <v>592999.99999999988</v>
      </c>
      <c r="L95" s="107">
        <v>105.9482</v>
      </c>
      <c r="M95" s="93">
        <v>628.25900999999988</v>
      </c>
      <c r="N95" s="83"/>
      <c r="O95" s="94">
        <f t="shared" si="1"/>
        <v>3.9203394029807661E-3</v>
      </c>
      <c r="P95" s="94">
        <f>M95/'סכום נכסי הקרן'!$C$42</f>
        <v>1.094551684338315E-3</v>
      </c>
    </row>
    <row r="96" spans="2:16">
      <c r="B96" s="86" t="s">
        <v>543</v>
      </c>
      <c r="C96" s="83" t="s">
        <v>544</v>
      </c>
      <c r="D96" s="83" t="s">
        <v>244</v>
      </c>
      <c r="E96" s="83"/>
      <c r="F96" s="106">
        <v>41640</v>
      </c>
      <c r="G96" s="93">
        <v>8.1300000000000008</v>
      </c>
      <c r="H96" s="96" t="s">
        <v>153</v>
      </c>
      <c r="I96" s="97">
        <v>4.8000000000000001E-2</v>
      </c>
      <c r="J96" s="97">
        <v>4.8499999999999995E-2</v>
      </c>
      <c r="K96" s="93">
        <v>1305999.9999999998</v>
      </c>
      <c r="L96" s="107">
        <v>101.2718</v>
      </c>
      <c r="M96" s="93">
        <v>1322.6093299999998</v>
      </c>
      <c r="N96" s="83"/>
      <c r="O96" s="94">
        <f t="shared" si="1"/>
        <v>8.253088914950843E-3</v>
      </c>
      <c r="P96" s="94">
        <f>M96/'סכום נכסי הקרן'!$C$42</f>
        <v>2.3042475266261127E-3</v>
      </c>
    </row>
    <row r="100" spans="2:2">
      <c r="B100" s="98" t="s">
        <v>101</v>
      </c>
    </row>
    <row r="101" spans="2:2">
      <c r="B101" s="98" t="s">
        <v>221</v>
      </c>
    </row>
    <row r="102" spans="2:2">
      <c r="B102" s="98" t="s">
        <v>229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168</v>
      </c>
      <c r="C1" s="77" t="s" vm="1">
        <v>239</v>
      </c>
    </row>
    <row r="2" spans="2:65">
      <c r="B2" s="56" t="s">
        <v>167</v>
      </c>
      <c r="C2" s="77" t="s">
        <v>240</v>
      </c>
    </row>
    <row r="3" spans="2:65">
      <c r="B3" s="56" t="s">
        <v>169</v>
      </c>
      <c r="C3" s="77" t="s">
        <v>241</v>
      </c>
    </row>
    <row r="4" spans="2:65">
      <c r="B4" s="56" t="s">
        <v>170</v>
      </c>
      <c r="C4" s="77">
        <v>2112</v>
      </c>
    </row>
    <row r="6" spans="2:65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65" ht="26.25" customHeight="1">
      <c r="B7" s="183" t="s">
        <v>76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65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30" t="s">
        <v>223</v>
      </c>
      <c r="O8" s="30" t="s">
        <v>222</v>
      </c>
      <c r="P8" s="30" t="s">
        <v>99</v>
      </c>
      <c r="Q8" s="30" t="s">
        <v>46</v>
      </c>
      <c r="R8" s="30" t="s">
        <v>171</v>
      </c>
      <c r="S8" s="31" t="s">
        <v>173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226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174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168</v>
      </c>
      <c r="C1" s="77" t="s" vm="1">
        <v>239</v>
      </c>
    </row>
    <row r="2" spans="2:81">
      <c r="B2" s="56" t="s">
        <v>167</v>
      </c>
      <c r="C2" s="77" t="s">
        <v>240</v>
      </c>
    </row>
    <row r="3" spans="2:81">
      <c r="B3" s="56" t="s">
        <v>169</v>
      </c>
      <c r="C3" s="77" t="s">
        <v>241</v>
      </c>
    </row>
    <row r="4" spans="2:81">
      <c r="B4" s="56" t="s">
        <v>170</v>
      </c>
      <c r="C4" s="77">
        <v>2112</v>
      </c>
    </row>
    <row r="6" spans="2:81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5"/>
    </row>
    <row r="7" spans="2:81" ht="26.25" customHeight="1">
      <c r="B7" s="183" t="s">
        <v>77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5"/>
    </row>
    <row r="8" spans="2:81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91</v>
      </c>
      <c r="J8" s="30" t="s">
        <v>18</v>
      </c>
      <c r="K8" s="30" t="s">
        <v>90</v>
      </c>
      <c r="L8" s="30" t="s">
        <v>17</v>
      </c>
      <c r="M8" s="70" t="s">
        <v>19</v>
      </c>
      <c r="N8" s="70" t="s">
        <v>223</v>
      </c>
      <c r="O8" s="30" t="s">
        <v>222</v>
      </c>
      <c r="P8" s="30" t="s">
        <v>99</v>
      </c>
      <c r="Q8" s="30" t="s">
        <v>46</v>
      </c>
      <c r="R8" s="30" t="s">
        <v>171</v>
      </c>
      <c r="S8" s="31" t="s">
        <v>173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226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174</v>
      </c>
      <c r="T10" s="5"/>
      <c r="BZ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Z11" s="1"/>
      <c r="CC11" s="1"/>
    </row>
    <row r="12" spans="2:81" ht="17.25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81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81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81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168</v>
      </c>
      <c r="C1" s="77" t="s" vm="1">
        <v>239</v>
      </c>
    </row>
    <row r="2" spans="2:98">
      <c r="B2" s="56" t="s">
        <v>167</v>
      </c>
      <c r="C2" s="77" t="s">
        <v>240</v>
      </c>
    </row>
    <row r="3" spans="2:98">
      <c r="B3" s="56" t="s">
        <v>169</v>
      </c>
      <c r="C3" s="77" t="s">
        <v>241</v>
      </c>
    </row>
    <row r="4" spans="2:98">
      <c r="B4" s="56" t="s">
        <v>170</v>
      </c>
      <c r="C4" s="77">
        <v>2112</v>
      </c>
    </row>
    <row r="6" spans="2:98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2:98" ht="26.25" customHeight="1">
      <c r="B7" s="183" t="s">
        <v>78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5"/>
    </row>
    <row r="8" spans="2:98" s="3" customFormat="1" ht="78.75">
      <c r="B8" s="22" t="s">
        <v>105</v>
      </c>
      <c r="C8" s="30" t="s">
        <v>35</v>
      </c>
      <c r="D8" s="30" t="s">
        <v>107</v>
      </c>
      <c r="E8" s="30" t="s">
        <v>106</v>
      </c>
      <c r="F8" s="30" t="s">
        <v>49</v>
      </c>
      <c r="G8" s="30" t="s">
        <v>90</v>
      </c>
      <c r="H8" s="30" t="s">
        <v>223</v>
      </c>
      <c r="I8" s="30" t="s">
        <v>222</v>
      </c>
      <c r="J8" s="30" t="s">
        <v>99</v>
      </c>
      <c r="K8" s="30" t="s">
        <v>46</v>
      </c>
      <c r="L8" s="30" t="s">
        <v>171</v>
      </c>
      <c r="M8" s="31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230</v>
      </c>
      <c r="I9" s="32"/>
      <c r="J9" s="32" t="s">
        <v>226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2:98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2:98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2:98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43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168</v>
      </c>
      <c r="C1" s="77" t="s" vm="1">
        <v>239</v>
      </c>
    </row>
    <row r="2" spans="2:55">
      <c r="B2" s="56" t="s">
        <v>167</v>
      </c>
      <c r="C2" s="77" t="s">
        <v>240</v>
      </c>
    </row>
    <row r="3" spans="2:55">
      <c r="B3" s="56" t="s">
        <v>169</v>
      </c>
      <c r="C3" s="77" t="s">
        <v>241</v>
      </c>
    </row>
    <row r="4" spans="2:55">
      <c r="B4" s="56" t="s">
        <v>170</v>
      </c>
      <c r="C4" s="77">
        <v>2112</v>
      </c>
    </row>
    <row r="6" spans="2:55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5" ht="26.25" customHeight="1">
      <c r="B7" s="183" t="s">
        <v>85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5" s="3" customFormat="1" ht="78.75">
      <c r="B8" s="22" t="s">
        <v>105</v>
      </c>
      <c r="C8" s="30" t="s">
        <v>35</v>
      </c>
      <c r="D8" s="30" t="s">
        <v>90</v>
      </c>
      <c r="E8" s="30" t="s">
        <v>91</v>
      </c>
      <c r="F8" s="30" t="s">
        <v>223</v>
      </c>
      <c r="G8" s="30" t="s">
        <v>222</v>
      </c>
      <c r="H8" s="30" t="s">
        <v>99</v>
      </c>
      <c r="I8" s="30" t="s">
        <v>46</v>
      </c>
      <c r="J8" s="30" t="s">
        <v>171</v>
      </c>
      <c r="K8" s="31" t="s">
        <v>173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230</v>
      </c>
      <c r="G9" s="32"/>
      <c r="H9" s="32" t="s">
        <v>226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V12" s="1"/>
    </row>
    <row r="13" spans="2:55">
      <c r="B13" s="98" t="s">
        <v>221</v>
      </c>
      <c r="C13" s="100"/>
      <c r="D13" s="100"/>
      <c r="E13" s="100"/>
      <c r="F13" s="100"/>
      <c r="G13" s="100"/>
      <c r="H13" s="100"/>
      <c r="I13" s="100"/>
      <c r="J13" s="100"/>
      <c r="K13" s="100"/>
      <c r="V13" s="1"/>
    </row>
    <row r="14" spans="2:55">
      <c r="B14" s="98" t="s">
        <v>229</v>
      </c>
      <c r="C14" s="100"/>
      <c r="D14" s="100"/>
      <c r="E14" s="100"/>
      <c r="F14" s="100"/>
      <c r="G14" s="100"/>
      <c r="H14" s="100"/>
      <c r="I14" s="100"/>
      <c r="J14" s="100"/>
      <c r="K14" s="100"/>
      <c r="V14" s="1"/>
    </row>
    <row r="15" spans="2:5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V15" s="1"/>
    </row>
    <row r="16" spans="2:5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V16" s="1"/>
    </row>
    <row r="17" spans="2:2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V17" s="1"/>
    </row>
    <row r="18" spans="2:2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V18" s="1"/>
    </row>
    <row r="19" spans="2:2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V19" s="1"/>
    </row>
    <row r="20" spans="2:2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V20" s="1"/>
    </row>
    <row r="21" spans="2:2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V21" s="1"/>
    </row>
    <row r="22" spans="2:22" ht="16.5" customHeight="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V22" s="1"/>
    </row>
    <row r="23" spans="2:22" ht="16.5" customHeight="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V23" s="1"/>
    </row>
    <row r="24" spans="2:22" ht="16.5" customHeight="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V24" s="1"/>
    </row>
    <row r="25" spans="2:2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V25" s="1"/>
    </row>
    <row r="26" spans="2:2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V26" s="1"/>
    </row>
    <row r="27" spans="2:2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W31" sqref="W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168</v>
      </c>
      <c r="C1" s="77" t="s" vm="1">
        <v>239</v>
      </c>
    </row>
    <row r="2" spans="2:59">
      <c r="B2" s="56" t="s">
        <v>167</v>
      </c>
      <c r="C2" s="77" t="s">
        <v>240</v>
      </c>
    </row>
    <row r="3" spans="2:59">
      <c r="B3" s="56" t="s">
        <v>169</v>
      </c>
      <c r="C3" s="77" t="s">
        <v>241</v>
      </c>
    </row>
    <row r="4" spans="2:59">
      <c r="B4" s="56" t="s">
        <v>170</v>
      </c>
      <c r="C4" s="77">
        <v>2112</v>
      </c>
    </row>
    <row r="6" spans="2:59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9" ht="26.25" customHeight="1">
      <c r="B7" s="183" t="s">
        <v>86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9" s="3" customFormat="1" ht="78.75">
      <c r="B8" s="22" t="s">
        <v>105</v>
      </c>
      <c r="C8" s="30" t="s">
        <v>35</v>
      </c>
      <c r="D8" s="30" t="s">
        <v>49</v>
      </c>
      <c r="E8" s="30" t="s">
        <v>90</v>
      </c>
      <c r="F8" s="30" t="s">
        <v>91</v>
      </c>
      <c r="G8" s="30" t="s">
        <v>223</v>
      </c>
      <c r="H8" s="30" t="s">
        <v>222</v>
      </c>
      <c r="I8" s="30" t="s">
        <v>99</v>
      </c>
      <c r="J8" s="30" t="s">
        <v>46</v>
      </c>
      <c r="K8" s="30" t="s">
        <v>171</v>
      </c>
      <c r="L8" s="31" t="s">
        <v>173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226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08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08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08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73</v>
      </c>
      <c r="C6" s="13" t="s">
        <v>35</v>
      </c>
      <c r="E6" s="13" t="s">
        <v>106</v>
      </c>
      <c r="I6" s="13" t="s">
        <v>15</v>
      </c>
      <c r="J6" s="13" t="s">
        <v>50</v>
      </c>
      <c r="M6" s="13" t="s">
        <v>90</v>
      </c>
      <c r="Q6" s="13" t="s">
        <v>17</v>
      </c>
      <c r="R6" s="13" t="s">
        <v>19</v>
      </c>
      <c r="U6" s="13" t="s">
        <v>48</v>
      </c>
      <c r="W6" s="14" t="s">
        <v>45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75</v>
      </c>
      <c r="C8" s="30" t="s">
        <v>35</v>
      </c>
      <c r="D8" s="30" t="s">
        <v>108</v>
      </c>
      <c r="I8" s="30" t="s">
        <v>15</v>
      </c>
      <c r="J8" s="30" t="s">
        <v>50</v>
      </c>
      <c r="K8" s="30" t="s">
        <v>91</v>
      </c>
      <c r="L8" s="30" t="s">
        <v>18</v>
      </c>
      <c r="M8" s="30" t="s">
        <v>90</v>
      </c>
      <c r="Q8" s="30" t="s">
        <v>17</v>
      </c>
      <c r="R8" s="30" t="s">
        <v>19</v>
      </c>
      <c r="S8" s="30" t="s">
        <v>0</v>
      </c>
      <c r="T8" s="30" t="s">
        <v>94</v>
      </c>
      <c r="U8" s="30" t="s">
        <v>48</v>
      </c>
      <c r="V8" s="30" t="s">
        <v>46</v>
      </c>
      <c r="W8" s="31" t="s">
        <v>100</v>
      </c>
    </row>
    <row r="9" spans="2:25" ht="31.5">
      <c r="B9" s="48" t="str">
        <f>'תעודות חוב מסחריות '!B7:T7</f>
        <v>2. תעודות חוב מסחריות</v>
      </c>
      <c r="C9" s="13" t="s">
        <v>35</v>
      </c>
      <c r="D9" s="13" t="s">
        <v>108</v>
      </c>
      <c r="E9" s="41" t="s">
        <v>106</v>
      </c>
      <c r="G9" s="13" t="s">
        <v>49</v>
      </c>
      <c r="I9" s="13" t="s">
        <v>15</v>
      </c>
      <c r="J9" s="13" t="s">
        <v>50</v>
      </c>
      <c r="K9" s="13" t="s">
        <v>91</v>
      </c>
      <c r="L9" s="13" t="s">
        <v>18</v>
      </c>
      <c r="M9" s="13" t="s">
        <v>90</v>
      </c>
      <c r="Q9" s="13" t="s">
        <v>17</v>
      </c>
      <c r="R9" s="13" t="s">
        <v>19</v>
      </c>
      <c r="S9" s="13" t="s">
        <v>0</v>
      </c>
      <c r="T9" s="13" t="s">
        <v>94</v>
      </c>
      <c r="U9" s="13" t="s">
        <v>48</v>
      </c>
      <c r="V9" s="13" t="s">
        <v>46</v>
      </c>
      <c r="W9" s="38" t="s">
        <v>100</v>
      </c>
    </row>
    <row r="10" spans="2:25" ht="31.5">
      <c r="B10" s="48" t="str">
        <f>'אג"ח קונצרני'!B7:U7</f>
        <v>3. אג"ח קונצרני</v>
      </c>
      <c r="C10" s="30" t="s">
        <v>35</v>
      </c>
      <c r="D10" s="13" t="s">
        <v>108</v>
      </c>
      <c r="E10" s="41" t="s">
        <v>106</v>
      </c>
      <c r="G10" s="30" t="s">
        <v>49</v>
      </c>
      <c r="I10" s="30" t="s">
        <v>15</v>
      </c>
      <c r="J10" s="30" t="s">
        <v>50</v>
      </c>
      <c r="K10" s="30" t="s">
        <v>91</v>
      </c>
      <c r="L10" s="30" t="s">
        <v>18</v>
      </c>
      <c r="M10" s="30" t="s">
        <v>90</v>
      </c>
      <c r="Q10" s="30" t="s">
        <v>17</v>
      </c>
      <c r="R10" s="30" t="s">
        <v>19</v>
      </c>
      <c r="S10" s="30" t="s">
        <v>0</v>
      </c>
      <c r="T10" s="30" t="s">
        <v>94</v>
      </c>
      <c r="U10" s="30" t="s">
        <v>48</v>
      </c>
      <c r="V10" s="13" t="s">
        <v>46</v>
      </c>
      <c r="W10" s="31" t="s">
        <v>100</v>
      </c>
    </row>
    <row r="11" spans="2:25" ht="31.5">
      <c r="B11" s="48" t="str">
        <f>מניות!B7</f>
        <v>4. מניות</v>
      </c>
      <c r="C11" s="30" t="s">
        <v>35</v>
      </c>
      <c r="D11" s="13" t="s">
        <v>108</v>
      </c>
      <c r="E11" s="41" t="s">
        <v>106</v>
      </c>
      <c r="H11" s="30" t="s">
        <v>90</v>
      </c>
      <c r="S11" s="30" t="s">
        <v>0</v>
      </c>
      <c r="T11" s="13" t="s">
        <v>94</v>
      </c>
      <c r="U11" s="13" t="s">
        <v>48</v>
      </c>
      <c r="V11" s="13" t="s">
        <v>46</v>
      </c>
      <c r="W11" s="14" t="s">
        <v>100</v>
      </c>
    </row>
    <row r="12" spans="2:25" ht="31.5">
      <c r="B12" s="48" t="str">
        <f>'תעודות סל'!B7:N7</f>
        <v>5. תעודות סל</v>
      </c>
      <c r="C12" s="30" t="s">
        <v>35</v>
      </c>
      <c r="D12" s="13" t="s">
        <v>108</v>
      </c>
      <c r="E12" s="41" t="s">
        <v>106</v>
      </c>
      <c r="H12" s="30" t="s">
        <v>90</v>
      </c>
      <c r="S12" s="30" t="s">
        <v>0</v>
      </c>
      <c r="T12" s="30" t="s">
        <v>94</v>
      </c>
      <c r="U12" s="30" t="s">
        <v>48</v>
      </c>
      <c r="V12" s="30" t="s">
        <v>46</v>
      </c>
      <c r="W12" s="31" t="s">
        <v>100</v>
      </c>
    </row>
    <row r="13" spans="2:25" ht="31.5">
      <c r="B13" s="48" t="str">
        <f>'קרנות נאמנות'!B7:O7</f>
        <v>6. קרנות נאמנות</v>
      </c>
      <c r="C13" s="30" t="s">
        <v>35</v>
      </c>
      <c r="D13" s="30" t="s">
        <v>108</v>
      </c>
      <c r="G13" s="30" t="s">
        <v>49</v>
      </c>
      <c r="H13" s="30" t="s">
        <v>90</v>
      </c>
      <c r="S13" s="30" t="s">
        <v>0</v>
      </c>
      <c r="T13" s="30" t="s">
        <v>94</v>
      </c>
      <c r="U13" s="30" t="s">
        <v>48</v>
      </c>
      <c r="V13" s="30" t="s">
        <v>46</v>
      </c>
      <c r="W13" s="31" t="s">
        <v>100</v>
      </c>
    </row>
    <row r="14" spans="2:25" ht="31.5">
      <c r="B14" s="48" t="str">
        <f>'כתבי אופציה'!B7:L7</f>
        <v>7. כתבי אופציה</v>
      </c>
      <c r="C14" s="30" t="s">
        <v>35</v>
      </c>
      <c r="D14" s="30" t="s">
        <v>108</v>
      </c>
      <c r="G14" s="30" t="s">
        <v>49</v>
      </c>
      <c r="H14" s="30" t="s">
        <v>90</v>
      </c>
      <c r="S14" s="30" t="s">
        <v>0</v>
      </c>
      <c r="T14" s="30" t="s">
        <v>94</v>
      </c>
      <c r="U14" s="30" t="s">
        <v>48</v>
      </c>
      <c r="V14" s="30" t="s">
        <v>46</v>
      </c>
      <c r="W14" s="31" t="s">
        <v>100</v>
      </c>
    </row>
    <row r="15" spans="2:25" ht="31.5">
      <c r="B15" s="48" t="str">
        <f>אופציות!B7</f>
        <v>8. אופציות</v>
      </c>
      <c r="C15" s="30" t="s">
        <v>35</v>
      </c>
      <c r="D15" s="30" t="s">
        <v>108</v>
      </c>
      <c r="G15" s="30" t="s">
        <v>49</v>
      </c>
      <c r="H15" s="30" t="s">
        <v>90</v>
      </c>
      <c r="S15" s="30" t="s">
        <v>0</v>
      </c>
      <c r="T15" s="30" t="s">
        <v>94</v>
      </c>
      <c r="U15" s="30" t="s">
        <v>48</v>
      </c>
      <c r="V15" s="30" t="s">
        <v>46</v>
      </c>
      <c r="W15" s="31" t="s">
        <v>100</v>
      </c>
    </row>
    <row r="16" spans="2:25" ht="31.5">
      <c r="B16" s="48" t="str">
        <f>'חוזים עתידיים'!B7:I7</f>
        <v>9. חוזים עתידיים</v>
      </c>
      <c r="C16" s="30" t="s">
        <v>35</v>
      </c>
      <c r="D16" s="30" t="s">
        <v>108</v>
      </c>
      <c r="G16" s="30" t="s">
        <v>49</v>
      </c>
      <c r="H16" s="30" t="s">
        <v>90</v>
      </c>
      <c r="S16" s="30" t="s">
        <v>0</v>
      </c>
      <c r="T16" s="31" t="s">
        <v>94</v>
      </c>
    </row>
    <row r="17" spans="2:25" ht="31.5">
      <c r="B17" s="48" t="str">
        <f>'מוצרים מובנים'!B7:Q7</f>
        <v>10. מוצרים מובנים</v>
      </c>
      <c r="C17" s="30" t="s">
        <v>35</v>
      </c>
      <c r="F17" s="13" t="s">
        <v>39</v>
      </c>
      <c r="I17" s="30" t="s">
        <v>15</v>
      </c>
      <c r="J17" s="30" t="s">
        <v>50</v>
      </c>
      <c r="K17" s="30" t="s">
        <v>91</v>
      </c>
      <c r="L17" s="30" t="s">
        <v>18</v>
      </c>
      <c r="M17" s="30" t="s">
        <v>90</v>
      </c>
      <c r="Q17" s="30" t="s">
        <v>17</v>
      </c>
      <c r="R17" s="30" t="s">
        <v>19</v>
      </c>
      <c r="S17" s="30" t="s">
        <v>0</v>
      </c>
      <c r="T17" s="30" t="s">
        <v>94</v>
      </c>
      <c r="U17" s="30" t="s">
        <v>48</v>
      </c>
      <c r="V17" s="30" t="s">
        <v>46</v>
      </c>
      <c r="W17" s="31" t="s">
        <v>100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35</v>
      </c>
      <c r="I19" s="30" t="s">
        <v>15</v>
      </c>
      <c r="J19" s="30" t="s">
        <v>50</v>
      </c>
      <c r="K19" s="30" t="s">
        <v>91</v>
      </c>
      <c r="L19" s="30" t="s">
        <v>18</v>
      </c>
      <c r="M19" s="30" t="s">
        <v>90</v>
      </c>
      <c r="Q19" s="30" t="s">
        <v>17</v>
      </c>
      <c r="R19" s="30" t="s">
        <v>19</v>
      </c>
      <c r="S19" s="30" t="s">
        <v>0</v>
      </c>
      <c r="T19" s="30" t="s">
        <v>94</v>
      </c>
      <c r="U19" s="30" t="s">
        <v>99</v>
      </c>
      <c r="V19" s="30" t="s">
        <v>46</v>
      </c>
      <c r="W19" s="31" t="s">
        <v>100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35</v>
      </c>
      <c r="D20" s="41" t="s">
        <v>107</v>
      </c>
      <c r="E20" s="41" t="s">
        <v>106</v>
      </c>
      <c r="G20" s="30" t="s">
        <v>49</v>
      </c>
      <c r="I20" s="30" t="s">
        <v>15</v>
      </c>
      <c r="J20" s="30" t="s">
        <v>50</v>
      </c>
      <c r="K20" s="30" t="s">
        <v>91</v>
      </c>
      <c r="L20" s="30" t="s">
        <v>18</v>
      </c>
      <c r="M20" s="30" t="s">
        <v>90</v>
      </c>
      <c r="Q20" s="30" t="s">
        <v>17</v>
      </c>
      <c r="R20" s="30" t="s">
        <v>19</v>
      </c>
      <c r="S20" s="30" t="s">
        <v>0</v>
      </c>
      <c r="T20" s="30" t="s">
        <v>94</v>
      </c>
      <c r="U20" s="30" t="s">
        <v>99</v>
      </c>
      <c r="V20" s="30" t="s">
        <v>46</v>
      </c>
      <c r="W20" s="31" t="s">
        <v>100</v>
      </c>
    </row>
    <row r="21" spans="2:25" ht="31.5">
      <c r="B21" s="48" t="str">
        <f>'לא סחיר - אג"ח קונצרני'!B7:S7</f>
        <v>3. אג"ח קונצרני</v>
      </c>
      <c r="C21" s="30" t="s">
        <v>35</v>
      </c>
      <c r="D21" s="41" t="s">
        <v>107</v>
      </c>
      <c r="E21" s="41" t="s">
        <v>106</v>
      </c>
      <c r="G21" s="30" t="s">
        <v>49</v>
      </c>
      <c r="I21" s="30" t="s">
        <v>15</v>
      </c>
      <c r="J21" s="30" t="s">
        <v>50</v>
      </c>
      <c r="K21" s="30" t="s">
        <v>91</v>
      </c>
      <c r="L21" s="30" t="s">
        <v>18</v>
      </c>
      <c r="M21" s="30" t="s">
        <v>90</v>
      </c>
      <c r="Q21" s="30" t="s">
        <v>17</v>
      </c>
      <c r="R21" s="30" t="s">
        <v>19</v>
      </c>
      <c r="S21" s="30" t="s">
        <v>0</v>
      </c>
      <c r="T21" s="30" t="s">
        <v>94</v>
      </c>
      <c r="U21" s="30" t="s">
        <v>99</v>
      </c>
      <c r="V21" s="30" t="s">
        <v>46</v>
      </c>
      <c r="W21" s="31" t="s">
        <v>100</v>
      </c>
    </row>
    <row r="22" spans="2:25" ht="31.5">
      <c r="B22" s="48" t="str">
        <f>'לא סחיר - מניות'!B7:M7</f>
        <v>4. מניות</v>
      </c>
      <c r="C22" s="30" t="s">
        <v>35</v>
      </c>
      <c r="D22" s="41" t="s">
        <v>107</v>
      </c>
      <c r="E22" s="41" t="s">
        <v>106</v>
      </c>
      <c r="G22" s="30" t="s">
        <v>49</v>
      </c>
      <c r="H22" s="30" t="s">
        <v>90</v>
      </c>
      <c r="S22" s="30" t="s">
        <v>0</v>
      </c>
      <c r="T22" s="30" t="s">
        <v>94</v>
      </c>
      <c r="U22" s="30" t="s">
        <v>99</v>
      </c>
      <c r="V22" s="30" t="s">
        <v>46</v>
      </c>
      <c r="W22" s="31" t="s">
        <v>100</v>
      </c>
    </row>
    <row r="23" spans="2:25" ht="31.5">
      <c r="B23" s="48" t="str">
        <f>'לא סחיר - קרנות השקעה'!B7:K7</f>
        <v>5. קרנות השקעה</v>
      </c>
      <c r="C23" s="30" t="s">
        <v>35</v>
      </c>
      <c r="G23" s="30" t="s">
        <v>49</v>
      </c>
      <c r="H23" s="30" t="s">
        <v>90</v>
      </c>
      <c r="K23" s="30" t="s">
        <v>91</v>
      </c>
      <c r="S23" s="30" t="s">
        <v>0</v>
      </c>
      <c r="T23" s="30" t="s">
        <v>94</v>
      </c>
      <c r="U23" s="30" t="s">
        <v>99</v>
      </c>
      <c r="V23" s="30" t="s">
        <v>46</v>
      </c>
      <c r="W23" s="31" t="s">
        <v>100</v>
      </c>
    </row>
    <row r="24" spans="2:25" ht="31.5">
      <c r="B24" s="48" t="str">
        <f>'לא סחיר - כתבי אופציה'!B7:L7</f>
        <v>6. כתבי אופציה</v>
      </c>
      <c r="C24" s="30" t="s">
        <v>35</v>
      </c>
      <c r="G24" s="30" t="s">
        <v>49</v>
      </c>
      <c r="H24" s="30" t="s">
        <v>90</v>
      </c>
      <c r="K24" s="30" t="s">
        <v>91</v>
      </c>
      <c r="S24" s="30" t="s">
        <v>0</v>
      </c>
      <c r="T24" s="30" t="s">
        <v>94</v>
      </c>
      <c r="U24" s="30" t="s">
        <v>99</v>
      </c>
      <c r="V24" s="30" t="s">
        <v>46</v>
      </c>
      <c r="W24" s="31" t="s">
        <v>100</v>
      </c>
    </row>
    <row r="25" spans="2:25" ht="31.5">
      <c r="B25" s="48" t="str">
        <f>'לא סחיר - אופציות'!B7:L7</f>
        <v>7. אופציות</v>
      </c>
      <c r="C25" s="30" t="s">
        <v>35</v>
      </c>
      <c r="G25" s="30" t="s">
        <v>49</v>
      </c>
      <c r="H25" s="30" t="s">
        <v>90</v>
      </c>
      <c r="K25" s="30" t="s">
        <v>91</v>
      </c>
      <c r="S25" s="30" t="s">
        <v>0</v>
      </c>
      <c r="T25" s="30" t="s">
        <v>94</v>
      </c>
      <c r="U25" s="30" t="s">
        <v>99</v>
      </c>
      <c r="V25" s="30" t="s">
        <v>46</v>
      </c>
      <c r="W25" s="31" t="s">
        <v>100</v>
      </c>
    </row>
    <row r="26" spans="2:25" ht="31.5">
      <c r="B26" s="48" t="str">
        <f>'לא סחיר - חוזים עתידיים'!B7:K7</f>
        <v>8. חוזים עתידיים</v>
      </c>
      <c r="C26" s="30" t="s">
        <v>35</v>
      </c>
      <c r="G26" s="30" t="s">
        <v>49</v>
      </c>
      <c r="H26" s="30" t="s">
        <v>90</v>
      </c>
      <c r="K26" s="30" t="s">
        <v>91</v>
      </c>
      <c r="S26" s="30" t="s">
        <v>0</v>
      </c>
      <c r="T26" s="30" t="s">
        <v>94</v>
      </c>
      <c r="U26" s="30" t="s">
        <v>99</v>
      </c>
      <c r="V26" s="31" t="s">
        <v>100</v>
      </c>
    </row>
    <row r="27" spans="2:25" ht="31.5">
      <c r="B27" s="48" t="str">
        <f>'לא סחיר - מוצרים מובנים'!B7:Q7</f>
        <v>9. מוצרים מובנים</v>
      </c>
      <c r="C27" s="30" t="s">
        <v>35</v>
      </c>
      <c r="F27" s="30" t="s">
        <v>39</v>
      </c>
      <c r="I27" s="30" t="s">
        <v>15</v>
      </c>
      <c r="J27" s="30" t="s">
        <v>50</v>
      </c>
      <c r="K27" s="30" t="s">
        <v>91</v>
      </c>
      <c r="L27" s="30" t="s">
        <v>18</v>
      </c>
      <c r="M27" s="30" t="s">
        <v>90</v>
      </c>
      <c r="Q27" s="30" t="s">
        <v>17</v>
      </c>
      <c r="R27" s="30" t="s">
        <v>19</v>
      </c>
      <c r="S27" s="30" t="s">
        <v>0</v>
      </c>
      <c r="T27" s="30" t="s">
        <v>94</v>
      </c>
      <c r="U27" s="30" t="s">
        <v>99</v>
      </c>
      <c r="V27" s="30" t="s">
        <v>46</v>
      </c>
      <c r="W27" s="31" t="s">
        <v>100</v>
      </c>
    </row>
    <row r="28" spans="2:25" ht="31.5">
      <c r="B28" s="52" t="str">
        <f>הלוואות!B6</f>
        <v>1.ד. הלוואות:</v>
      </c>
      <c r="C28" s="30" t="s">
        <v>35</v>
      </c>
      <c r="I28" s="30" t="s">
        <v>15</v>
      </c>
      <c r="J28" s="30" t="s">
        <v>50</v>
      </c>
      <c r="L28" s="30" t="s">
        <v>18</v>
      </c>
      <c r="M28" s="30" t="s">
        <v>90</v>
      </c>
      <c r="Q28" s="13" t="s">
        <v>30</v>
      </c>
      <c r="R28" s="30" t="s">
        <v>19</v>
      </c>
      <c r="S28" s="30" t="s">
        <v>0</v>
      </c>
      <c r="T28" s="30" t="s">
        <v>94</v>
      </c>
      <c r="U28" s="30" t="s">
        <v>99</v>
      </c>
      <c r="V28" s="31" t="s">
        <v>100</v>
      </c>
    </row>
    <row r="29" spans="2:25" ht="47.25">
      <c r="B29" s="52" t="str">
        <f>'פקדונות מעל 3 חודשים'!B6:O6</f>
        <v>1.ה. פקדונות מעל 3 חודשים:</v>
      </c>
      <c r="C29" s="30" t="s">
        <v>35</v>
      </c>
      <c r="E29" s="30" t="s">
        <v>106</v>
      </c>
      <c r="I29" s="30" t="s">
        <v>15</v>
      </c>
      <c r="J29" s="30" t="s">
        <v>50</v>
      </c>
      <c r="L29" s="30" t="s">
        <v>18</v>
      </c>
      <c r="M29" s="30" t="s">
        <v>90</v>
      </c>
      <c r="O29" s="49" t="s">
        <v>40</v>
      </c>
      <c r="P29" s="50"/>
      <c r="R29" s="30" t="s">
        <v>19</v>
      </c>
      <c r="S29" s="30" t="s">
        <v>0</v>
      </c>
      <c r="T29" s="30" t="s">
        <v>94</v>
      </c>
      <c r="U29" s="30" t="s">
        <v>99</v>
      </c>
      <c r="V29" s="31" t="s">
        <v>100</v>
      </c>
    </row>
    <row r="30" spans="2:25" ht="63">
      <c r="B30" s="52" t="str">
        <f>'זכויות מקרקעין'!B6</f>
        <v>1. ו. זכויות במקרקעין:</v>
      </c>
      <c r="C30" s="13" t="s">
        <v>42</v>
      </c>
      <c r="N30" s="49" t="s">
        <v>74</v>
      </c>
      <c r="P30" s="50" t="s">
        <v>43</v>
      </c>
      <c r="U30" s="30" t="s">
        <v>99</v>
      </c>
      <c r="V30" s="14" t="s">
        <v>45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44</v>
      </c>
      <c r="R31" s="13" t="s">
        <v>41</v>
      </c>
      <c r="U31" s="30" t="s">
        <v>99</v>
      </c>
      <c r="V31" s="14" t="s">
        <v>45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96</v>
      </c>
      <c r="Y32" s="14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168</v>
      </c>
      <c r="C1" s="77" t="s" vm="1">
        <v>239</v>
      </c>
    </row>
    <row r="2" spans="2:54">
      <c r="B2" s="56" t="s">
        <v>167</v>
      </c>
      <c r="C2" s="77" t="s">
        <v>240</v>
      </c>
    </row>
    <row r="3" spans="2:54">
      <c r="B3" s="56" t="s">
        <v>169</v>
      </c>
      <c r="C3" s="77" t="s">
        <v>241</v>
      </c>
    </row>
    <row r="4" spans="2:54">
      <c r="B4" s="56" t="s">
        <v>170</v>
      </c>
      <c r="C4" s="77">
        <v>2112</v>
      </c>
    </row>
    <row r="6" spans="2:54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5"/>
    </row>
    <row r="7" spans="2:54" ht="26.25" customHeight="1">
      <c r="B7" s="183" t="s">
        <v>87</v>
      </c>
      <c r="C7" s="184"/>
      <c r="D7" s="184"/>
      <c r="E7" s="184"/>
      <c r="F7" s="184"/>
      <c r="G7" s="184"/>
      <c r="H7" s="184"/>
      <c r="I7" s="184"/>
      <c r="J7" s="184"/>
      <c r="K7" s="184"/>
      <c r="L7" s="185"/>
    </row>
    <row r="8" spans="2:54" s="3" customFormat="1" ht="78.75">
      <c r="B8" s="22" t="s">
        <v>105</v>
      </c>
      <c r="C8" s="30" t="s">
        <v>35</v>
      </c>
      <c r="D8" s="30" t="s">
        <v>49</v>
      </c>
      <c r="E8" s="30" t="s">
        <v>90</v>
      </c>
      <c r="F8" s="30" t="s">
        <v>91</v>
      </c>
      <c r="G8" s="30" t="s">
        <v>223</v>
      </c>
      <c r="H8" s="30" t="s">
        <v>222</v>
      </c>
      <c r="I8" s="30" t="s">
        <v>99</v>
      </c>
      <c r="J8" s="30" t="s">
        <v>46</v>
      </c>
      <c r="K8" s="30" t="s">
        <v>171</v>
      </c>
      <c r="L8" s="31" t="s">
        <v>173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226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168</v>
      </c>
      <c r="C1" s="77" t="s" vm="1">
        <v>239</v>
      </c>
    </row>
    <row r="2" spans="2:51">
      <c r="B2" s="56" t="s">
        <v>167</v>
      </c>
      <c r="C2" s="77" t="s">
        <v>240</v>
      </c>
    </row>
    <row r="3" spans="2:51">
      <c r="B3" s="56" t="s">
        <v>169</v>
      </c>
      <c r="C3" s="77" t="s">
        <v>241</v>
      </c>
    </row>
    <row r="4" spans="2:51">
      <c r="B4" s="56" t="s">
        <v>170</v>
      </c>
      <c r="C4" s="77">
        <v>2112</v>
      </c>
    </row>
    <row r="6" spans="2:51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51" ht="26.25" customHeight="1">
      <c r="B7" s="183" t="s">
        <v>88</v>
      </c>
      <c r="C7" s="184"/>
      <c r="D7" s="184"/>
      <c r="E7" s="184"/>
      <c r="F7" s="184"/>
      <c r="G7" s="184"/>
      <c r="H7" s="184"/>
      <c r="I7" s="184"/>
      <c r="J7" s="184"/>
      <c r="K7" s="185"/>
    </row>
    <row r="8" spans="2:51" s="3" customFormat="1" ht="63">
      <c r="B8" s="22" t="s">
        <v>105</v>
      </c>
      <c r="C8" s="30" t="s">
        <v>35</v>
      </c>
      <c r="D8" s="30" t="s">
        <v>49</v>
      </c>
      <c r="E8" s="30" t="s">
        <v>90</v>
      </c>
      <c r="F8" s="30" t="s">
        <v>91</v>
      </c>
      <c r="G8" s="30" t="s">
        <v>223</v>
      </c>
      <c r="H8" s="30" t="s">
        <v>222</v>
      </c>
      <c r="I8" s="30" t="s">
        <v>99</v>
      </c>
      <c r="J8" s="30" t="s">
        <v>171</v>
      </c>
      <c r="K8" s="31" t="s">
        <v>173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226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9" t="s">
        <v>37</v>
      </c>
      <c r="C11" s="115"/>
      <c r="D11" s="115"/>
      <c r="E11" s="115"/>
      <c r="F11" s="115"/>
      <c r="G11" s="116"/>
      <c r="H11" s="120"/>
      <c r="I11" s="116">
        <v>-538.46835999999985</v>
      </c>
      <c r="J11" s="117">
        <f>I11/$I$11</f>
        <v>1</v>
      </c>
      <c r="K11" s="117">
        <f>I11/'סכום נכסי הקרן'!$C$42</f>
        <v>-9.3811858010741473E-4</v>
      </c>
      <c r="AW11" s="99"/>
    </row>
    <row r="12" spans="2:51" s="99" customFormat="1" ht="19.5" customHeight="1">
      <c r="B12" s="114" t="s">
        <v>29</v>
      </c>
      <c r="C12" s="115"/>
      <c r="D12" s="115"/>
      <c r="E12" s="115"/>
      <c r="F12" s="115"/>
      <c r="G12" s="116"/>
      <c r="H12" s="120"/>
      <c r="I12" s="116">
        <v>-538.46835999999985</v>
      </c>
      <c r="J12" s="117">
        <f t="shared" ref="J12:J21" si="0">I12/$I$11</f>
        <v>1</v>
      </c>
      <c r="K12" s="117">
        <f>I12/'סכום נכסי הקרן'!$C$42</f>
        <v>-9.3811858010741473E-4</v>
      </c>
    </row>
    <row r="13" spans="2:51">
      <c r="B13" s="101" t="s">
        <v>545</v>
      </c>
      <c r="C13" s="81"/>
      <c r="D13" s="81"/>
      <c r="E13" s="81"/>
      <c r="F13" s="81"/>
      <c r="G13" s="90"/>
      <c r="H13" s="92"/>
      <c r="I13" s="90">
        <v>-636.10444999999982</v>
      </c>
      <c r="J13" s="91">
        <f t="shared" si="0"/>
        <v>1.1813218700537949</v>
      </c>
      <c r="K13" s="91">
        <f>I13/'סכום נכסי הקרן'!$C$42</f>
        <v>-1.1082199953847019E-3</v>
      </c>
    </row>
    <row r="14" spans="2:51">
      <c r="B14" s="86" t="s">
        <v>546</v>
      </c>
      <c r="C14" s="83" t="s">
        <v>547</v>
      </c>
      <c r="D14" s="96" t="s">
        <v>370</v>
      </c>
      <c r="E14" s="96" t="s">
        <v>152</v>
      </c>
      <c r="F14" s="106">
        <v>43103</v>
      </c>
      <c r="G14" s="93">
        <v>4118849.9999999995</v>
      </c>
      <c r="H14" s="95">
        <v>-6.3483999999999998</v>
      </c>
      <c r="I14" s="93">
        <v>-261.47992999999997</v>
      </c>
      <c r="J14" s="94">
        <f t="shared" si="0"/>
        <v>0.48559943243461889</v>
      </c>
      <c r="K14" s="94">
        <f>I14/'סכום נכסי הקרן'!$C$42</f>
        <v>-4.5554985005653116E-4</v>
      </c>
    </row>
    <row r="15" spans="2:51">
      <c r="B15" s="86" t="s">
        <v>548</v>
      </c>
      <c r="C15" s="83" t="s">
        <v>549</v>
      </c>
      <c r="D15" s="96" t="s">
        <v>370</v>
      </c>
      <c r="E15" s="96" t="s">
        <v>152</v>
      </c>
      <c r="F15" s="106">
        <v>43139</v>
      </c>
      <c r="G15" s="93">
        <v>1705799.9999999998</v>
      </c>
      <c r="H15" s="95">
        <v>-5.2817999999999996</v>
      </c>
      <c r="I15" s="93">
        <v>-90.097239999999999</v>
      </c>
      <c r="J15" s="94">
        <f t="shared" si="0"/>
        <v>0.16732132599211591</v>
      </c>
      <c r="K15" s="94">
        <f>I15/'סכום נכסי הקרן'!$C$42</f>
        <v>-1.5696724476141363E-4</v>
      </c>
    </row>
    <row r="16" spans="2:51" s="7" customFormat="1">
      <c r="B16" s="86" t="s">
        <v>550</v>
      </c>
      <c r="C16" s="83" t="s">
        <v>551</v>
      </c>
      <c r="D16" s="96" t="s">
        <v>370</v>
      </c>
      <c r="E16" s="96" t="s">
        <v>152</v>
      </c>
      <c r="F16" s="106">
        <v>43255</v>
      </c>
      <c r="G16" s="93">
        <v>10231779.999999998</v>
      </c>
      <c r="H16" s="95">
        <v>-2.9056000000000002</v>
      </c>
      <c r="I16" s="93">
        <v>-297.29174</v>
      </c>
      <c r="J16" s="94">
        <f t="shared" si="0"/>
        <v>0.5521062370312716</v>
      </c>
      <c r="K16" s="94">
        <f>I16/'סכום נכסי הקרן'!$C$42</f>
        <v>-5.1794111915222428E-4</v>
      </c>
      <c r="AW16" s="1"/>
      <c r="AY16" s="1"/>
    </row>
    <row r="17" spans="2:51" s="7" customFormat="1">
      <c r="B17" s="86" t="s">
        <v>552</v>
      </c>
      <c r="C17" s="83" t="s">
        <v>553</v>
      </c>
      <c r="D17" s="96" t="s">
        <v>370</v>
      </c>
      <c r="E17" s="96" t="s">
        <v>152</v>
      </c>
      <c r="F17" s="106">
        <v>43255</v>
      </c>
      <c r="G17" s="93">
        <v>2105999.9999999995</v>
      </c>
      <c r="H17" s="95">
        <v>-2.7136</v>
      </c>
      <c r="I17" s="93">
        <v>-57.148469999999996</v>
      </c>
      <c r="J17" s="94">
        <f t="shared" si="0"/>
        <v>0.1061315283222955</v>
      </c>
      <c r="K17" s="94">
        <f>I17/'סכום נכסי הקרן'!$C$42</f>
        <v>-9.9563958654341723E-5</v>
      </c>
      <c r="AW17" s="1"/>
      <c r="AY17" s="1"/>
    </row>
    <row r="18" spans="2:51" s="7" customFormat="1">
      <c r="B18" s="86" t="s">
        <v>554</v>
      </c>
      <c r="C18" s="83" t="s">
        <v>555</v>
      </c>
      <c r="D18" s="96" t="s">
        <v>370</v>
      </c>
      <c r="E18" s="96" t="s">
        <v>152</v>
      </c>
      <c r="F18" s="106">
        <v>43355</v>
      </c>
      <c r="G18" s="93">
        <v>2160070.9999999995</v>
      </c>
      <c r="H18" s="95">
        <v>-1.3072999999999999</v>
      </c>
      <c r="I18" s="93">
        <v>-28.239209999999996</v>
      </c>
      <c r="J18" s="94">
        <f t="shared" si="0"/>
        <v>5.244358275758302E-2</v>
      </c>
      <c r="K18" s="94">
        <f>I18/'סכום נכסי הקרן'!$C$42</f>
        <v>-4.9198299392289476E-5</v>
      </c>
      <c r="AW18" s="1"/>
      <c r="AY18" s="1"/>
    </row>
    <row r="19" spans="2:51">
      <c r="B19" s="86" t="s">
        <v>556</v>
      </c>
      <c r="C19" s="83" t="s">
        <v>557</v>
      </c>
      <c r="D19" s="96" t="s">
        <v>370</v>
      </c>
      <c r="E19" s="96" t="s">
        <v>152</v>
      </c>
      <c r="F19" s="106">
        <v>43276</v>
      </c>
      <c r="G19" s="93">
        <v>887624.99999999988</v>
      </c>
      <c r="H19" s="95">
        <v>-1.1654</v>
      </c>
      <c r="I19" s="93">
        <v>-10.344299999999997</v>
      </c>
      <c r="J19" s="94">
        <f t="shared" si="0"/>
        <v>1.9210599486291079E-2</v>
      </c>
      <c r="K19" s="94">
        <f>I19/'סכום נכסי הקרן'!$C$42</f>
        <v>-1.8021820313091616E-5</v>
      </c>
    </row>
    <row r="20" spans="2:51">
      <c r="B20" s="86" t="s">
        <v>558</v>
      </c>
      <c r="C20" s="83" t="s">
        <v>559</v>
      </c>
      <c r="D20" s="96" t="s">
        <v>370</v>
      </c>
      <c r="E20" s="96" t="s">
        <v>152</v>
      </c>
      <c r="F20" s="106">
        <v>43278</v>
      </c>
      <c r="G20" s="93">
        <v>2151539.9999999995</v>
      </c>
      <c r="H20" s="95">
        <v>-0.1673</v>
      </c>
      <c r="I20" s="93">
        <v>-3.5989799999999996</v>
      </c>
      <c r="J20" s="94">
        <f t="shared" si="0"/>
        <v>6.6837353266216062E-3</v>
      </c>
      <c r="K20" s="94">
        <f>I20/'סכום נכסי הקרן'!$C$42</f>
        <v>-6.270136294424029E-6</v>
      </c>
    </row>
    <row r="21" spans="2:51">
      <c r="B21" s="86" t="s">
        <v>560</v>
      </c>
      <c r="C21" s="83" t="s">
        <v>561</v>
      </c>
      <c r="D21" s="96" t="s">
        <v>370</v>
      </c>
      <c r="E21" s="96" t="s">
        <v>152</v>
      </c>
      <c r="F21" s="106">
        <v>43326</v>
      </c>
      <c r="G21" s="93">
        <v>8669039.9999999981</v>
      </c>
      <c r="H21" s="95">
        <v>1.2930999999999999</v>
      </c>
      <c r="I21" s="93">
        <v>112.09541999999999</v>
      </c>
      <c r="J21" s="94">
        <f t="shared" si="0"/>
        <v>-0.20817457129700254</v>
      </c>
      <c r="K21" s="94">
        <f>I21/'סכום נכסי הקרן'!$C$42</f>
        <v>1.9529243323961377E-4</v>
      </c>
    </row>
    <row r="22" spans="2:51">
      <c r="B22" s="82"/>
      <c r="C22" s="83"/>
      <c r="D22" s="83"/>
      <c r="E22" s="83"/>
      <c r="F22" s="83"/>
      <c r="G22" s="93"/>
      <c r="H22" s="95"/>
      <c r="I22" s="83"/>
      <c r="J22" s="94"/>
      <c r="K22" s="83"/>
    </row>
    <row r="23" spans="2:51">
      <c r="B23" s="101" t="s">
        <v>217</v>
      </c>
      <c r="C23" s="81"/>
      <c r="D23" s="81"/>
      <c r="E23" s="81"/>
      <c r="F23" s="81"/>
      <c r="G23" s="90"/>
      <c r="H23" s="92"/>
      <c r="I23" s="90">
        <v>97.636089999999982</v>
      </c>
      <c r="J23" s="91">
        <f t="shared" ref="J23:J29" si="1">I23/$I$11</f>
        <v>-0.18132187005379483</v>
      </c>
      <c r="K23" s="91">
        <f>I23/'סכום נכסי הקרן'!$C$42</f>
        <v>1.7010141527728714E-4</v>
      </c>
    </row>
    <row r="24" spans="2:51">
      <c r="B24" s="86" t="s">
        <v>562</v>
      </c>
      <c r="C24" s="83" t="s">
        <v>563</v>
      </c>
      <c r="D24" s="96" t="s">
        <v>370</v>
      </c>
      <c r="E24" s="96" t="s">
        <v>154</v>
      </c>
      <c r="F24" s="106">
        <v>43327</v>
      </c>
      <c r="G24" s="93">
        <v>590183.99999999988</v>
      </c>
      <c r="H24" s="95">
        <v>2.0819000000000001</v>
      </c>
      <c r="I24" s="93">
        <v>12.287189999999997</v>
      </c>
      <c r="J24" s="94">
        <f t="shared" si="1"/>
        <v>-2.281877806153736E-2</v>
      </c>
      <c r="K24" s="94">
        <f>I24/'סכום נכסי הקרן'!$C$42</f>
        <v>2.140671967487565E-5</v>
      </c>
    </row>
    <row r="25" spans="2:51">
      <c r="B25" s="86" t="s">
        <v>564</v>
      </c>
      <c r="C25" s="83" t="s">
        <v>565</v>
      </c>
      <c r="D25" s="96" t="s">
        <v>370</v>
      </c>
      <c r="E25" s="96" t="s">
        <v>152</v>
      </c>
      <c r="F25" s="106">
        <v>43328</v>
      </c>
      <c r="G25" s="93">
        <v>429861.99999999994</v>
      </c>
      <c r="H25" s="95">
        <v>-2.9944000000000002</v>
      </c>
      <c r="I25" s="93">
        <v>-12.871959999999998</v>
      </c>
      <c r="J25" s="94">
        <f t="shared" si="1"/>
        <v>2.3904765732196413E-2</v>
      </c>
      <c r="K25" s="94">
        <f>I25/'סכום נכסי הקרן'!$C$42</f>
        <v>-2.2425504886488482E-5</v>
      </c>
    </row>
    <row r="26" spans="2:51">
      <c r="B26" s="86" t="s">
        <v>566</v>
      </c>
      <c r="C26" s="83" t="s">
        <v>567</v>
      </c>
      <c r="D26" s="96" t="s">
        <v>370</v>
      </c>
      <c r="E26" s="96" t="s">
        <v>154</v>
      </c>
      <c r="F26" s="106">
        <v>43333</v>
      </c>
      <c r="G26" s="93">
        <v>338703.77</v>
      </c>
      <c r="H26" s="95">
        <v>-0.31419999999999998</v>
      </c>
      <c r="I26" s="93">
        <v>-1.0642299999999998</v>
      </c>
      <c r="J26" s="94">
        <f t="shared" si="1"/>
        <v>1.9764021046659087E-3</v>
      </c>
      <c r="K26" s="94">
        <f>I26/'סכום נכסי הקרן'!$C$42</f>
        <v>-1.8540995361504881E-6</v>
      </c>
    </row>
    <row r="27" spans="2:51">
      <c r="B27" s="86" t="s">
        <v>568</v>
      </c>
      <c r="C27" s="83" t="s">
        <v>569</v>
      </c>
      <c r="D27" s="96" t="s">
        <v>370</v>
      </c>
      <c r="E27" s="96" t="s">
        <v>154</v>
      </c>
      <c r="F27" s="106">
        <v>43293</v>
      </c>
      <c r="G27" s="93">
        <v>321710.36999999994</v>
      </c>
      <c r="H27" s="95">
        <v>0.99680000000000002</v>
      </c>
      <c r="I27" s="93">
        <v>3.2068299999999996</v>
      </c>
      <c r="J27" s="94">
        <f t="shared" si="1"/>
        <v>-5.9554659813252546E-3</v>
      </c>
      <c r="K27" s="94">
        <f>I27/'סכום נכסי הקרן'!$C$42</f>
        <v>5.5869332902788594E-6</v>
      </c>
    </row>
    <row r="28" spans="2:51">
      <c r="B28" s="86" t="s">
        <v>570</v>
      </c>
      <c r="C28" s="83" t="s">
        <v>571</v>
      </c>
      <c r="D28" s="96" t="s">
        <v>370</v>
      </c>
      <c r="E28" s="96" t="s">
        <v>154</v>
      </c>
      <c r="F28" s="106">
        <v>43306</v>
      </c>
      <c r="G28" s="93">
        <v>6313352.709999999</v>
      </c>
      <c r="H28" s="95">
        <v>1.2990999999999999</v>
      </c>
      <c r="I28" s="93">
        <v>82.016839999999988</v>
      </c>
      <c r="J28" s="94">
        <f t="shared" si="1"/>
        <v>-0.15231505895722455</v>
      </c>
      <c r="K28" s="94">
        <f>I28/'סכום נכסי הקרן'!$C$42</f>
        <v>1.4288958683792864E-4</v>
      </c>
    </row>
    <row r="29" spans="2:51">
      <c r="B29" s="86" t="s">
        <v>572</v>
      </c>
      <c r="C29" s="83" t="s">
        <v>573</v>
      </c>
      <c r="D29" s="96" t="s">
        <v>370</v>
      </c>
      <c r="E29" s="96" t="s">
        <v>152</v>
      </c>
      <c r="F29" s="106">
        <v>43286</v>
      </c>
      <c r="G29" s="93">
        <v>447235.89999999991</v>
      </c>
      <c r="H29" s="95">
        <v>3.1440999999999999</v>
      </c>
      <c r="I29" s="93">
        <v>14.061419999999998</v>
      </c>
      <c r="J29" s="94">
        <f t="shared" si="1"/>
        <v>-2.6113734890569989E-2</v>
      </c>
      <c r="K29" s="94">
        <f>I29/'סכום נכסי הקרן'!$C$42</f>
        <v>2.4497779896842974E-5</v>
      </c>
    </row>
    <row r="30" spans="2:51">
      <c r="B30" s="82"/>
      <c r="C30" s="83"/>
      <c r="D30" s="83"/>
      <c r="E30" s="83"/>
      <c r="F30" s="83"/>
      <c r="G30" s="93"/>
      <c r="H30" s="95"/>
      <c r="I30" s="83"/>
      <c r="J30" s="94"/>
      <c r="K30" s="83"/>
    </row>
    <row r="31" spans="2:5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5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98" t="s">
        <v>238</v>
      </c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98" t="s">
        <v>101</v>
      </c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98" t="s">
        <v>221</v>
      </c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98" t="s">
        <v>229</v>
      </c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168</v>
      </c>
      <c r="C1" s="77" t="s" vm="1">
        <v>239</v>
      </c>
    </row>
    <row r="2" spans="2:78">
      <c r="B2" s="56" t="s">
        <v>167</v>
      </c>
      <c r="C2" s="77" t="s">
        <v>240</v>
      </c>
    </row>
    <row r="3" spans="2:78">
      <c r="B3" s="56" t="s">
        <v>169</v>
      </c>
      <c r="C3" s="77" t="s">
        <v>241</v>
      </c>
    </row>
    <row r="4" spans="2:78">
      <c r="B4" s="56" t="s">
        <v>170</v>
      </c>
      <c r="C4" s="77">
        <v>2112</v>
      </c>
    </row>
    <row r="6" spans="2:78" ht="26.25" customHeight="1">
      <c r="B6" s="183" t="s">
        <v>199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78" ht="26.25" customHeight="1">
      <c r="B7" s="183" t="s">
        <v>89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5"/>
    </row>
    <row r="8" spans="2:78" s="3" customFormat="1" ht="47.25">
      <c r="B8" s="22" t="s">
        <v>105</v>
      </c>
      <c r="C8" s="30" t="s">
        <v>35</v>
      </c>
      <c r="D8" s="30" t="s">
        <v>39</v>
      </c>
      <c r="E8" s="30" t="s">
        <v>15</v>
      </c>
      <c r="F8" s="30" t="s">
        <v>50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223</v>
      </c>
      <c r="M8" s="30" t="s">
        <v>222</v>
      </c>
      <c r="N8" s="30" t="s">
        <v>99</v>
      </c>
      <c r="O8" s="30" t="s">
        <v>46</v>
      </c>
      <c r="P8" s="30" t="s">
        <v>171</v>
      </c>
      <c r="Q8" s="31" t="s">
        <v>173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230</v>
      </c>
      <c r="M9" s="16"/>
      <c r="N9" s="16" t="s">
        <v>226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B20" sqref="B20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6.8554687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168</v>
      </c>
      <c r="C1" s="77" t="s" vm="1">
        <v>239</v>
      </c>
    </row>
    <row r="2" spans="2:61">
      <c r="B2" s="56" t="s">
        <v>167</v>
      </c>
      <c r="C2" s="77" t="s">
        <v>240</v>
      </c>
    </row>
    <row r="3" spans="2:61">
      <c r="B3" s="56" t="s">
        <v>169</v>
      </c>
      <c r="C3" s="77" t="s">
        <v>241</v>
      </c>
    </row>
    <row r="4" spans="2:61">
      <c r="B4" s="56" t="s">
        <v>170</v>
      </c>
      <c r="C4" s="77">
        <v>2112</v>
      </c>
    </row>
    <row r="6" spans="2:61" ht="26.25" customHeight="1">
      <c r="B6" s="183" t="s">
        <v>200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5"/>
    </row>
    <row r="7" spans="2:61" s="3" customFormat="1" ht="63">
      <c r="B7" s="22" t="s">
        <v>105</v>
      </c>
      <c r="C7" s="30" t="s">
        <v>212</v>
      </c>
      <c r="D7" s="30" t="s">
        <v>35</v>
      </c>
      <c r="E7" s="30" t="s">
        <v>106</v>
      </c>
      <c r="F7" s="30" t="s">
        <v>15</v>
      </c>
      <c r="G7" s="30" t="s">
        <v>91</v>
      </c>
      <c r="H7" s="30" t="s">
        <v>50</v>
      </c>
      <c r="I7" s="30" t="s">
        <v>18</v>
      </c>
      <c r="J7" s="30" t="s">
        <v>90</v>
      </c>
      <c r="K7" s="13" t="s">
        <v>30</v>
      </c>
      <c r="L7" s="70" t="s">
        <v>19</v>
      </c>
      <c r="M7" s="30" t="s">
        <v>223</v>
      </c>
      <c r="N7" s="30" t="s">
        <v>222</v>
      </c>
      <c r="O7" s="30" t="s">
        <v>99</v>
      </c>
      <c r="P7" s="30" t="s">
        <v>171</v>
      </c>
      <c r="Q7" s="31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230</v>
      </c>
      <c r="N8" s="16"/>
      <c r="O8" s="16" t="s">
        <v>226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93"/>
      <c r="N10" s="95"/>
      <c r="O10" s="83"/>
      <c r="P10" s="94"/>
      <c r="Q10" s="83"/>
      <c r="BI10" s="1" t="s">
        <v>164</v>
      </c>
    </row>
    <row r="11" spans="2:6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BI11" s="1" t="s">
        <v>165</v>
      </c>
    </row>
    <row r="12" spans="2:61"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BI12" s="1" t="s">
        <v>166</v>
      </c>
    </row>
    <row r="13" spans="2:61">
      <c r="B13" s="98" t="s">
        <v>238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BI13" s="1" t="s">
        <v>27</v>
      </c>
    </row>
    <row r="14" spans="2:61">
      <c r="B14" s="98" t="s">
        <v>101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61">
      <c r="B15" s="98" t="s">
        <v>221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61">
      <c r="B16" s="98" t="s">
        <v>229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</sheetData>
  <sheetProtection sheet="1" objects="1" scenarios="1"/>
  <mergeCells count="1">
    <mergeCell ref="B6:Q6"/>
  </mergeCells>
  <phoneticPr fontId="4" type="noConversion"/>
  <conditionalFormatting sqref="B49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9:B109">
    <cfRule type="cellIs" dxfId="1" priority="2" operator="equal">
      <formula>2958465</formula>
    </cfRule>
  </conditionalFormatting>
  <conditionalFormatting sqref="B17:B34 B10:B12">
    <cfRule type="cellIs" dxfId="0" priority="1" operator="equal">
      <formula>"NR3"</formula>
    </cfRule>
  </conditionalFormatting>
  <dataValidations count="1">
    <dataValidation allowBlank="1" showInputMessage="1" showErrorMessage="1" sqref="D1:Q9 C5:C9 B1:B9 B110:Q1048576 B13:B16 R48:XFD1048576 R44:AF47 AH44:XFD47 R1:XFD43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168</v>
      </c>
      <c r="C1" s="77" t="s" vm="1">
        <v>239</v>
      </c>
    </row>
    <row r="2" spans="2:64">
      <c r="B2" s="56" t="s">
        <v>167</v>
      </c>
      <c r="C2" s="77" t="s">
        <v>240</v>
      </c>
    </row>
    <row r="3" spans="2:64">
      <c r="B3" s="56" t="s">
        <v>169</v>
      </c>
      <c r="C3" s="77" t="s">
        <v>241</v>
      </c>
    </row>
    <row r="4" spans="2:64">
      <c r="B4" s="56" t="s">
        <v>170</v>
      </c>
      <c r="C4" s="77">
        <v>2112</v>
      </c>
    </row>
    <row r="6" spans="2:64" ht="26.25" customHeight="1">
      <c r="B6" s="183" t="s">
        <v>201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4" s="3" customFormat="1" ht="63">
      <c r="B7" s="59" t="s">
        <v>105</v>
      </c>
      <c r="C7" s="60" t="s">
        <v>35</v>
      </c>
      <c r="D7" s="60" t="s">
        <v>106</v>
      </c>
      <c r="E7" s="60" t="s">
        <v>15</v>
      </c>
      <c r="F7" s="60" t="s">
        <v>50</v>
      </c>
      <c r="G7" s="60" t="s">
        <v>18</v>
      </c>
      <c r="H7" s="60" t="s">
        <v>90</v>
      </c>
      <c r="I7" s="60" t="s">
        <v>40</v>
      </c>
      <c r="J7" s="60" t="s">
        <v>19</v>
      </c>
      <c r="K7" s="60" t="s">
        <v>223</v>
      </c>
      <c r="L7" s="60" t="s">
        <v>222</v>
      </c>
      <c r="M7" s="60" t="s">
        <v>99</v>
      </c>
      <c r="N7" s="60" t="s">
        <v>171</v>
      </c>
      <c r="O7" s="62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230</v>
      </c>
      <c r="L8" s="32"/>
      <c r="M8" s="32" t="s">
        <v>226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19" t="s">
        <v>31</v>
      </c>
      <c r="C10" s="115"/>
      <c r="D10" s="115"/>
      <c r="E10" s="115"/>
      <c r="F10" s="115"/>
      <c r="G10" s="116">
        <v>0.32436642709390412</v>
      </c>
      <c r="H10" s="115"/>
      <c r="I10" s="115"/>
      <c r="J10" s="117">
        <v>2.8394320908870108E-3</v>
      </c>
      <c r="K10" s="116"/>
      <c r="L10" s="120"/>
      <c r="M10" s="116">
        <v>7719.3499799999981</v>
      </c>
      <c r="N10" s="117">
        <f>M10/$M$10</f>
        <v>1</v>
      </c>
      <c r="O10" s="117">
        <f>N10/'סכום נכסי הקרן'!$C$42</f>
        <v>1.7421981490377912E-6</v>
      </c>
      <c r="P10" s="99"/>
      <c r="Q10" s="99"/>
      <c r="R10" s="99"/>
      <c r="S10" s="99"/>
      <c r="T10" s="99"/>
      <c r="U10" s="99"/>
      <c r="BL10" s="99"/>
    </row>
    <row r="11" spans="2:64" s="99" customFormat="1" ht="20.25" customHeight="1">
      <c r="B11" s="114" t="s">
        <v>219</v>
      </c>
      <c r="C11" s="115"/>
      <c r="D11" s="115"/>
      <c r="E11" s="115"/>
      <c r="F11" s="115"/>
      <c r="G11" s="116">
        <v>0.32436642709390412</v>
      </c>
      <c r="H11" s="115"/>
      <c r="I11" s="115"/>
      <c r="J11" s="117">
        <v>2.8394320908870108E-3</v>
      </c>
      <c r="K11" s="116"/>
      <c r="L11" s="120"/>
      <c r="M11" s="116">
        <v>7719.3499799999981</v>
      </c>
      <c r="N11" s="117">
        <f t="shared" ref="N11:N16" si="0">M11/$M$10</f>
        <v>1</v>
      </c>
      <c r="O11" s="117">
        <f>N11/'סכום נכסי הקרן'!$C$42</f>
        <v>1.7421981490377912E-6</v>
      </c>
    </row>
    <row r="12" spans="2:64">
      <c r="B12" s="101" t="s">
        <v>47</v>
      </c>
      <c r="C12" s="81"/>
      <c r="D12" s="81"/>
      <c r="E12" s="81"/>
      <c r="F12" s="81"/>
      <c r="G12" s="90">
        <v>0.32436642709390412</v>
      </c>
      <c r="H12" s="81"/>
      <c r="I12" s="81"/>
      <c r="J12" s="91">
        <v>2.8394320908870108E-3</v>
      </c>
      <c r="K12" s="90"/>
      <c r="L12" s="92"/>
      <c r="M12" s="90">
        <v>7719.3499799999981</v>
      </c>
      <c r="N12" s="91">
        <f t="shared" si="0"/>
        <v>1</v>
      </c>
      <c r="O12" s="91">
        <f>N12/'סכום נכסי הקרן'!$C$42</f>
        <v>1.7421981490377912E-6</v>
      </c>
    </row>
    <row r="13" spans="2:64">
      <c r="B13" s="86" t="s">
        <v>598</v>
      </c>
      <c r="C13" s="83" t="s">
        <v>599</v>
      </c>
      <c r="D13" s="83" t="s">
        <v>600</v>
      </c>
      <c r="E13" s="83" t="s">
        <v>581</v>
      </c>
      <c r="F13" s="83" t="s">
        <v>582</v>
      </c>
      <c r="G13" s="93">
        <v>0.37</v>
      </c>
      <c r="H13" s="96" t="s">
        <v>153</v>
      </c>
      <c r="I13" s="97">
        <v>2.3999999999999998E-3</v>
      </c>
      <c r="J13" s="94">
        <v>1.9E-3</v>
      </c>
      <c r="K13" s="93">
        <v>2499999.9999999995</v>
      </c>
      <c r="L13" s="95">
        <v>100.17</v>
      </c>
      <c r="M13" s="93">
        <v>2504.2499499999999</v>
      </c>
      <c r="N13" s="94">
        <f t="shared" si="0"/>
        <v>0.3244120238735439</v>
      </c>
      <c r="O13" s="94">
        <f>N13/'סכום נכסי הקרן'!$C$42</f>
        <v>5.6519002751809187E-7</v>
      </c>
    </row>
    <row r="14" spans="2:64">
      <c r="B14" s="86" t="s">
        <v>601</v>
      </c>
      <c r="C14" s="83" t="s">
        <v>602</v>
      </c>
      <c r="D14" s="83" t="s">
        <v>600</v>
      </c>
      <c r="E14" s="83" t="s">
        <v>581</v>
      </c>
      <c r="F14" s="83" t="s">
        <v>582</v>
      </c>
      <c r="G14" s="93">
        <v>0.26</v>
      </c>
      <c r="H14" s="96" t="s">
        <v>153</v>
      </c>
      <c r="I14" s="97">
        <v>3.7000000000000002E-3</v>
      </c>
      <c r="J14" s="94">
        <v>3.0999999999999999E-3</v>
      </c>
      <c r="K14" s="93">
        <v>1499999.9999999998</v>
      </c>
      <c r="L14" s="95">
        <v>100.29</v>
      </c>
      <c r="M14" s="93">
        <v>1504.3500299999998</v>
      </c>
      <c r="N14" s="94">
        <f t="shared" si="0"/>
        <v>0.19488040235221984</v>
      </c>
      <c r="O14" s="94">
        <f>N14/'סכום נכסי הקרן'!$C$42</f>
        <v>3.3952027626177739E-7</v>
      </c>
    </row>
    <row r="15" spans="2:64">
      <c r="B15" s="86" t="s">
        <v>603</v>
      </c>
      <c r="C15" s="83" t="s">
        <v>604</v>
      </c>
      <c r="D15" s="83" t="s">
        <v>600</v>
      </c>
      <c r="E15" s="83" t="s">
        <v>581</v>
      </c>
      <c r="F15" s="83" t="s">
        <v>582</v>
      </c>
      <c r="G15" s="93">
        <v>0.43</v>
      </c>
      <c r="H15" s="96" t="s">
        <v>153</v>
      </c>
      <c r="I15" s="97">
        <v>3.7000000000000002E-3</v>
      </c>
      <c r="J15" s="94">
        <v>3.0000000000000001E-3</v>
      </c>
      <c r="K15" s="93">
        <v>1999999.9999999998</v>
      </c>
      <c r="L15" s="95">
        <v>100.24</v>
      </c>
      <c r="M15" s="93">
        <v>2004.7999299999997</v>
      </c>
      <c r="N15" s="94">
        <f t="shared" si="0"/>
        <v>0.25971097763337841</v>
      </c>
      <c r="O15" s="94">
        <f>N15/'סכום נכסי הקרן'!$C$42</f>
        <v>4.5246798451766706E-7</v>
      </c>
    </row>
    <row r="16" spans="2:64">
      <c r="B16" s="86" t="s">
        <v>605</v>
      </c>
      <c r="C16" s="83" t="s">
        <v>606</v>
      </c>
      <c r="D16" s="83" t="s">
        <v>607</v>
      </c>
      <c r="E16" s="83" t="s">
        <v>587</v>
      </c>
      <c r="F16" s="83" t="s">
        <v>582</v>
      </c>
      <c r="G16" s="93">
        <v>0.19</v>
      </c>
      <c r="H16" s="96" t="s">
        <v>153</v>
      </c>
      <c r="I16" s="97">
        <v>4.1999999999999997E-3</v>
      </c>
      <c r="J16" s="94">
        <v>3.8E-3</v>
      </c>
      <c r="K16" s="93">
        <v>1699999.9999999998</v>
      </c>
      <c r="L16" s="95">
        <v>100.35</v>
      </c>
      <c r="M16" s="93">
        <v>1705.9500699999996</v>
      </c>
      <c r="N16" s="94">
        <f t="shared" si="0"/>
        <v>0.22099659614085798</v>
      </c>
      <c r="O16" s="94">
        <f>N16/'סכום נכסי הקרן'!$C$42</f>
        <v>3.8501986074025503E-7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4"/>
      <c r="K17" s="93"/>
      <c r="L17" s="95"/>
      <c r="M17" s="83"/>
      <c r="N17" s="94"/>
      <c r="O17" s="83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238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101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221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229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168</v>
      </c>
      <c r="C1" s="77" t="s" vm="1">
        <v>239</v>
      </c>
    </row>
    <row r="2" spans="2:56">
      <c r="B2" s="56" t="s">
        <v>167</v>
      </c>
      <c r="C2" s="77" t="s">
        <v>240</v>
      </c>
    </row>
    <row r="3" spans="2:56">
      <c r="B3" s="56" t="s">
        <v>169</v>
      </c>
      <c r="C3" s="77" t="s">
        <v>241</v>
      </c>
    </row>
    <row r="4" spans="2:56">
      <c r="B4" s="56" t="s">
        <v>170</v>
      </c>
      <c r="C4" s="77">
        <v>2112</v>
      </c>
    </row>
    <row r="6" spans="2:56" ht="26.25" customHeight="1">
      <c r="B6" s="183" t="s">
        <v>202</v>
      </c>
      <c r="C6" s="184"/>
      <c r="D6" s="184"/>
      <c r="E6" s="184"/>
      <c r="F6" s="184"/>
      <c r="G6" s="184"/>
      <c r="H6" s="184"/>
      <c r="I6" s="184"/>
      <c r="J6" s="185"/>
    </row>
    <row r="7" spans="2:56" s="3" customFormat="1" ht="78.75">
      <c r="B7" s="59" t="s">
        <v>105</v>
      </c>
      <c r="C7" s="61" t="s">
        <v>42</v>
      </c>
      <c r="D7" s="61" t="s">
        <v>74</v>
      </c>
      <c r="E7" s="61" t="s">
        <v>43</v>
      </c>
      <c r="F7" s="61" t="s">
        <v>90</v>
      </c>
      <c r="G7" s="61" t="s">
        <v>213</v>
      </c>
      <c r="H7" s="61" t="s">
        <v>171</v>
      </c>
      <c r="I7" s="63" t="s">
        <v>172</v>
      </c>
      <c r="J7" s="76" t="s">
        <v>233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227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0"/>
      <c r="D11" s="100"/>
      <c r="E11" s="100"/>
      <c r="F11" s="100"/>
      <c r="G11" s="100"/>
      <c r="H11" s="100"/>
      <c r="I11" s="100"/>
      <c r="J11" s="100"/>
    </row>
    <row r="12" spans="2:56">
      <c r="B12" s="108"/>
      <c r="C12" s="100"/>
      <c r="D12" s="100"/>
      <c r="E12" s="100"/>
      <c r="F12" s="100"/>
      <c r="G12" s="100"/>
      <c r="H12" s="100"/>
      <c r="I12" s="100"/>
      <c r="J12" s="100"/>
    </row>
    <row r="13" spans="2:56">
      <c r="B13" s="100"/>
      <c r="C13" s="100"/>
      <c r="D13" s="100"/>
      <c r="E13" s="100"/>
      <c r="F13" s="100"/>
      <c r="G13" s="100"/>
      <c r="H13" s="100"/>
      <c r="I13" s="100"/>
      <c r="J13" s="100"/>
    </row>
    <row r="14" spans="2:56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00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00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168</v>
      </c>
      <c r="C1" s="77" t="s" vm="1">
        <v>239</v>
      </c>
    </row>
    <row r="2" spans="2:60">
      <c r="B2" s="56" t="s">
        <v>167</v>
      </c>
      <c r="C2" s="77" t="s">
        <v>240</v>
      </c>
    </row>
    <row r="3" spans="2:60">
      <c r="B3" s="56" t="s">
        <v>169</v>
      </c>
      <c r="C3" s="77" t="s">
        <v>241</v>
      </c>
    </row>
    <row r="4" spans="2:60">
      <c r="B4" s="56" t="s">
        <v>170</v>
      </c>
      <c r="C4" s="77">
        <v>2112</v>
      </c>
    </row>
    <row r="6" spans="2:60" ht="26.25" customHeight="1">
      <c r="B6" s="183" t="s">
        <v>203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2:60" s="3" customFormat="1" ht="66">
      <c r="B7" s="59" t="s">
        <v>105</v>
      </c>
      <c r="C7" s="59" t="s">
        <v>106</v>
      </c>
      <c r="D7" s="59" t="s">
        <v>15</v>
      </c>
      <c r="E7" s="59" t="s">
        <v>16</v>
      </c>
      <c r="F7" s="59" t="s">
        <v>44</v>
      </c>
      <c r="G7" s="59" t="s">
        <v>90</v>
      </c>
      <c r="H7" s="59" t="s">
        <v>41</v>
      </c>
      <c r="I7" s="59" t="s">
        <v>99</v>
      </c>
      <c r="J7" s="59" t="s">
        <v>171</v>
      </c>
      <c r="K7" s="59" t="s">
        <v>172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226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08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3"/>
  <sheetViews>
    <sheetView rightToLeft="1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140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6" t="s">
        <v>168</v>
      </c>
      <c r="C1" s="77" t="s" vm="1">
        <v>239</v>
      </c>
    </row>
    <row r="2" spans="1:60">
      <c r="B2" s="56" t="s">
        <v>167</v>
      </c>
      <c r="C2" s="77" t="s">
        <v>240</v>
      </c>
    </row>
    <row r="3" spans="1:60">
      <c r="B3" s="56" t="s">
        <v>169</v>
      </c>
      <c r="C3" s="77" t="s">
        <v>241</v>
      </c>
    </row>
    <row r="4" spans="1:60">
      <c r="B4" s="56" t="s">
        <v>170</v>
      </c>
      <c r="C4" s="77">
        <v>2112</v>
      </c>
    </row>
    <row r="6" spans="1:60" ht="26.25" customHeight="1">
      <c r="B6" s="183" t="s">
        <v>204</v>
      </c>
      <c r="C6" s="184"/>
      <c r="D6" s="184"/>
      <c r="E6" s="184"/>
      <c r="F6" s="184"/>
      <c r="G6" s="184"/>
      <c r="H6" s="184"/>
      <c r="I6" s="184"/>
      <c r="J6" s="184"/>
      <c r="K6" s="185"/>
    </row>
    <row r="7" spans="1:60" s="3" customFormat="1" ht="63">
      <c r="B7" s="59" t="s">
        <v>105</v>
      </c>
      <c r="C7" s="61" t="s">
        <v>35</v>
      </c>
      <c r="D7" s="61" t="s">
        <v>15</v>
      </c>
      <c r="E7" s="61" t="s">
        <v>16</v>
      </c>
      <c r="F7" s="61" t="s">
        <v>44</v>
      </c>
      <c r="G7" s="61" t="s">
        <v>90</v>
      </c>
      <c r="H7" s="61" t="s">
        <v>41</v>
      </c>
      <c r="I7" s="61" t="s">
        <v>99</v>
      </c>
      <c r="J7" s="61" t="s">
        <v>171</v>
      </c>
      <c r="K7" s="63" t="s">
        <v>172</v>
      </c>
    </row>
    <row r="8" spans="1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226</v>
      </c>
      <c r="J8" s="32" t="s">
        <v>20</v>
      </c>
      <c r="K8" s="17" t="s">
        <v>20</v>
      </c>
    </row>
    <row r="9" spans="1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27"/>
      <c r="B10" s="166" t="s">
        <v>608</v>
      </c>
      <c r="C10" s="163"/>
      <c r="D10" s="163"/>
      <c r="E10" s="163"/>
      <c r="F10" s="163"/>
      <c r="G10" s="163"/>
      <c r="H10" s="165"/>
      <c r="I10" s="164">
        <v>1858.191</v>
      </c>
      <c r="J10" s="165">
        <v>1</v>
      </c>
      <c r="K10" s="165">
        <v>3.2478513097167626E-3</v>
      </c>
      <c r="L10" s="167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61"/>
    </row>
    <row r="11" spans="1:60" ht="21" customHeight="1">
      <c r="A11" s="124"/>
      <c r="B11" s="166" t="s">
        <v>219</v>
      </c>
      <c r="C11" s="163"/>
      <c r="D11" s="163"/>
      <c r="E11" s="163"/>
      <c r="F11" s="163"/>
      <c r="G11" s="163"/>
      <c r="H11" s="165"/>
      <c r="I11" s="164">
        <v>1858.191</v>
      </c>
      <c r="J11" s="165">
        <v>1</v>
      </c>
      <c r="K11" s="165">
        <v>3.2478513097167626E-3</v>
      </c>
      <c r="L11" s="167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</row>
    <row r="12" spans="1:60">
      <c r="A12" s="124"/>
      <c r="B12" s="168" t="s">
        <v>609</v>
      </c>
      <c r="C12" s="162"/>
      <c r="D12" s="162"/>
      <c r="E12" s="162"/>
      <c r="F12" s="162"/>
      <c r="G12" s="162"/>
      <c r="H12" s="162"/>
      <c r="I12" s="156">
        <v>1858.191</v>
      </c>
      <c r="J12" s="160">
        <v>1</v>
      </c>
      <c r="K12" s="160">
        <v>3.2478513097167626E-3</v>
      </c>
      <c r="L12" s="16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</row>
    <row r="13" spans="1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168</v>
      </c>
      <c r="C1" s="77" t="s" vm="1">
        <v>239</v>
      </c>
    </row>
    <row r="2" spans="2:47">
      <c r="B2" s="56" t="s">
        <v>167</v>
      </c>
      <c r="C2" s="77" t="s">
        <v>240</v>
      </c>
    </row>
    <row r="3" spans="2:47">
      <c r="B3" s="56" t="s">
        <v>169</v>
      </c>
      <c r="C3" s="77" t="s">
        <v>241</v>
      </c>
    </row>
    <row r="4" spans="2:47">
      <c r="B4" s="56" t="s">
        <v>170</v>
      </c>
      <c r="C4" s="77">
        <v>2112</v>
      </c>
    </row>
    <row r="6" spans="2:47" ht="26.25" customHeight="1">
      <c r="B6" s="183" t="s">
        <v>205</v>
      </c>
      <c r="C6" s="184"/>
      <c r="D6" s="185"/>
    </row>
    <row r="7" spans="2:47" s="3" customFormat="1" ht="33">
      <c r="B7" s="59" t="s">
        <v>105</v>
      </c>
      <c r="C7" s="64" t="s">
        <v>96</v>
      </c>
      <c r="D7" s="65" t="s">
        <v>95</v>
      </c>
    </row>
    <row r="8" spans="2:47" s="3" customFormat="1">
      <c r="B8" s="15"/>
      <c r="C8" s="32" t="s">
        <v>226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0"/>
      <c r="C10" s="100"/>
      <c r="D10" s="10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0"/>
      <c r="D11" s="100"/>
    </row>
    <row r="12" spans="2:47">
      <c r="B12" s="108"/>
      <c r="C12" s="100"/>
      <c r="D12" s="10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0"/>
      <c r="C13" s="100"/>
      <c r="D13" s="10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0"/>
      <c r="C14" s="100"/>
      <c r="D14" s="100"/>
    </row>
    <row r="15" spans="2:47">
      <c r="B15" s="100"/>
      <c r="C15" s="100"/>
      <c r="D15" s="10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0"/>
      <c r="C16" s="100"/>
      <c r="D16" s="10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0"/>
      <c r="C17" s="100"/>
      <c r="D17" s="100"/>
    </row>
    <row r="18" spans="2:4">
      <c r="B18" s="100"/>
      <c r="C18" s="100"/>
      <c r="D18" s="100"/>
    </row>
    <row r="19" spans="2:4">
      <c r="B19" s="100"/>
      <c r="C19" s="100"/>
      <c r="D19" s="100"/>
    </row>
    <row r="20" spans="2:4">
      <c r="B20" s="100"/>
      <c r="C20" s="100"/>
      <c r="D20" s="100"/>
    </row>
    <row r="21" spans="2:4">
      <c r="B21" s="100"/>
      <c r="C21" s="100"/>
      <c r="D21" s="100"/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7" t="s" vm="1">
        <v>239</v>
      </c>
    </row>
    <row r="2" spans="2:18">
      <c r="B2" s="56" t="s">
        <v>167</v>
      </c>
      <c r="C2" s="77" t="s">
        <v>240</v>
      </c>
    </row>
    <row r="3" spans="2:18">
      <c r="B3" s="56" t="s">
        <v>169</v>
      </c>
      <c r="C3" s="77" t="s">
        <v>241</v>
      </c>
    </row>
    <row r="4" spans="2:18">
      <c r="B4" s="56" t="s">
        <v>170</v>
      </c>
      <c r="C4" s="77">
        <v>2112</v>
      </c>
    </row>
    <row r="6" spans="2:18" ht="26.25" customHeight="1">
      <c r="B6" s="183" t="s">
        <v>208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105</v>
      </c>
      <c r="C7" s="30" t="s">
        <v>35</v>
      </c>
      <c r="D7" s="30" t="s">
        <v>49</v>
      </c>
      <c r="E7" s="30" t="s">
        <v>15</v>
      </c>
      <c r="F7" s="30" t="s">
        <v>50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228</v>
      </c>
      <c r="M7" s="30" t="s">
        <v>207</v>
      </c>
      <c r="N7" s="30" t="s">
        <v>46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R10" sqref="R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4" t="s">
        <v>168</v>
      </c>
      <c r="C1" s="135" t="s" vm="1">
        <v>239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2:13">
      <c r="B2" s="134" t="s">
        <v>167</v>
      </c>
      <c r="C2" s="135" t="s">
        <v>240</v>
      </c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2:13">
      <c r="B3" s="134" t="s">
        <v>169</v>
      </c>
      <c r="C3" s="135" t="s">
        <v>241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2:13">
      <c r="B4" s="134" t="s">
        <v>170</v>
      </c>
      <c r="C4" s="135">
        <v>2112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</row>
    <row r="6" spans="2:13" ht="26.25" customHeight="1">
      <c r="B6" s="172" t="s">
        <v>197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23"/>
    </row>
    <row r="7" spans="2:13" s="3" customFormat="1" ht="63">
      <c r="B7" s="128" t="s">
        <v>104</v>
      </c>
      <c r="C7" s="129" t="s">
        <v>35</v>
      </c>
      <c r="D7" s="129" t="s">
        <v>106</v>
      </c>
      <c r="E7" s="129" t="s">
        <v>15</v>
      </c>
      <c r="F7" s="129" t="s">
        <v>50</v>
      </c>
      <c r="G7" s="129" t="s">
        <v>90</v>
      </c>
      <c r="H7" s="129" t="s">
        <v>17</v>
      </c>
      <c r="I7" s="129" t="s">
        <v>19</v>
      </c>
      <c r="J7" s="129" t="s">
        <v>48</v>
      </c>
      <c r="K7" s="129" t="s">
        <v>171</v>
      </c>
      <c r="L7" s="129" t="s">
        <v>172</v>
      </c>
      <c r="M7" s="124"/>
    </row>
    <row r="8" spans="2:13" s="3" customFormat="1" ht="28.5" customHeight="1">
      <c r="B8" s="130"/>
      <c r="C8" s="131"/>
      <c r="D8" s="131"/>
      <c r="E8" s="131"/>
      <c r="F8" s="131"/>
      <c r="G8" s="131"/>
      <c r="H8" s="131" t="s">
        <v>20</v>
      </c>
      <c r="I8" s="131" t="s">
        <v>20</v>
      </c>
      <c r="J8" s="131" t="s">
        <v>226</v>
      </c>
      <c r="K8" s="131" t="s">
        <v>20</v>
      </c>
      <c r="L8" s="131" t="s">
        <v>20</v>
      </c>
      <c r="M8" s="126"/>
    </row>
    <row r="9" spans="2:13" s="4" customFormat="1" ht="18" customHeight="1">
      <c r="B9" s="132"/>
      <c r="C9" s="133" t="s">
        <v>1</v>
      </c>
      <c r="D9" s="133" t="s">
        <v>2</v>
      </c>
      <c r="E9" s="133" t="s">
        <v>3</v>
      </c>
      <c r="F9" s="133" t="s">
        <v>4</v>
      </c>
      <c r="G9" s="133" t="s">
        <v>5</v>
      </c>
      <c r="H9" s="133" t="s">
        <v>6</v>
      </c>
      <c r="I9" s="133" t="s">
        <v>7</v>
      </c>
      <c r="J9" s="133" t="s">
        <v>8</v>
      </c>
      <c r="K9" s="133" t="s">
        <v>9</v>
      </c>
      <c r="L9" s="133" t="s">
        <v>10</v>
      </c>
      <c r="M9" s="127"/>
    </row>
    <row r="10" spans="2:13" s="4" customFormat="1" ht="18" customHeight="1">
      <c r="B10" s="155" t="s">
        <v>34</v>
      </c>
      <c r="C10" s="152"/>
      <c r="D10" s="152"/>
      <c r="E10" s="152"/>
      <c r="F10" s="152"/>
      <c r="G10" s="152"/>
      <c r="H10" s="152"/>
      <c r="I10" s="152"/>
      <c r="J10" s="153">
        <v>49051.837030827999</v>
      </c>
      <c r="K10" s="154">
        <v>1</v>
      </c>
      <c r="L10" s="154">
        <v>8.5735574623161948E-2</v>
      </c>
      <c r="M10" s="127"/>
    </row>
    <row r="11" spans="2:13" s="121" customFormat="1">
      <c r="B11" s="151" t="s">
        <v>219</v>
      </c>
      <c r="C11" s="152"/>
      <c r="D11" s="152"/>
      <c r="E11" s="152"/>
      <c r="F11" s="152"/>
      <c r="G11" s="152"/>
      <c r="H11" s="152"/>
      <c r="I11" s="152"/>
      <c r="J11" s="153">
        <v>49051.837030827999</v>
      </c>
      <c r="K11" s="154">
        <v>1</v>
      </c>
      <c r="L11" s="154">
        <v>8.5735574623161948E-2</v>
      </c>
      <c r="M11" s="147"/>
    </row>
    <row r="12" spans="2:13" s="122" customFormat="1">
      <c r="B12" s="149" t="s">
        <v>32</v>
      </c>
      <c r="C12" s="136"/>
      <c r="D12" s="136"/>
      <c r="E12" s="136"/>
      <c r="F12" s="136"/>
      <c r="G12" s="136"/>
      <c r="H12" s="136"/>
      <c r="I12" s="136"/>
      <c r="J12" s="140">
        <v>42805.906160828003</v>
      </c>
      <c r="K12" s="141">
        <v>0.87266672874912787</v>
      </c>
      <c r="L12" s="141">
        <v>7.4818583443821474E-2</v>
      </c>
      <c r="M12" s="123"/>
    </row>
    <row r="13" spans="2:13" s="122" customFormat="1">
      <c r="B13" s="139" t="s">
        <v>579</v>
      </c>
      <c r="C13" s="138" t="s">
        <v>580</v>
      </c>
      <c r="D13" s="138">
        <v>12</v>
      </c>
      <c r="E13" s="138" t="s">
        <v>581</v>
      </c>
      <c r="F13" s="138" t="s">
        <v>582</v>
      </c>
      <c r="G13" s="144" t="s">
        <v>153</v>
      </c>
      <c r="H13" s="145">
        <v>0</v>
      </c>
      <c r="I13" s="145">
        <v>0</v>
      </c>
      <c r="J13" s="142">
        <v>19.756160827999995</v>
      </c>
      <c r="K13" s="143">
        <v>4.0276087551183219E-4</v>
      </c>
      <c r="L13" s="143">
        <v>3.4530935097734721E-5</v>
      </c>
      <c r="M13" s="123"/>
    </row>
    <row r="14" spans="2:13" s="122" customFormat="1">
      <c r="B14" s="139" t="s">
        <v>583</v>
      </c>
      <c r="C14" s="138" t="s">
        <v>584</v>
      </c>
      <c r="D14" s="138">
        <v>10</v>
      </c>
      <c r="E14" s="138" t="s">
        <v>581</v>
      </c>
      <c r="F14" s="138" t="s">
        <v>582</v>
      </c>
      <c r="G14" s="144" t="s">
        <v>153</v>
      </c>
      <c r="H14" s="145">
        <v>0</v>
      </c>
      <c r="I14" s="145">
        <v>0</v>
      </c>
      <c r="J14" s="142">
        <v>42230.32</v>
      </c>
      <c r="K14" s="143">
        <v>0.86093248604449157</v>
      </c>
      <c r="L14" s="143">
        <v>7.3812541402771825E-2</v>
      </c>
      <c r="M14" s="123"/>
    </row>
    <row r="15" spans="2:13" s="122" customFormat="1">
      <c r="B15" s="139" t="s">
        <v>585</v>
      </c>
      <c r="C15" s="138" t="s">
        <v>586</v>
      </c>
      <c r="D15" s="138">
        <v>26</v>
      </c>
      <c r="E15" s="138" t="s">
        <v>587</v>
      </c>
      <c r="F15" s="138" t="s">
        <v>582</v>
      </c>
      <c r="G15" s="144" t="s">
        <v>153</v>
      </c>
      <c r="H15" s="145">
        <v>0</v>
      </c>
      <c r="I15" s="145">
        <v>0</v>
      </c>
      <c r="J15" s="142">
        <v>555.83000000000004</v>
      </c>
      <c r="K15" s="143">
        <v>1.1331481829124425E-2</v>
      </c>
      <c r="L15" s="143">
        <v>9.7151110595190067E-4</v>
      </c>
      <c r="M15" s="123"/>
    </row>
    <row r="16" spans="2:13" s="122" customFormat="1">
      <c r="B16" s="137"/>
      <c r="C16" s="138"/>
      <c r="D16" s="138"/>
      <c r="E16" s="138"/>
      <c r="F16" s="138"/>
      <c r="G16" s="138"/>
      <c r="H16" s="138"/>
      <c r="I16" s="138"/>
      <c r="J16" s="138"/>
      <c r="K16" s="143"/>
      <c r="L16" s="138"/>
      <c r="M16" s="123"/>
    </row>
    <row r="17" spans="2:12" s="122" customFormat="1">
      <c r="B17" s="149" t="s">
        <v>33</v>
      </c>
      <c r="C17" s="136"/>
      <c r="D17" s="136"/>
      <c r="E17" s="136"/>
      <c r="F17" s="136"/>
      <c r="G17" s="136"/>
      <c r="H17" s="136"/>
      <c r="I17" s="136"/>
      <c r="J17" s="140">
        <v>6245.9308700000001</v>
      </c>
      <c r="K17" s="141">
        <v>0.12733327125087221</v>
      </c>
      <c r="L17" s="141">
        <v>1.0916991179340476E-2</v>
      </c>
    </row>
    <row r="18" spans="2:12" s="122" customFormat="1">
      <c r="B18" s="139" t="s">
        <v>583</v>
      </c>
      <c r="C18" s="138" t="s">
        <v>588</v>
      </c>
      <c r="D18" s="138">
        <v>10</v>
      </c>
      <c r="E18" s="138" t="s">
        <v>581</v>
      </c>
      <c r="F18" s="138" t="s">
        <v>582</v>
      </c>
      <c r="G18" s="144" t="s">
        <v>154</v>
      </c>
      <c r="H18" s="138"/>
      <c r="I18" s="138"/>
      <c r="J18" s="142">
        <v>35.824420000000003</v>
      </c>
      <c r="K18" s="143">
        <v>7.3033798871763246E-4</v>
      </c>
      <c r="L18" s="143">
        <v>6.2615947131830575E-5</v>
      </c>
    </row>
    <row r="19" spans="2:12" s="122" customFormat="1">
      <c r="B19" s="139" t="s">
        <v>583</v>
      </c>
      <c r="C19" s="138" t="s">
        <v>589</v>
      </c>
      <c r="D19" s="138">
        <v>10</v>
      </c>
      <c r="E19" s="138" t="s">
        <v>581</v>
      </c>
      <c r="F19" s="138" t="s">
        <v>582</v>
      </c>
      <c r="G19" s="144" t="s">
        <v>156</v>
      </c>
      <c r="H19" s="145">
        <v>0</v>
      </c>
      <c r="I19" s="145">
        <v>0</v>
      </c>
      <c r="J19" s="142">
        <v>127.05418999999999</v>
      </c>
      <c r="K19" s="143">
        <v>2.5902024815125523E-3</v>
      </c>
      <c r="L19" s="143">
        <v>2.2207249814281869E-4</v>
      </c>
    </row>
    <row r="20" spans="2:12" s="122" customFormat="1">
      <c r="B20" s="139" t="s">
        <v>583</v>
      </c>
      <c r="C20" s="138" t="s">
        <v>590</v>
      </c>
      <c r="D20" s="138">
        <v>10</v>
      </c>
      <c r="E20" s="138" t="s">
        <v>581</v>
      </c>
      <c r="F20" s="138" t="s">
        <v>582</v>
      </c>
      <c r="G20" s="144" t="s">
        <v>161</v>
      </c>
      <c r="H20" s="145">
        <v>0</v>
      </c>
      <c r="I20" s="145">
        <v>0</v>
      </c>
      <c r="J20" s="142">
        <v>33.771349999999998</v>
      </c>
      <c r="K20" s="143">
        <v>6.8848287942356676E-4</v>
      </c>
      <c r="L20" s="143">
        <v>5.9027475285588612E-5</v>
      </c>
    </row>
    <row r="21" spans="2:12" s="122" customFormat="1">
      <c r="B21" s="139" t="s">
        <v>583</v>
      </c>
      <c r="C21" s="138" t="s">
        <v>591</v>
      </c>
      <c r="D21" s="138">
        <v>10</v>
      </c>
      <c r="E21" s="138" t="s">
        <v>581</v>
      </c>
      <c r="F21" s="138" t="s">
        <v>582</v>
      </c>
      <c r="G21" s="144" t="s">
        <v>152</v>
      </c>
      <c r="H21" s="145">
        <v>0</v>
      </c>
      <c r="I21" s="145">
        <v>0</v>
      </c>
      <c r="J21" s="142">
        <v>5684.08</v>
      </c>
      <c r="K21" s="143">
        <v>0.11587904437559965</v>
      </c>
      <c r="L21" s="143">
        <v>9.9349564563249188E-3</v>
      </c>
    </row>
    <row r="22" spans="2:12" s="122" customFormat="1">
      <c r="B22" s="139" t="s">
        <v>583</v>
      </c>
      <c r="C22" s="138" t="s">
        <v>592</v>
      </c>
      <c r="D22" s="138">
        <v>10</v>
      </c>
      <c r="E22" s="138" t="s">
        <v>581</v>
      </c>
      <c r="F22" s="138" t="s">
        <v>582</v>
      </c>
      <c r="G22" s="144" t="s">
        <v>162</v>
      </c>
      <c r="H22" s="145">
        <v>0</v>
      </c>
      <c r="I22" s="145">
        <v>0</v>
      </c>
      <c r="J22" s="142">
        <v>0.32610999999999996</v>
      </c>
      <c r="K22" s="143">
        <v>6.6482729239079673E-6</v>
      </c>
      <c r="L22" s="143">
        <v>5.6999349938285855E-7</v>
      </c>
    </row>
    <row r="23" spans="2:12" s="122" customFormat="1">
      <c r="B23" s="139" t="s">
        <v>583</v>
      </c>
      <c r="C23" s="138">
        <v>33810020</v>
      </c>
      <c r="D23" s="138">
        <v>10</v>
      </c>
      <c r="E23" s="138" t="s">
        <v>581</v>
      </c>
      <c r="F23" s="138" t="s">
        <v>582</v>
      </c>
      <c r="G23" s="144" t="s">
        <v>155</v>
      </c>
      <c r="H23" s="145">
        <v>0</v>
      </c>
      <c r="I23" s="145">
        <v>0</v>
      </c>
      <c r="J23" s="142">
        <v>336</v>
      </c>
      <c r="K23" s="143">
        <v>6.8498963614518939E-3</v>
      </c>
      <c r="L23" s="143">
        <v>5.872798006581843E-4</v>
      </c>
    </row>
    <row r="24" spans="2:12" s="122" customFormat="1">
      <c r="B24" s="139" t="s">
        <v>585</v>
      </c>
      <c r="C24" s="138" t="s">
        <v>593</v>
      </c>
      <c r="D24" s="138">
        <v>26</v>
      </c>
      <c r="E24" s="138" t="s">
        <v>587</v>
      </c>
      <c r="F24" s="138" t="s">
        <v>582</v>
      </c>
      <c r="G24" s="144" t="s">
        <v>152</v>
      </c>
      <c r="H24" s="145">
        <v>0</v>
      </c>
      <c r="I24" s="145">
        <v>0</v>
      </c>
      <c r="J24" s="142">
        <v>24.82</v>
      </c>
      <c r="K24" s="143">
        <v>5.0599532050963096E-4</v>
      </c>
      <c r="L24" s="143">
        <v>4.3381799560524211E-5</v>
      </c>
    </row>
    <row r="25" spans="2:12" s="122" customFormat="1">
      <c r="B25" s="139" t="s">
        <v>585</v>
      </c>
      <c r="C25" s="138" t="s">
        <v>594</v>
      </c>
      <c r="D25" s="138">
        <v>26</v>
      </c>
      <c r="E25" s="138" t="s">
        <v>587</v>
      </c>
      <c r="F25" s="138" t="s">
        <v>582</v>
      </c>
      <c r="G25" s="144" t="s">
        <v>155</v>
      </c>
      <c r="H25" s="145">
        <v>0</v>
      </c>
      <c r="I25" s="145">
        <v>0</v>
      </c>
      <c r="J25" s="142">
        <v>1.6</v>
      </c>
      <c r="K25" s="143">
        <v>3.2618554102151883E-5</v>
      </c>
      <c r="L25" s="143">
        <v>2.7965704793246874E-6</v>
      </c>
    </row>
    <row r="26" spans="2:12" s="122" customFormat="1">
      <c r="B26" s="139" t="s">
        <v>585</v>
      </c>
      <c r="C26" s="138" t="s">
        <v>595</v>
      </c>
      <c r="D26" s="138">
        <v>26</v>
      </c>
      <c r="E26" s="138" t="s">
        <v>587</v>
      </c>
      <c r="F26" s="138" t="s">
        <v>582</v>
      </c>
      <c r="G26" s="144" t="s">
        <v>162</v>
      </c>
      <c r="H26" s="145">
        <v>0</v>
      </c>
      <c r="I26" s="145">
        <v>0</v>
      </c>
      <c r="J26" s="142">
        <v>0.23379999999999995</v>
      </c>
      <c r="K26" s="143">
        <v>4.7663862181769422E-6</v>
      </c>
      <c r="L26" s="143">
        <v>4.0864886129131988E-7</v>
      </c>
    </row>
    <row r="27" spans="2:12" s="122" customFormat="1">
      <c r="B27" s="139" t="s">
        <v>585</v>
      </c>
      <c r="C27" s="138" t="s">
        <v>596</v>
      </c>
      <c r="D27" s="138">
        <v>26</v>
      </c>
      <c r="E27" s="138" t="s">
        <v>587</v>
      </c>
      <c r="F27" s="138" t="s">
        <v>582</v>
      </c>
      <c r="G27" s="144" t="s">
        <v>154</v>
      </c>
      <c r="H27" s="145">
        <v>0</v>
      </c>
      <c r="I27" s="145">
        <v>0</v>
      </c>
      <c r="J27" s="142">
        <v>3.1599999999999992E-3</v>
      </c>
      <c r="K27" s="143">
        <v>6.4421644351749938E-8</v>
      </c>
      <c r="L27" s="143">
        <v>5.5232266966662565E-9</v>
      </c>
    </row>
    <row r="28" spans="2:12" s="122" customFormat="1">
      <c r="B28" s="139" t="s">
        <v>585</v>
      </c>
      <c r="C28" s="138" t="s">
        <v>597</v>
      </c>
      <c r="D28" s="138">
        <v>26</v>
      </c>
      <c r="E28" s="138" t="s">
        <v>587</v>
      </c>
      <c r="F28" s="138" t="s">
        <v>582</v>
      </c>
      <c r="G28" s="144" t="s">
        <v>161</v>
      </c>
      <c r="H28" s="145">
        <v>0</v>
      </c>
      <c r="I28" s="145">
        <v>0</v>
      </c>
      <c r="J28" s="142">
        <v>2.2178399999999998</v>
      </c>
      <c r="K28" s="143">
        <v>4.5214208768697822E-5</v>
      </c>
      <c r="L28" s="143">
        <v>3.876466169915915E-6</v>
      </c>
    </row>
    <row r="29" spans="2:12" s="122" customFormat="1">
      <c r="B29" s="137"/>
      <c r="C29" s="138"/>
      <c r="D29" s="138"/>
      <c r="E29" s="138"/>
      <c r="F29" s="138"/>
      <c r="G29" s="138"/>
      <c r="H29" s="138"/>
      <c r="I29" s="138"/>
      <c r="J29" s="138"/>
      <c r="K29" s="143"/>
      <c r="L29" s="138"/>
    </row>
    <row r="30" spans="2:12" s="121" customFormat="1">
      <c r="B30" s="137"/>
      <c r="C30" s="138"/>
      <c r="D30" s="138"/>
      <c r="E30" s="138"/>
      <c r="F30" s="138"/>
      <c r="G30" s="138"/>
      <c r="H30" s="138"/>
      <c r="I30" s="138"/>
      <c r="J30" s="138"/>
      <c r="K30" s="143"/>
      <c r="L30" s="138"/>
    </row>
    <row r="31" spans="2:12" s="121" customFormat="1"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</row>
    <row r="32" spans="2:12" s="122" customFormat="1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</row>
    <row r="33" spans="2:12">
      <c r="B33" s="146" t="s">
        <v>238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</row>
    <row r="34" spans="2:12">
      <c r="B34" s="150"/>
      <c r="C34" s="148"/>
      <c r="D34" s="148"/>
      <c r="E34" s="148"/>
      <c r="F34" s="148"/>
      <c r="G34" s="148"/>
      <c r="H34" s="148"/>
      <c r="I34" s="148"/>
      <c r="J34" s="148"/>
      <c r="K34" s="148"/>
      <c r="L34" s="148"/>
    </row>
    <row r="35" spans="2:12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</row>
    <row r="36" spans="2:12"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</row>
    <row r="37" spans="2:12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</row>
    <row r="38" spans="2:12"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</row>
    <row r="39" spans="2:12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</row>
    <row r="40" spans="2:12"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</row>
    <row r="41" spans="2:12"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2:12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</row>
    <row r="43" spans="2:12"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  <row r="44" spans="2:12"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</row>
    <row r="45" spans="2:12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</row>
    <row r="46" spans="2:12"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</row>
    <row r="47" spans="2:12"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</row>
    <row r="48" spans="2:12"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</row>
    <row r="49" spans="2:12"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2:12"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2:12"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</row>
    <row r="52" spans="2:12"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2:12"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2:12"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</row>
    <row r="55" spans="2:12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</row>
    <row r="56" spans="2:12"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</row>
    <row r="57" spans="2:12"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2:12"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2:12"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2:12"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</row>
    <row r="61" spans="2:12"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</row>
    <row r="62" spans="2:12"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</row>
    <row r="63" spans="2:12"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</row>
    <row r="64" spans="2:12"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</row>
    <row r="65" spans="2:12"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</row>
    <row r="66" spans="2:12"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</row>
    <row r="67" spans="2:12"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</row>
    <row r="68" spans="2:12"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</row>
    <row r="69" spans="2:12"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2:12"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2:12"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2:12"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2:1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2:1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2:1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</row>
    <row r="76" spans="2:12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</row>
    <row r="77" spans="2:12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</row>
    <row r="78" spans="2:12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</row>
    <row r="79" spans="2:1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2:12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</row>
    <row r="81" spans="2:12"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</row>
    <row r="82" spans="2:12"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</row>
    <row r="83" spans="2:12"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</row>
    <row r="84" spans="2:12"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</row>
    <row r="85" spans="2:12"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</row>
    <row r="86" spans="2:12"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</row>
    <row r="87" spans="2:12"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</row>
    <row r="88" spans="2:12"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</row>
    <row r="89" spans="2:12"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</row>
    <row r="90" spans="2:12"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</row>
    <row r="91" spans="2:12"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</row>
    <row r="92" spans="2:12"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</row>
    <row r="93" spans="2:12"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</row>
    <row r="94" spans="2:12"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</row>
    <row r="95" spans="2:12"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</row>
    <row r="96" spans="2:12"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</row>
    <row r="97" spans="2:12"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 spans="2:12"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</row>
    <row r="99" spans="2:12"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 spans="2:12"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</row>
    <row r="101" spans="2:12"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</row>
    <row r="102" spans="2:12"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</row>
    <row r="103" spans="2:12"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</row>
    <row r="104" spans="2:12"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</row>
    <row r="105" spans="2:12"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</row>
    <row r="106" spans="2:12"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</row>
    <row r="107" spans="2:12"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</row>
    <row r="108" spans="2:12"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</row>
    <row r="109" spans="2:12"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</row>
    <row r="110" spans="2:12"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</row>
    <row r="111" spans="2:12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</row>
    <row r="112" spans="2:12"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</row>
    <row r="113" spans="2:12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</row>
    <row r="114" spans="2:12"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</row>
    <row r="115" spans="2:12"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</row>
    <row r="116" spans="2:12"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</row>
    <row r="117" spans="2:12"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</row>
    <row r="118" spans="2:12"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</row>
    <row r="119" spans="2:12"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</row>
    <row r="120" spans="2:12"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</row>
    <row r="121" spans="2:12"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</row>
    <row r="122" spans="2:12"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</row>
    <row r="123" spans="2:12"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</row>
    <row r="124" spans="2:12"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</row>
    <row r="125" spans="2:12"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</row>
    <row r="126" spans="2:12"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</row>
    <row r="127" spans="2:12"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</row>
    <row r="128" spans="2:12"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</row>
    <row r="129" spans="2:12"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</row>
    <row r="130" spans="2:12">
      <c r="B130" s="123"/>
      <c r="C130" s="123"/>
      <c r="D130" s="124"/>
      <c r="E130" s="123"/>
      <c r="F130" s="123"/>
      <c r="G130" s="123"/>
      <c r="H130" s="123"/>
      <c r="I130" s="123"/>
      <c r="J130" s="123"/>
      <c r="K130" s="123"/>
      <c r="L130" s="123"/>
    </row>
    <row r="131" spans="2:12">
      <c r="B131" s="123"/>
      <c r="C131" s="123"/>
      <c r="D131" s="124"/>
      <c r="E131" s="123"/>
      <c r="F131" s="123"/>
      <c r="G131" s="123"/>
      <c r="H131" s="123"/>
      <c r="I131" s="123"/>
      <c r="J131" s="123"/>
      <c r="K131" s="123"/>
      <c r="L131" s="123"/>
    </row>
    <row r="132" spans="2:12">
      <c r="B132" s="123"/>
      <c r="C132" s="123"/>
      <c r="D132" s="124"/>
      <c r="E132" s="123"/>
      <c r="F132" s="123"/>
      <c r="G132" s="123"/>
      <c r="H132" s="123"/>
      <c r="I132" s="123"/>
      <c r="J132" s="123"/>
      <c r="K132" s="123"/>
      <c r="L132" s="123"/>
    </row>
    <row r="133" spans="2:12">
      <c r="B133" s="123"/>
      <c r="C133" s="123"/>
      <c r="D133" s="124"/>
      <c r="E133" s="123"/>
      <c r="F133" s="123"/>
      <c r="G133" s="123"/>
      <c r="H133" s="123"/>
      <c r="I133" s="123"/>
      <c r="J133" s="123"/>
      <c r="K133" s="123"/>
      <c r="L133" s="123"/>
    </row>
    <row r="134" spans="2:12">
      <c r="B134" s="123"/>
      <c r="C134" s="123"/>
      <c r="D134" s="124"/>
      <c r="E134" s="123"/>
      <c r="F134" s="123"/>
      <c r="G134" s="123"/>
      <c r="H134" s="123"/>
      <c r="I134" s="123"/>
      <c r="J134" s="123"/>
      <c r="K134" s="123"/>
      <c r="L134" s="123"/>
    </row>
    <row r="135" spans="2:12">
      <c r="B135" s="123"/>
      <c r="C135" s="123"/>
      <c r="D135" s="124"/>
      <c r="E135" s="123"/>
      <c r="F135" s="123"/>
      <c r="G135" s="123"/>
      <c r="H135" s="123"/>
      <c r="I135" s="123"/>
      <c r="J135" s="123"/>
      <c r="K135" s="123"/>
      <c r="L135" s="123"/>
    </row>
    <row r="136" spans="2:12">
      <c r="B136" s="123"/>
      <c r="C136" s="123"/>
      <c r="D136" s="124"/>
      <c r="E136" s="123"/>
      <c r="F136" s="123"/>
      <c r="G136" s="123"/>
      <c r="H136" s="123"/>
      <c r="I136" s="123"/>
      <c r="J136" s="123"/>
      <c r="K136" s="123"/>
      <c r="L136" s="123"/>
    </row>
    <row r="137" spans="2:12">
      <c r="B137" s="123"/>
      <c r="C137" s="123"/>
      <c r="D137" s="124"/>
      <c r="E137" s="123"/>
      <c r="F137" s="123"/>
      <c r="G137" s="123"/>
      <c r="H137" s="123"/>
      <c r="I137" s="123"/>
      <c r="J137" s="123"/>
      <c r="K137" s="123"/>
      <c r="L137" s="123"/>
    </row>
    <row r="138" spans="2:12">
      <c r="B138" s="123"/>
      <c r="C138" s="123"/>
      <c r="D138" s="124"/>
      <c r="E138" s="123"/>
      <c r="F138" s="123"/>
      <c r="G138" s="123"/>
      <c r="H138" s="123"/>
      <c r="I138" s="123"/>
      <c r="J138" s="123"/>
      <c r="K138" s="123"/>
      <c r="L138" s="123"/>
    </row>
    <row r="139" spans="2:12">
      <c r="B139" s="123"/>
      <c r="C139" s="123"/>
      <c r="D139" s="124"/>
      <c r="E139" s="123"/>
      <c r="F139" s="123"/>
      <c r="G139" s="123"/>
      <c r="H139" s="123"/>
      <c r="I139" s="123"/>
      <c r="J139" s="123"/>
      <c r="K139" s="123"/>
      <c r="L139" s="123"/>
    </row>
    <row r="140" spans="2:12">
      <c r="B140" s="123"/>
      <c r="C140" s="123"/>
      <c r="D140" s="124"/>
      <c r="E140" s="123"/>
      <c r="F140" s="123"/>
      <c r="G140" s="123"/>
      <c r="H140" s="123"/>
      <c r="I140" s="123"/>
      <c r="J140" s="123"/>
      <c r="K140" s="123"/>
      <c r="L140" s="123"/>
    </row>
    <row r="141" spans="2:12">
      <c r="B141" s="123"/>
      <c r="C141" s="123"/>
      <c r="D141" s="124"/>
      <c r="E141" s="123"/>
      <c r="F141" s="123"/>
      <c r="G141" s="123"/>
      <c r="H141" s="123"/>
      <c r="I141" s="123"/>
      <c r="J141" s="123"/>
      <c r="K141" s="123"/>
      <c r="L141" s="123"/>
    </row>
    <row r="142" spans="2:12">
      <c r="B142" s="123"/>
      <c r="C142" s="123"/>
      <c r="D142" s="124"/>
      <c r="E142" s="123"/>
      <c r="F142" s="123"/>
      <c r="G142" s="123"/>
      <c r="H142" s="123"/>
      <c r="I142" s="123"/>
      <c r="J142" s="123"/>
      <c r="K142" s="123"/>
      <c r="L142" s="123"/>
    </row>
    <row r="143" spans="2:12">
      <c r="B143" s="123"/>
      <c r="C143" s="123"/>
      <c r="D143" s="124"/>
      <c r="E143" s="123"/>
      <c r="F143" s="123"/>
      <c r="G143" s="123"/>
      <c r="H143" s="123"/>
      <c r="I143" s="123"/>
      <c r="J143" s="123"/>
      <c r="K143" s="123"/>
      <c r="L143" s="123"/>
    </row>
    <row r="144" spans="2:12">
      <c r="B144" s="123"/>
      <c r="C144" s="123"/>
      <c r="D144" s="124"/>
      <c r="E144" s="123"/>
      <c r="F144" s="123"/>
      <c r="G144" s="123"/>
      <c r="H144" s="123"/>
      <c r="I144" s="123"/>
      <c r="J144" s="123"/>
      <c r="K144" s="123"/>
      <c r="L144" s="123"/>
    </row>
    <row r="145" spans="4:4">
      <c r="D145" s="124"/>
    </row>
    <row r="146" spans="4:4">
      <c r="D146" s="124"/>
    </row>
    <row r="147" spans="4:4">
      <c r="D147" s="124"/>
    </row>
    <row r="148" spans="4:4">
      <c r="D148" s="124"/>
    </row>
    <row r="149" spans="4:4">
      <c r="D149" s="124"/>
    </row>
    <row r="150" spans="4:4">
      <c r="D150" s="124"/>
    </row>
    <row r="151" spans="4:4">
      <c r="D151" s="124"/>
    </row>
    <row r="152" spans="4:4">
      <c r="D152" s="124"/>
    </row>
    <row r="153" spans="4:4">
      <c r="D153" s="124"/>
    </row>
    <row r="154" spans="4:4">
      <c r="D154" s="124"/>
    </row>
    <row r="155" spans="4:4">
      <c r="D155" s="124"/>
    </row>
    <row r="156" spans="4:4">
      <c r="D156" s="124"/>
    </row>
    <row r="157" spans="4:4">
      <c r="D157" s="124"/>
    </row>
    <row r="158" spans="4:4">
      <c r="D158" s="124"/>
    </row>
    <row r="159" spans="4:4">
      <c r="D159" s="124"/>
    </row>
    <row r="160" spans="4:4">
      <c r="D160" s="124"/>
    </row>
    <row r="161" spans="4:4">
      <c r="D161" s="124"/>
    </row>
    <row r="162" spans="4:4">
      <c r="D162" s="124"/>
    </row>
    <row r="163" spans="4:4">
      <c r="D163" s="124"/>
    </row>
    <row r="164" spans="4:4">
      <c r="D164" s="124"/>
    </row>
    <row r="165" spans="4:4">
      <c r="D165" s="124"/>
    </row>
    <row r="166" spans="4:4">
      <c r="D166" s="124"/>
    </row>
    <row r="167" spans="4:4">
      <c r="D167" s="124"/>
    </row>
    <row r="168" spans="4:4">
      <c r="D168" s="124"/>
    </row>
    <row r="169" spans="4:4">
      <c r="D169" s="124"/>
    </row>
    <row r="170" spans="4:4">
      <c r="D170" s="124"/>
    </row>
    <row r="171" spans="4:4">
      <c r="D171" s="124"/>
    </row>
    <row r="172" spans="4:4">
      <c r="D172" s="124"/>
    </row>
    <row r="173" spans="4:4">
      <c r="D173" s="124"/>
    </row>
    <row r="174" spans="4:4">
      <c r="D174" s="124"/>
    </row>
    <row r="175" spans="4:4">
      <c r="D175" s="124"/>
    </row>
    <row r="176" spans="4:4">
      <c r="D176" s="124"/>
    </row>
    <row r="177" spans="4:4">
      <c r="D177" s="124"/>
    </row>
    <row r="178" spans="4:4">
      <c r="D178" s="124"/>
    </row>
    <row r="179" spans="4:4">
      <c r="D179" s="124"/>
    </row>
    <row r="180" spans="4:4">
      <c r="D180" s="124"/>
    </row>
    <row r="181" spans="4:4">
      <c r="D181" s="124"/>
    </row>
    <row r="182" spans="4:4">
      <c r="D182" s="124"/>
    </row>
    <row r="183" spans="4:4">
      <c r="D183" s="124"/>
    </row>
    <row r="184" spans="4:4">
      <c r="D184" s="124"/>
    </row>
    <row r="185" spans="4:4">
      <c r="D185" s="124"/>
    </row>
    <row r="186" spans="4:4">
      <c r="D186" s="124"/>
    </row>
    <row r="187" spans="4:4">
      <c r="D187" s="124"/>
    </row>
    <row r="188" spans="4:4">
      <c r="D188" s="124"/>
    </row>
    <row r="189" spans="4:4">
      <c r="D189" s="124"/>
    </row>
    <row r="190" spans="4:4">
      <c r="D190" s="124"/>
    </row>
    <row r="191" spans="4:4">
      <c r="D191" s="124"/>
    </row>
    <row r="192" spans="4:4">
      <c r="D192" s="124"/>
    </row>
    <row r="193" spans="4:4">
      <c r="D193" s="124"/>
    </row>
    <row r="194" spans="4:4">
      <c r="D194" s="124"/>
    </row>
    <row r="195" spans="4:4">
      <c r="D195" s="124"/>
    </row>
    <row r="196" spans="4:4">
      <c r="D196" s="124"/>
    </row>
    <row r="197" spans="4:4">
      <c r="D197" s="124"/>
    </row>
    <row r="198" spans="4:4">
      <c r="D198" s="124"/>
    </row>
    <row r="199" spans="4:4">
      <c r="D199" s="124"/>
    </row>
    <row r="200" spans="4:4">
      <c r="D200" s="124"/>
    </row>
    <row r="201" spans="4:4">
      <c r="D201" s="124"/>
    </row>
    <row r="202" spans="4:4">
      <c r="D202" s="124"/>
    </row>
    <row r="203" spans="4:4">
      <c r="D203" s="124"/>
    </row>
    <row r="204" spans="4:4">
      <c r="D204" s="124"/>
    </row>
    <row r="205" spans="4:4">
      <c r="D205" s="124"/>
    </row>
    <row r="206" spans="4:4">
      <c r="D206" s="124"/>
    </row>
    <row r="207" spans="4:4">
      <c r="D207" s="124"/>
    </row>
    <row r="208" spans="4:4">
      <c r="D208" s="124"/>
    </row>
    <row r="209" spans="4:4">
      <c r="D209" s="124"/>
    </row>
    <row r="210" spans="4:4">
      <c r="D210" s="124"/>
    </row>
    <row r="211" spans="4:4">
      <c r="D211" s="124"/>
    </row>
    <row r="212" spans="4:4">
      <c r="D212" s="124"/>
    </row>
    <row r="213" spans="4:4">
      <c r="D213" s="124"/>
    </row>
    <row r="214" spans="4:4">
      <c r="D214" s="124"/>
    </row>
    <row r="215" spans="4:4">
      <c r="D215" s="124"/>
    </row>
    <row r="216" spans="4:4">
      <c r="D216" s="124"/>
    </row>
    <row r="217" spans="4:4">
      <c r="D217" s="124"/>
    </row>
    <row r="218" spans="4:4">
      <c r="D218" s="124"/>
    </row>
    <row r="219" spans="4:4">
      <c r="D219" s="124"/>
    </row>
    <row r="220" spans="4:4">
      <c r="D220" s="124"/>
    </row>
    <row r="221" spans="4:4">
      <c r="D221" s="124"/>
    </row>
    <row r="222" spans="4:4">
      <c r="D222" s="124"/>
    </row>
    <row r="223" spans="4:4">
      <c r="D223" s="124"/>
    </row>
    <row r="224" spans="4:4">
      <c r="D224" s="124"/>
    </row>
    <row r="225" spans="4:4">
      <c r="D225" s="124"/>
    </row>
    <row r="226" spans="4:4">
      <c r="D226" s="124"/>
    </row>
    <row r="227" spans="4:4">
      <c r="D227" s="124"/>
    </row>
    <row r="228" spans="4:4">
      <c r="D228" s="124"/>
    </row>
    <row r="229" spans="4:4">
      <c r="D229" s="124"/>
    </row>
    <row r="230" spans="4:4">
      <c r="D230" s="124"/>
    </row>
    <row r="231" spans="4:4">
      <c r="D231" s="124"/>
    </row>
    <row r="232" spans="4:4">
      <c r="D232" s="124"/>
    </row>
    <row r="233" spans="4:4">
      <c r="D233" s="124"/>
    </row>
    <row r="234" spans="4:4">
      <c r="D234" s="124"/>
    </row>
    <row r="235" spans="4:4">
      <c r="D235" s="124"/>
    </row>
    <row r="236" spans="4:4">
      <c r="D236" s="124"/>
    </row>
    <row r="237" spans="4:4">
      <c r="D237" s="124"/>
    </row>
    <row r="238" spans="4:4">
      <c r="D238" s="124"/>
    </row>
    <row r="239" spans="4:4">
      <c r="D239" s="124"/>
    </row>
    <row r="240" spans="4:4">
      <c r="D240" s="124"/>
    </row>
    <row r="241" spans="4:4">
      <c r="D241" s="124"/>
    </row>
    <row r="242" spans="4:4">
      <c r="D242" s="124"/>
    </row>
    <row r="243" spans="4:4">
      <c r="D243" s="124"/>
    </row>
    <row r="244" spans="4:4">
      <c r="D244" s="124"/>
    </row>
    <row r="245" spans="4:4">
      <c r="D245" s="124"/>
    </row>
    <row r="246" spans="4:4">
      <c r="D246" s="124"/>
    </row>
    <row r="247" spans="4:4">
      <c r="D247" s="124"/>
    </row>
    <row r="248" spans="4:4">
      <c r="D248" s="124"/>
    </row>
    <row r="249" spans="4:4">
      <c r="D249" s="124"/>
    </row>
    <row r="250" spans="4:4">
      <c r="D250" s="124"/>
    </row>
    <row r="251" spans="4:4">
      <c r="D251" s="124"/>
    </row>
    <row r="252" spans="4:4">
      <c r="D252" s="124"/>
    </row>
    <row r="253" spans="4:4">
      <c r="D253" s="124"/>
    </row>
    <row r="254" spans="4:4">
      <c r="D254" s="124"/>
    </row>
    <row r="255" spans="4:4">
      <c r="D255" s="124"/>
    </row>
    <row r="256" spans="4:4">
      <c r="D256" s="124"/>
    </row>
    <row r="257" spans="4:4">
      <c r="D257" s="124"/>
    </row>
    <row r="258" spans="4:4">
      <c r="D258" s="124"/>
    </row>
    <row r="259" spans="4:4">
      <c r="D259" s="124"/>
    </row>
    <row r="260" spans="4:4">
      <c r="D260" s="124"/>
    </row>
    <row r="261" spans="4:4">
      <c r="D261" s="124"/>
    </row>
    <row r="262" spans="4:4">
      <c r="D262" s="124"/>
    </row>
    <row r="263" spans="4:4">
      <c r="D263" s="124"/>
    </row>
    <row r="264" spans="4:4">
      <c r="D264" s="124"/>
    </row>
    <row r="265" spans="4:4">
      <c r="D265" s="124"/>
    </row>
    <row r="266" spans="4:4">
      <c r="D266" s="124"/>
    </row>
    <row r="267" spans="4:4">
      <c r="D267" s="124"/>
    </row>
    <row r="268" spans="4:4">
      <c r="D268" s="124"/>
    </row>
    <row r="269" spans="4:4">
      <c r="D269" s="124"/>
    </row>
    <row r="270" spans="4:4">
      <c r="D270" s="124"/>
    </row>
    <row r="271" spans="4:4">
      <c r="D271" s="124"/>
    </row>
    <row r="272" spans="4:4">
      <c r="D272" s="124"/>
    </row>
    <row r="273" spans="4:4">
      <c r="D273" s="124"/>
    </row>
    <row r="274" spans="4:4">
      <c r="D274" s="124"/>
    </row>
    <row r="275" spans="4:4">
      <c r="D275" s="124"/>
    </row>
    <row r="276" spans="4:4">
      <c r="D276" s="124"/>
    </row>
    <row r="277" spans="4:4">
      <c r="D277" s="124"/>
    </row>
    <row r="278" spans="4:4">
      <c r="D278" s="124"/>
    </row>
    <row r="279" spans="4:4">
      <c r="D279" s="124"/>
    </row>
    <row r="280" spans="4:4">
      <c r="D280" s="124"/>
    </row>
    <row r="281" spans="4:4">
      <c r="D281" s="124"/>
    </row>
    <row r="282" spans="4:4">
      <c r="D282" s="124"/>
    </row>
    <row r="283" spans="4:4">
      <c r="D283" s="124"/>
    </row>
    <row r="284" spans="4:4">
      <c r="D284" s="124"/>
    </row>
    <row r="285" spans="4:4">
      <c r="D285" s="124"/>
    </row>
    <row r="286" spans="4:4">
      <c r="D286" s="124"/>
    </row>
    <row r="287" spans="4:4">
      <c r="D287" s="124"/>
    </row>
    <row r="288" spans="4:4">
      <c r="D288" s="124"/>
    </row>
    <row r="289" spans="4:4">
      <c r="D289" s="124"/>
    </row>
    <row r="290" spans="4:4">
      <c r="D290" s="124"/>
    </row>
    <row r="291" spans="4:4">
      <c r="D291" s="124"/>
    </row>
    <row r="292" spans="4:4">
      <c r="D292" s="124"/>
    </row>
    <row r="293" spans="4:4">
      <c r="D293" s="124"/>
    </row>
    <row r="294" spans="4:4">
      <c r="D294" s="124"/>
    </row>
    <row r="295" spans="4:4">
      <c r="D295" s="124"/>
    </row>
    <row r="296" spans="4:4">
      <c r="D296" s="124"/>
    </row>
    <row r="297" spans="4:4">
      <c r="D297" s="124"/>
    </row>
    <row r="298" spans="4:4">
      <c r="D298" s="124"/>
    </row>
    <row r="299" spans="4:4">
      <c r="D299" s="124"/>
    </row>
    <row r="300" spans="4:4">
      <c r="D300" s="124"/>
    </row>
    <row r="301" spans="4:4">
      <c r="D301" s="124"/>
    </row>
    <row r="302" spans="4:4">
      <c r="D302" s="124"/>
    </row>
    <row r="303" spans="4:4">
      <c r="D303" s="124"/>
    </row>
    <row r="304" spans="4:4">
      <c r="D304" s="124"/>
    </row>
    <row r="305" spans="4:4">
      <c r="D305" s="124"/>
    </row>
    <row r="306" spans="4:4">
      <c r="D306" s="124"/>
    </row>
    <row r="307" spans="4:4">
      <c r="D307" s="124"/>
    </row>
    <row r="308" spans="4:4">
      <c r="D308" s="124"/>
    </row>
    <row r="309" spans="4:4">
      <c r="D309" s="124"/>
    </row>
    <row r="310" spans="4:4">
      <c r="D310" s="124"/>
    </row>
    <row r="311" spans="4:4">
      <c r="D311" s="124"/>
    </row>
    <row r="312" spans="4:4">
      <c r="D312" s="124"/>
    </row>
    <row r="313" spans="4:4">
      <c r="D313" s="124"/>
    </row>
    <row r="314" spans="4:4">
      <c r="D314" s="124"/>
    </row>
    <row r="315" spans="4:4">
      <c r="D315" s="124"/>
    </row>
    <row r="316" spans="4:4">
      <c r="D316" s="124"/>
    </row>
    <row r="317" spans="4:4">
      <c r="D317" s="124"/>
    </row>
    <row r="318" spans="4:4">
      <c r="D318" s="124"/>
    </row>
    <row r="319" spans="4:4">
      <c r="D319" s="124"/>
    </row>
    <row r="320" spans="4:4">
      <c r="D320" s="124"/>
    </row>
    <row r="321" spans="4:4">
      <c r="D321" s="124"/>
    </row>
    <row r="322" spans="4:4">
      <c r="D322" s="124"/>
    </row>
    <row r="323" spans="4:4">
      <c r="D323" s="124"/>
    </row>
    <row r="324" spans="4:4">
      <c r="D324" s="124"/>
    </row>
    <row r="325" spans="4:4">
      <c r="D325" s="124"/>
    </row>
    <row r="326" spans="4:4">
      <c r="D326" s="124"/>
    </row>
    <row r="327" spans="4:4">
      <c r="D327" s="124"/>
    </row>
    <row r="328" spans="4:4">
      <c r="D328" s="124"/>
    </row>
    <row r="329" spans="4:4">
      <c r="D329" s="124"/>
    </row>
    <row r="330" spans="4:4">
      <c r="D330" s="124"/>
    </row>
    <row r="331" spans="4:4">
      <c r="D331" s="124"/>
    </row>
    <row r="332" spans="4:4">
      <c r="D332" s="124"/>
    </row>
    <row r="333" spans="4:4">
      <c r="D333" s="124"/>
    </row>
    <row r="334" spans="4:4">
      <c r="D334" s="124"/>
    </row>
    <row r="335" spans="4:4">
      <c r="D335" s="124"/>
    </row>
    <row r="336" spans="4:4">
      <c r="D336" s="124"/>
    </row>
    <row r="337" spans="4:4">
      <c r="D337" s="124"/>
    </row>
    <row r="338" spans="4:4">
      <c r="D338" s="124"/>
    </row>
    <row r="339" spans="4:4">
      <c r="D339" s="124"/>
    </row>
    <row r="340" spans="4:4">
      <c r="D340" s="124"/>
    </row>
    <row r="341" spans="4:4">
      <c r="D341" s="124"/>
    </row>
    <row r="342" spans="4:4">
      <c r="D342" s="124"/>
    </row>
    <row r="343" spans="4:4">
      <c r="D343" s="124"/>
    </row>
    <row r="344" spans="4:4">
      <c r="D344" s="124"/>
    </row>
    <row r="345" spans="4:4">
      <c r="D345" s="124"/>
    </row>
    <row r="346" spans="4:4">
      <c r="D346" s="124"/>
    </row>
    <row r="347" spans="4:4">
      <c r="D347" s="124"/>
    </row>
    <row r="348" spans="4:4">
      <c r="D348" s="124"/>
    </row>
    <row r="349" spans="4:4">
      <c r="D349" s="124"/>
    </row>
    <row r="350" spans="4:4">
      <c r="D350" s="124"/>
    </row>
    <row r="351" spans="4:4">
      <c r="D351" s="124"/>
    </row>
    <row r="352" spans="4:4">
      <c r="D352" s="124"/>
    </row>
    <row r="353" spans="4:4">
      <c r="D353" s="124"/>
    </row>
    <row r="354" spans="4:4">
      <c r="D354" s="124"/>
    </row>
    <row r="355" spans="4:4">
      <c r="D355" s="124"/>
    </row>
    <row r="356" spans="4:4">
      <c r="D356" s="124"/>
    </row>
    <row r="357" spans="4:4">
      <c r="D357" s="124"/>
    </row>
    <row r="358" spans="4:4">
      <c r="D358" s="124"/>
    </row>
    <row r="359" spans="4:4">
      <c r="D359" s="124"/>
    </row>
    <row r="360" spans="4:4">
      <c r="D360" s="124"/>
    </row>
    <row r="361" spans="4:4">
      <c r="D361" s="124"/>
    </row>
    <row r="362" spans="4:4">
      <c r="D362" s="124"/>
    </row>
    <row r="363" spans="4:4">
      <c r="D363" s="124"/>
    </row>
    <row r="364" spans="4:4">
      <c r="D364" s="124"/>
    </row>
    <row r="365" spans="4:4">
      <c r="D365" s="124"/>
    </row>
    <row r="366" spans="4:4">
      <c r="D366" s="124"/>
    </row>
    <row r="367" spans="4:4">
      <c r="D367" s="124"/>
    </row>
    <row r="368" spans="4:4">
      <c r="D368" s="124"/>
    </row>
    <row r="369" spans="4:4">
      <c r="D369" s="124"/>
    </row>
    <row r="370" spans="4:4">
      <c r="D370" s="124"/>
    </row>
    <row r="371" spans="4:4">
      <c r="D371" s="124"/>
    </row>
    <row r="372" spans="4:4">
      <c r="D372" s="124"/>
    </row>
    <row r="373" spans="4:4">
      <c r="D373" s="124"/>
    </row>
    <row r="374" spans="4:4">
      <c r="D374" s="124"/>
    </row>
    <row r="375" spans="4:4">
      <c r="D375" s="124"/>
    </row>
    <row r="376" spans="4:4">
      <c r="D376" s="124"/>
    </row>
    <row r="377" spans="4:4">
      <c r="D377" s="124"/>
    </row>
    <row r="378" spans="4:4">
      <c r="D378" s="124"/>
    </row>
    <row r="379" spans="4:4">
      <c r="D379" s="124"/>
    </row>
    <row r="380" spans="4:4">
      <c r="D380" s="124"/>
    </row>
    <row r="381" spans="4:4">
      <c r="D381" s="124"/>
    </row>
    <row r="382" spans="4:4">
      <c r="D382" s="124"/>
    </row>
    <row r="383" spans="4:4">
      <c r="D383" s="124"/>
    </row>
    <row r="384" spans="4:4">
      <c r="D384" s="124"/>
    </row>
    <row r="385" spans="4:4">
      <c r="D385" s="124"/>
    </row>
    <row r="386" spans="4:4">
      <c r="D386" s="124"/>
    </row>
    <row r="387" spans="4:4">
      <c r="D387" s="124"/>
    </row>
    <row r="388" spans="4:4">
      <c r="D388" s="124"/>
    </row>
    <row r="389" spans="4:4">
      <c r="D389" s="124"/>
    </row>
    <row r="390" spans="4:4">
      <c r="D390" s="124"/>
    </row>
    <row r="391" spans="4:4">
      <c r="D391" s="124"/>
    </row>
    <row r="392" spans="4:4">
      <c r="D392" s="124"/>
    </row>
    <row r="393" spans="4:4">
      <c r="D393" s="124"/>
    </row>
    <row r="394" spans="4:4">
      <c r="D394" s="124"/>
    </row>
    <row r="395" spans="4:4">
      <c r="D395" s="124"/>
    </row>
    <row r="396" spans="4:4">
      <c r="D396" s="124"/>
    </row>
    <row r="397" spans="4:4">
      <c r="D397" s="124"/>
    </row>
    <row r="398" spans="4:4">
      <c r="D398" s="124"/>
    </row>
    <row r="399" spans="4:4">
      <c r="D399" s="124"/>
    </row>
    <row r="400" spans="4:4">
      <c r="D400" s="124"/>
    </row>
    <row r="401" spans="4:4">
      <c r="D401" s="124"/>
    </row>
    <row r="402" spans="4:4">
      <c r="D402" s="124"/>
    </row>
    <row r="403" spans="4:4">
      <c r="D403" s="124"/>
    </row>
    <row r="404" spans="4:4">
      <c r="D404" s="124"/>
    </row>
    <row r="405" spans="4:4">
      <c r="D405" s="124"/>
    </row>
    <row r="406" spans="4:4">
      <c r="D406" s="124"/>
    </row>
    <row r="407" spans="4:4">
      <c r="D407" s="124"/>
    </row>
    <row r="408" spans="4:4">
      <c r="D408" s="124"/>
    </row>
    <row r="409" spans="4:4">
      <c r="D409" s="124"/>
    </row>
    <row r="410" spans="4:4">
      <c r="D410" s="124"/>
    </row>
    <row r="411" spans="4:4">
      <c r="D411" s="124"/>
    </row>
    <row r="412" spans="4:4">
      <c r="D412" s="124"/>
    </row>
    <row r="413" spans="4:4">
      <c r="D413" s="124"/>
    </row>
    <row r="414" spans="4:4">
      <c r="D414" s="124"/>
    </row>
    <row r="415" spans="4:4">
      <c r="D415" s="124"/>
    </row>
    <row r="416" spans="4:4">
      <c r="D416" s="124"/>
    </row>
    <row r="417" spans="4:4">
      <c r="D417" s="124"/>
    </row>
    <row r="418" spans="4:4">
      <c r="D418" s="124"/>
    </row>
    <row r="419" spans="4:4">
      <c r="D419" s="124"/>
    </row>
    <row r="420" spans="4:4">
      <c r="D420" s="124"/>
    </row>
    <row r="421" spans="4:4">
      <c r="D421" s="124"/>
    </row>
    <row r="422" spans="4:4">
      <c r="D422" s="124"/>
    </row>
    <row r="423" spans="4:4">
      <c r="D423" s="124"/>
    </row>
    <row r="424" spans="4:4">
      <c r="D424" s="124"/>
    </row>
    <row r="425" spans="4:4">
      <c r="D425" s="124"/>
    </row>
    <row r="426" spans="4:4">
      <c r="D426" s="124"/>
    </row>
    <row r="427" spans="4:4">
      <c r="D427" s="124"/>
    </row>
    <row r="428" spans="4:4">
      <c r="D428" s="124"/>
    </row>
    <row r="429" spans="4:4">
      <c r="D429" s="124"/>
    </row>
    <row r="430" spans="4:4">
      <c r="D430" s="124"/>
    </row>
    <row r="431" spans="4:4">
      <c r="D431" s="124"/>
    </row>
    <row r="432" spans="4:4">
      <c r="D432" s="124"/>
    </row>
    <row r="433" spans="4:4">
      <c r="D433" s="124"/>
    </row>
    <row r="434" spans="4:4">
      <c r="D434" s="124"/>
    </row>
    <row r="435" spans="4:4">
      <c r="D435" s="124"/>
    </row>
    <row r="436" spans="4:4">
      <c r="D436" s="124"/>
    </row>
    <row r="437" spans="4:4">
      <c r="D437" s="124"/>
    </row>
    <row r="438" spans="4:4">
      <c r="D438" s="124"/>
    </row>
    <row r="439" spans="4:4">
      <c r="D439" s="124"/>
    </row>
    <row r="440" spans="4:4">
      <c r="D440" s="124"/>
    </row>
    <row r="441" spans="4:4">
      <c r="D441" s="124"/>
    </row>
    <row r="442" spans="4:4">
      <c r="D442" s="124"/>
    </row>
    <row r="443" spans="4:4">
      <c r="D443" s="124"/>
    </row>
    <row r="444" spans="4:4">
      <c r="D444" s="124"/>
    </row>
    <row r="445" spans="4:4">
      <c r="D445" s="124"/>
    </row>
    <row r="446" spans="4:4">
      <c r="D446" s="124"/>
    </row>
    <row r="447" spans="4:4">
      <c r="D447" s="124"/>
    </row>
    <row r="448" spans="4:4">
      <c r="D448" s="124"/>
    </row>
    <row r="449" spans="4:4">
      <c r="D449" s="124"/>
    </row>
    <row r="450" spans="4:4">
      <c r="D450" s="124"/>
    </row>
    <row r="451" spans="4:4">
      <c r="D451" s="124"/>
    </row>
    <row r="452" spans="4:4">
      <c r="D452" s="124"/>
    </row>
    <row r="453" spans="4:4">
      <c r="D453" s="124"/>
    </row>
    <row r="454" spans="4:4">
      <c r="D454" s="124"/>
    </row>
    <row r="455" spans="4:4">
      <c r="D455" s="124"/>
    </row>
    <row r="456" spans="4:4">
      <c r="D456" s="124"/>
    </row>
    <row r="457" spans="4:4">
      <c r="D457" s="124"/>
    </row>
    <row r="458" spans="4:4">
      <c r="D458" s="124"/>
    </row>
    <row r="459" spans="4:4">
      <c r="D459" s="124"/>
    </row>
    <row r="460" spans="4:4">
      <c r="D460" s="124"/>
    </row>
    <row r="461" spans="4:4">
      <c r="D461" s="124"/>
    </row>
    <row r="462" spans="4:4">
      <c r="D462" s="124"/>
    </row>
    <row r="463" spans="4:4">
      <c r="D463" s="124"/>
    </row>
    <row r="464" spans="4:4">
      <c r="D464" s="124"/>
    </row>
    <row r="465" spans="4:4">
      <c r="D465" s="124"/>
    </row>
    <row r="466" spans="4:4">
      <c r="D466" s="124"/>
    </row>
    <row r="467" spans="4:4">
      <c r="D467" s="124"/>
    </row>
    <row r="468" spans="4:4">
      <c r="D468" s="124"/>
    </row>
    <row r="469" spans="4:4">
      <c r="D469" s="124"/>
    </row>
    <row r="470" spans="4:4">
      <c r="D470" s="124"/>
    </row>
    <row r="471" spans="4:4">
      <c r="D471" s="124"/>
    </row>
    <row r="472" spans="4:4">
      <c r="D472" s="124"/>
    </row>
    <row r="473" spans="4:4">
      <c r="D473" s="124"/>
    </row>
    <row r="474" spans="4:4">
      <c r="D474" s="124"/>
    </row>
    <row r="475" spans="4:4">
      <c r="D475" s="124"/>
    </row>
    <row r="476" spans="4:4">
      <c r="D476" s="124"/>
    </row>
    <row r="477" spans="4:4">
      <c r="D477" s="124"/>
    </row>
    <row r="478" spans="4:4">
      <c r="D478" s="124"/>
    </row>
    <row r="479" spans="4:4">
      <c r="D479" s="124"/>
    </row>
    <row r="480" spans="4:4">
      <c r="D480" s="124"/>
    </row>
    <row r="481" spans="4:4">
      <c r="D481" s="124"/>
    </row>
    <row r="482" spans="4:4">
      <c r="D482" s="124"/>
    </row>
    <row r="483" spans="4:4">
      <c r="D483" s="124"/>
    </row>
    <row r="484" spans="4:4">
      <c r="D484" s="124"/>
    </row>
    <row r="485" spans="4:4">
      <c r="D485" s="124"/>
    </row>
    <row r="486" spans="4:4">
      <c r="D486" s="124"/>
    </row>
    <row r="487" spans="4:4">
      <c r="D487" s="124"/>
    </row>
    <row r="488" spans="4:4">
      <c r="D488" s="124"/>
    </row>
    <row r="489" spans="4:4">
      <c r="D489" s="124"/>
    </row>
    <row r="490" spans="4:4">
      <c r="D490" s="124"/>
    </row>
    <row r="491" spans="4:4">
      <c r="D491" s="124"/>
    </row>
    <row r="492" spans="4:4">
      <c r="D492" s="124"/>
    </row>
    <row r="493" spans="4:4">
      <c r="D493" s="124"/>
    </row>
    <row r="494" spans="4:4">
      <c r="D494" s="124"/>
    </row>
    <row r="495" spans="4:4">
      <c r="D495" s="124"/>
    </row>
    <row r="496" spans="4:4">
      <c r="D496" s="124"/>
    </row>
    <row r="497" spans="4:4">
      <c r="D497" s="124"/>
    </row>
    <row r="498" spans="4:4">
      <c r="D498" s="124"/>
    </row>
    <row r="499" spans="4:4">
      <c r="D499" s="124"/>
    </row>
    <row r="500" spans="4:4">
      <c r="D500" s="124"/>
    </row>
    <row r="501" spans="4:4">
      <c r="D501" s="124"/>
    </row>
    <row r="502" spans="4:4">
      <c r="D502" s="124"/>
    </row>
    <row r="503" spans="4:4">
      <c r="D503" s="124"/>
    </row>
    <row r="504" spans="4:4">
      <c r="D504" s="124"/>
    </row>
    <row r="505" spans="4:4">
      <c r="D505" s="124"/>
    </row>
    <row r="506" spans="4:4">
      <c r="D506" s="124"/>
    </row>
    <row r="507" spans="4:4">
      <c r="D507" s="124"/>
    </row>
    <row r="508" spans="4:4">
      <c r="D508" s="124"/>
    </row>
    <row r="509" spans="4:4">
      <c r="D509" s="124"/>
    </row>
    <row r="510" spans="4:4">
      <c r="D510" s="124"/>
    </row>
    <row r="511" spans="4:4">
      <c r="D511" s="124"/>
    </row>
    <row r="512" spans="4:4">
      <c r="D512" s="124"/>
    </row>
    <row r="513" spans="4:5">
      <c r="D513" s="1"/>
      <c r="E513" s="125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7" t="s" vm="1">
        <v>239</v>
      </c>
    </row>
    <row r="2" spans="2:18">
      <c r="B2" s="56" t="s">
        <v>167</v>
      </c>
      <c r="C2" s="77" t="s">
        <v>240</v>
      </c>
    </row>
    <row r="3" spans="2:18">
      <c r="B3" s="56" t="s">
        <v>169</v>
      </c>
      <c r="C3" s="77" t="s">
        <v>241</v>
      </c>
    </row>
    <row r="4" spans="2:18">
      <c r="B4" s="56" t="s">
        <v>170</v>
      </c>
      <c r="C4" s="77">
        <v>2112</v>
      </c>
    </row>
    <row r="6" spans="2:18" ht="26.25" customHeight="1">
      <c r="B6" s="183" t="s">
        <v>209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105</v>
      </c>
      <c r="C7" s="30" t="s">
        <v>35</v>
      </c>
      <c r="D7" s="30" t="s">
        <v>49</v>
      </c>
      <c r="E7" s="30" t="s">
        <v>15</v>
      </c>
      <c r="F7" s="30" t="s">
        <v>50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223</v>
      </c>
      <c r="M7" s="30" t="s">
        <v>207</v>
      </c>
      <c r="N7" s="30" t="s">
        <v>46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168</v>
      </c>
      <c r="C1" s="77" t="s" vm="1">
        <v>239</v>
      </c>
    </row>
    <row r="2" spans="2:18">
      <c r="B2" s="56" t="s">
        <v>167</v>
      </c>
      <c r="C2" s="77" t="s">
        <v>240</v>
      </c>
    </row>
    <row r="3" spans="2:18">
      <c r="B3" s="56" t="s">
        <v>169</v>
      </c>
      <c r="C3" s="77" t="s">
        <v>241</v>
      </c>
    </row>
    <row r="4" spans="2:18">
      <c r="B4" s="56" t="s">
        <v>170</v>
      </c>
      <c r="C4" s="77">
        <v>2112</v>
      </c>
    </row>
    <row r="6" spans="2:18" ht="26.25" customHeight="1">
      <c r="B6" s="183" t="s">
        <v>211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5"/>
    </row>
    <row r="7" spans="2:18" s="3" customFormat="1" ht="78.75">
      <c r="B7" s="22" t="s">
        <v>105</v>
      </c>
      <c r="C7" s="30" t="s">
        <v>35</v>
      </c>
      <c r="D7" s="30" t="s">
        <v>49</v>
      </c>
      <c r="E7" s="30" t="s">
        <v>15</v>
      </c>
      <c r="F7" s="30" t="s">
        <v>50</v>
      </c>
      <c r="G7" s="30" t="s">
        <v>91</v>
      </c>
      <c r="H7" s="30" t="s">
        <v>18</v>
      </c>
      <c r="I7" s="30" t="s">
        <v>90</v>
      </c>
      <c r="J7" s="30" t="s">
        <v>17</v>
      </c>
      <c r="K7" s="30" t="s">
        <v>206</v>
      </c>
      <c r="L7" s="30" t="s">
        <v>223</v>
      </c>
      <c r="M7" s="30" t="s">
        <v>207</v>
      </c>
      <c r="N7" s="30" t="s">
        <v>46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226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238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101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229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168</v>
      </c>
      <c r="C1" s="77" t="s" vm="1">
        <v>239</v>
      </c>
    </row>
    <row r="2" spans="2:53">
      <c r="B2" s="56" t="s">
        <v>167</v>
      </c>
      <c r="C2" s="77" t="s">
        <v>240</v>
      </c>
    </row>
    <row r="3" spans="2:53">
      <c r="B3" s="56" t="s">
        <v>169</v>
      </c>
      <c r="C3" s="77" t="s">
        <v>241</v>
      </c>
    </row>
    <row r="4" spans="2:53">
      <c r="B4" s="56" t="s">
        <v>170</v>
      </c>
      <c r="C4" s="77">
        <v>2112</v>
      </c>
    </row>
    <row r="6" spans="2:53" ht="21.75" customHeight="1">
      <c r="B6" s="174" t="s">
        <v>198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6"/>
    </row>
    <row r="7" spans="2:53" ht="27.75" customHeight="1">
      <c r="B7" s="177" t="s">
        <v>75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9"/>
      <c r="AU7" s="3"/>
      <c r="AV7" s="3"/>
    </row>
    <row r="8" spans="2:53" s="3" customFormat="1" ht="66" customHeight="1">
      <c r="B8" s="22" t="s">
        <v>104</v>
      </c>
      <c r="C8" s="30" t="s">
        <v>35</v>
      </c>
      <c r="D8" s="30" t="s">
        <v>108</v>
      </c>
      <c r="E8" s="30" t="s">
        <v>15</v>
      </c>
      <c r="F8" s="30" t="s">
        <v>50</v>
      </c>
      <c r="G8" s="30" t="s">
        <v>91</v>
      </c>
      <c r="H8" s="30" t="s">
        <v>18</v>
      </c>
      <c r="I8" s="30" t="s">
        <v>90</v>
      </c>
      <c r="J8" s="30" t="s">
        <v>17</v>
      </c>
      <c r="K8" s="30" t="s">
        <v>19</v>
      </c>
      <c r="L8" s="30" t="s">
        <v>223</v>
      </c>
      <c r="M8" s="30" t="s">
        <v>222</v>
      </c>
      <c r="N8" s="30" t="s">
        <v>237</v>
      </c>
      <c r="O8" s="30" t="s">
        <v>48</v>
      </c>
      <c r="P8" s="30" t="s">
        <v>225</v>
      </c>
      <c r="Q8" s="30" t="s">
        <v>171</v>
      </c>
      <c r="R8" s="71" t="s">
        <v>173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16" t="s">
        <v>226</v>
      </c>
      <c r="O9" s="32" t="s">
        <v>231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26</v>
      </c>
      <c r="C11" s="79"/>
      <c r="D11" s="79"/>
      <c r="E11" s="79"/>
      <c r="F11" s="79"/>
      <c r="G11" s="79"/>
      <c r="H11" s="87">
        <v>6.909923519375373</v>
      </c>
      <c r="I11" s="79"/>
      <c r="J11" s="79"/>
      <c r="K11" s="88">
        <v>9.8041530934976449E-3</v>
      </c>
      <c r="L11" s="87"/>
      <c r="M11" s="89"/>
      <c r="N11" s="79"/>
      <c r="O11" s="87">
        <v>36907.267248017997</v>
      </c>
      <c r="P11" s="79"/>
      <c r="Q11" s="88">
        <f>O11/$O$11</f>
        <v>1</v>
      </c>
      <c r="R11" s="88">
        <f>O11/'סכום נכסי הקרן'!$C$42</f>
        <v>6.4299772685540046E-2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219</v>
      </c>
      <c r="C12" s="81"/>
      <c r="D12" s="81"/>
      <c r="E12" s="81"/>
      <c r="F12" s="81"/>
      <c r="G12" s="81"/>
      <c r="H12" s="90">
        <v>6.909923519375373</v>
      </c>
      <c r="I12" s="81"/>
      <c r="J12" s="81"/>
      <c r="K12" s="91">
        <v>9.8041530934976449E-3</v>
      </c>
      <c r="L12" s="90"/>
      <c r="M12" s="92"/>
      <c r="N12" s="81"/>
      <c r="O12" s="90">
        <v>36907.267248017997</v>
      </c>
      <c r="P12" s="81"/>
      <c r="Q12" s="91">
        <f t="shared" ref="Q12:Q25" si="0">O12/$O$11</f>
        <v>1</v>
      </c>
      <c r="R12" s="91">
        <f>O12/'סכום נכסי הקרן'!$C$42</f>
        <v>6.4299772685540046E-2</v>
      </c>
      <c r="AW12" s="4"/>
    </row>
    <row r="13" spans="2:53" s="99" customFormat="1">
      <c r="B13" s="118" t="s">
        <v>25</v>
      </c>
      <c r="C13" s="115"/>
      <c r="D13" s="115"/>
      <c r="E13" s="115"/>
      <c r="F13" s="115"/>
      <c r="G13" s="115"/>
      <c r="H13" s="116">
        <v>6.978232093003002</v>
      </c>
      <c r="I13" s="115"/>
      <c r="J13" s="115"/>
      <c r="K13" s="117">
        <v>4.13918803148662E-5</v>
      </c>
      <c r="L13" s="116"/>
      <c r="M13" s="120"/>
      <c r="N13" s="115"/>
      <c r="O13" s="116">
        <v>14185.643168017999</v>
      </c>
      <c r="P13" s="115"/>
      <c r="Q13" s="117">
        <f t="shared" si="0"/>
        <v>0.38435907683681997</v>
      </c>
      <c r="R13" s="117">
        <f>O13/'סכום נכסי הקרן'!$C$42</f>
        <v>2.4714201270231547E-2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6.978232093003002</v>
      </c>
      <c r="I14" s="81"/>
      <c r="J14" s="81"/>
      <c r="K14" s="91">
        <v>4.13918803148662E-5</v>
      </c>
      <c r="L14" s="90"/>
      <c r="M14" s="92"/>
      <c r="N14" s="81"/>
      <c r="O14" s="90">
        <v>14185.643168017999</v>
      </c>
      <c r="P14" s="81"/>
      <c r="Q14" s="91">
        <f t="shared" si="0"/>
        <v>0.38435907683681997</v>
      </c>
      <c r="R14" s="91">
        <f>O14/'סכום נכסי הקרן'!$C$42</f>
        <v>2.4714201270231547E-2</v>
      </c>
    </row>
    <row r="15" spans="2:53">
      <c r="B15" s="85" t="s">
        <v>242</v>
      </c>
      <c r="C15" s="83" t="s">
        <v>243</v>
      </c>
      <c r="D15" s="96" t="s">
        <v>109</v>
      </c>
      <c r="E15" s="83" t="s">
        <v>244</v>
      </c>
      <c r="F15" s="83"/>
      <c r="G15" s="83"/>
      <c r="H15" s="93">
        <v>2.7300000000002651</v>
      </c>
      <c r="I15" s="96" t="s">
        <v>153</v>
      </c>
      <c r="J15" s="97">
        <v>0.04</v>
      </c>
      <c r="K15" s="94">
        <v>-5.799999999999212E-3</v>
      </c>
      <c r="L15" s="93">
        <v>1365418.0657200001</v>
      </c>
      <c r="M15" s="95">
        <v>148.85</v>
      </c>
      <c r="N15" s="83"/>
      <c r="O15" s="93">
        <v>2032.4247102019999</v>
      </c>
      <c r="P15" s="94">
        <v>8.7820620986612456E-5</v>
      </c>
      <c r="Q15" s="94">
        <f t="shared" si="0"/>
        <v>5.5068415023633202E-2</v>
      </c>
      <c r="R15" s="94">
        <f>O15/'סכום נכסי הקרן'!$C$42</f>
        <v>3.5408865681725932E-3</v>
      </c>
    </row>
    <row r="16" spans="2:53" ht="20.25">
      <c r="B16" s="85" t="s">
        <v>245</v>
      </c>
      <c r="C16" s="83" t="s">
        <v>246</v>
      </c>
      <c r="D16" s="96" t="s">
        <v>109</v>
      </c>
      <c r="E16" s="83" t="s">
        <v>244</v>
      </c>
      <c r="F16" s="83"/>
      <c r="G16" s="83"/>
      <c r="H16" s="93">
        <v>5.3599999999972709</v>
      </c>
      <c r="I16" s="96" t="s">
        <v>153</v>
      </c>
      <c r="J16" s="97">
        <v>0.04</v>
      </c>
      <c r="K16" s="94">
        <v>-2.9999999999540529E-4</v>
      </c>
      <c r="L16" s="93">
        <v>467071.11980799993</v>
      </c>
      <c r="M16" s="95">
        <v>153.77000000000001</v>
      </c>
      <c r="N16" s="83"/>
      <c r="O16" s="93">
        <v>718.21524731099987</v>
      </c>
      <c r="P16" s="94">
        <v>4.4178786534691519E-5</v>
      </c>
      <c r="Q16" s="94">
        <f t="shared" si="0"/>
        <v>1.9459995303487816E-2</v>
      </c>
      <c r="R16" s="94">
        <f>O16/'סכום נכסי הקרן'!$C$42</f>
        <v>1.2512732744759433E-3</v>
      </c>
      <c r="AU16" s="4"/>
    </row>
    <row r="17" spans="2:48" ht="20.25">
      <c r="B17" s="85" t="s">
        <v>247</v>
      </c>
      <c r="C17" s="83" t="s">
        <v>248</v>
      </c>
      <c r="D17" s="96" t="s">
        <v>109</v>
      </c>
      <c r="E17" s="83" t="s">
        <v>244</v>
      </c>
      <c r="F17" s="83"/>
      <c r="G17" s="83"/>
      <c r="H17" s="93">
        <v>8.4199999999998596</v>
      </c>
      <c r="I17" s="96" t="s">
        <v>153</v>
      </c>
      <c r="J17" s="97">
        <v>7.4999999999999997E-3</v>
      </c>
      <c r="K17" s="94">
        <v>4.1000000000008729E-3</v>
      </c>
      <c r="L17" s="93">
        <v>1206527.6664749999</v>
      </c>
      <c r="M17" s="95">
        <v>104.47</v>
      </c>
      <c r="N17" s="83"/>
      <c r="O17" s="93">
        <v>1260.4594812289995</v>
      </c>
      <c r="P17" s="94">
        <v>1.137987262639834E-4</v>
      </c>
      <c r="Q17" s="94">
        <f t="shared" si="0"/>
        <v>3.4152067471120852E-2</v>
      </c>
      <c r="R17" s="94">
        <f>O17/'סכום נכסי הקרן'!$C$42</f>
        <v>2.1959701751342975E-3</v>
      </c>
      <c r="AV17" s="4"/>
    </row>
    <row r="18" spans="2:48">
      <c r="B18" s="85" t="s">
        <v>249</v>
      </c>
      <c r="C18" s="83" t="s">
        <v>250</v>
      </c>
      <c r="D18" s="96" t="s">
        <v>109</v>
      </c>
      <c r="E18" s="83" t="s">
        <v>244</v>
      </c>
      <c r="F18" s="83"/>
      <c r="G18" s="83"/>
      <c r="H18" s="93">
        <v>13.809999999999684</v>
      </c>
      <c r="I18" s="96" t="s">
        <v>153</v>
      </c>
      <c r="J18" s="97">
        <v>0.04</v>
      </c>
      <c r="K18" s="94">
        <v>1.0499999999999616E-2</v>
      </c>
      <c r="L18" s="93">
        <v>1468381.8147599997</v>
      </c>
      <c r="M18" s="95">
        <v>177.18</v>
      </c>
      <c r="N18" s="83"/>
      <c r="O18" s="93">
        <v>2601.6788678219996</v>
      </c>
      <c r="P18" s="94">
        <v>9.0520142476671365E-5</v>
      </c>
      <c r="Q18" s="94">
        <f t="shared" si="0"/>
        <v>7.049231931312161E-2</v>
      </c>
      <c r="R18" s="94">
        <f>O18/'סכום נכסי הקרן'!$C$42</f>
        <v>4.5326401079102234E-3</v>
      </c>
      <c r="AU18" s="3"/>
    </row>
    <row r="19" spans="2:48">
      <c r="B19" s="85" t="s">
        <v>251</v>
      </c>
      <c r="C19" s="83" t="s">
        <v>252</v>
      </c>
      <c r="D19" s="96" t="s">
        <v>109</v>
      </c>
      <c r="E19" s="83" t="s">
        <v>244</v>
      </c>
      <c r="F19" s="83"/>
      <c r="G19" s="83"/>
      <c r="H19" s="93">
        <v>18.040000000020008</v>
      </c>
      <c r="I19" s="96" t="s">
        <v>153</v>
      </c>
      <c r="J19" s="97">
        <v>2.75E-2</v>
      </c>
      <c r="K19" s="94">
        <v>1.3000000000007467E-2</v>
      </c>
      <c r="L19" s="93">
        <v>387555.36509299994</v>
      </c>
      <c r="M19" s="95">
        <v>138.25</v>
      </c>
      <c r="N19" s="83"/>
      <c r="O19" s="93">
        <v>535.79531473199984</v>
      </c>
      <c r="P19" s="94">
        <v>2.1926670212508951E-5</v>
      </c>
      <c r="Q19" s="94">
        <f t="shared" si="0"/>
        <v>1.4517339122710941E-2</v>
      </c>
      <c r="R19" s="94">
        <f>O19/'סכום נכסי הקרן'!$C$42</f>
        <v>9.3346160558921084E-4</v>
      </c>
      <c r="AV19" s="3"/>
    </row>
    <row r="20" spans="2:48">
      <c r="B20" s="85" t="s">
        <v>253</v>
      </c>
      <c r="C20" s="83" t="s">
        <v>254</v>
      </c>
      <c r="D20" s="96" t="s">
        <v>109</v>
      </c>
      <c r="E20" s="83" t="s">
        <v>244</v>
      </c>
      <c r="F20" s="83"/>
      <c r="G20" s="83"/>
      <c r="H20" s="93">
        <v>4.8499999999962178</v>
      </c>
      <c r="I20" s="96" t="s">
        <v>153</v>
      </c>
      <c r="J20" s="97">
        <v>1.7500000000000002E-2</v>
      </c>
      <c r="K20" s="94">
        <v>-1.7000000000087904E-3</v>
      </c>
      <c r="L20" s="93">
        <v>437532.34969100001</v>
      </c>
      <c r="M20" s="95">
        <v>111.8</v>
      </c>
      <c r="N20" s="83"/>
      <c r="O20" s="93">
        <v>489.16116362099996</v>
      </c>
      <c r="P20" s="94">
        <v>3.0551630861010484E-5</v>
      </c>
      <c r="Q20" s="94">
        <f t="shared" si="0"/>
        <v>1.325378983856544E-2</v>
      </c>
      <c r="R20" s="94">
        <f>O20/'סכום נכסי הקרן'!$C$42</f>
        <v>8.5221567384167823E-4</v>
      </c>
    </row>
    <row r="21" spans="2:48">
      <c r="B21" s="85" t="s">
        <v>255</v>
      </c>
      <c r="C21" s="83" t="s">
        <v>256</v>
      </c>
      <c r="D21" s="96" t="s">
        <v>109</v>
      </c>
      <c r="E21" s="83" t="s">
        <v>244</v>
      </c>
      <c r="F21" s="83"/>
      <c r="G21" s="83"/>
      <c r="H21" s="93">
        <v>1.0600000000001732</v>
      </c>
      <c r="I21" s="96" t="s">
        <v>153</v>
      </c>
      <c r="J21" s="97">
        <v>0.03</v>
      </c>
      <c r="K21" s="94">
        <v>-8.8999999999992297E-3</v>
      </c>
      <c r="L21" s="93">
        <v>1758319.9534689998</v>
      </c>
      <c r="M21" s="95">
        <v>118.16</v>
      </c>
      <c r="N21" s="83"/>
      <c r="O21" s="93">
        <v>2077.6307917439999</v>
      </c>
      <c r="P21" s="94">
        <v>1.1469603699904874E-4</v>
      </c>
      <c r="Q21" s="94">
        <f t="shared" si="0"/>
        <v>5.6293270855906387E-2</v>
      </c>
      <c r="R21" s="94">
        <f>O21/'סכום נכסי הקרן'!$C$42</f>
        <v>3.6196445197603172E-3</v>
      </c>
    </row>
    <row r="22" spans="2:48">
      <c r="B22" s="85" t="s">
        <v>257</v>
      </c>
      <c r="C22" s="83" t="s">
        <v>258</v>
      </c>
      <c r="D22" s="96" t="s">
        <v>109</v>
      </c>
      <c r="E22" s="83" t="s">
        <v>244</v>
      </c>
      <c r="F22" s="83"/>
      <c r="G22" s="83"/>
      <c r="H22" s="93">
        <v>2.0900000000000674</v>
      </c>
      <c r="I22" s="96" t="s">
        <v>153</v>
      </c>
      <c r="J22" s="97">
        <v>1E-3</v>
      </c>
      <c r="K22" s="94">
        <v>-6.9000000000006756E-3</v>
      </c>
      <c r="L22" s="93">
        <v>2156598.2129429998</v>
      </c>
      <c r="M22" s="95">
        <v>102.87</v>
      </c>
      <c r="N22" s="83"/>
      <c r="O22" s="93">
        <v>2218.4925662649998</v>
      </c>
      <c r="P22" s="94">
        <v>1.4229863040872651E-4</v>
      </c>
      <c r="Q22" s="94">
        <f t="shared" si="0"/>
        <v>6.0109911453391007E-2</v>
      </c>
      <c r="R22" s="94">
        <f>O22/'סכום נכסי הקרן'!$C$42</f>
        <v>3.8650536426009818E-3</v>
      </c>
    </row>
    <row r="23" spans="2:48">
      <c r="B23" s="85" t="s">
        <v>259</v>
      </c>
      <c r="C23" s="83" t="s">
        <v>260</v>
      </c>
      <c r="D23" s="96" t="s">
        <v>109</v>
      </c>
      <c r="E23" s="83" t="s">
        <v>244</v>
      </c>
      <c r="F23" s="83"/>
      <c r="G23" s="83"/>
      <c r="H23" s="93">
        <v>6.8999999999941819</v>
      </c>
      <c r="I23" s="96" t="s">
        <v>153</v>
      </c>
      <c r="J23" s="97">
        <v>7.4999999999999997E-3</v>
      </c>
      <c r="K23" s="94">
        <v>1.799999999982819E-3</v>
      </c>
      <c r="L23" s="93">
        <v>342373.23105599993</v>
      </c>
      <c r="M23" s="95">
        <v>105.4</v>
      </c>
      <c r="N23" s="83"/>
      <c r="O23" s="93">
        <v>360.86138280899991</v>
      </c>
      <c r="P23" s="94">
        <v>2.4565360811569806E-5</v>
      </c>
      <c r="Q23" s="94">
        <f t="shared" si="0"/>
        <v>9.7775156416756645E-3</v>
      </c>
      <c r="R23" s="94">
        <f>O23/'סכום נכסי הקרן'!$C$42</f>
        <v>6.2869203318905744E-4</v>
      </c>
    </row>
    <row r="24" spans="2:48">
      <c r="B24" s="85" t="s">
        <v>261</v>
      </c>
      <c r="C24" s="83" t="s">
        <v>262</v>
      </c>
      <c r="D24" s="96" t="s">
        <v>109</v>
      </c>
      <c r="E24" s="83" t="s">
        <v>244</v>
      </c>
      <c r="F24" s="83"/>
      <c r="G24" s="83"/>
      <c r="H24" s="93">
        <v>23.220000000010973</v>
      </c>
      <c r="I24" s="96" t="s">
        <v>153</v>
      </c>
      <c r="J24" s="97">
        <v>0.01</v>
      </c>
      <c r="K24" s="94">
        <v>1.5300000000011303E-2</v>
      </c>
      <c r="L24" s="93">
        <v>827290.35443999991</v>
      </c>
      <c r="M24" s="95">
        <v>89.81</v>
      </c>
      <c r="N24" s="83"/>
      <c r="O24" s="93">
        <v>742.98952527200004</v>
      </c>
      <c r="P24" s="94">
        <v>7.8970309322280217E-5</v>
      </c>
      <c r="Q24" s="94">
        <f t="shared" si="0"/>
        <v>2.013125274973861E-2</v>
      </c>
      <c r="R24" s="94">
        <f>O24/'סכום נכסי הקרן'!$C$42</f>
        <v>1.2944349756833457E-3</v>
      </c>
    </row>
    <row r="25" spans="2:48">
      <c r="B25" s="85" t="s">
        <v>263</v>
      </c>
      <c r="C25" s="83" t="s">
        <v>264</v>
      </c>
      <c r="D25" s="96" t="s">
        <v>109</v>
      </c>
      <c r="E25" s="83" t="s">
        <v>244</v>
      </c>
      <c r="F25" s="83"/>
      <c r="G25" s="83"/>
      <c r="H25" s="93">
        <v>3.8600000000004711</v>
      </c>
      <c r="I25" s="96" t="s">
        <v>153</v>
      </c>
      <c r="J25" s="97">
        <v>2.75E-2</v>
      </c>
      <c r="K25" s="94">
        <v>-3.6999999999993904E-3</v>
      </c>
      <c r="L25" s="93">
        <v>981308.01971399994</v>
      </c>
      <c r="M25" s="95">
        <v>116.98</v>
      </c>
      <c r="N25" s="83"/>
      <c r="O25" s="93">
        <v>1147.9341170109997</v>
      </c>
      <c r="P25" s="94">
        <v>5.9181823537564133E-5</v>
      </c>
      <c r="Q25" s="94">
        <f t="shared" si="0"/>
        <v>3.1103200063468429E-2</v>
      </c>
      <c r="R25" s="94">
        <f>O25/'סכום נכסי הקרן'!$C$42</f>
        <v>1.9999286938738947E-3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18" t="s">
        <v>36</v>
      </c>
      <c r="C27" s="115"/>
      <c r="D27" s="115"/>
      <c r="E27" s="115"/>
      <c r="F27" s="115"/>
      <c r="G27" s="115"/>
      <c r="H27" s="116">
        <v>6.8672768737224859</v>
      </c>
      <c r="I27" s="115"/>
      <c r="J27" s="115"/>
      <c r="K27" s="117">
        <v>1.5899274041593948E-2</v>
      </c>
      <c r="L27" s="116"/>
      <c r="M27" s="120"/>
      <c r="N27" s="115"/>
      <c r="O27" s="116">
        <v>22721.624079999998</v>
      </c>
      <c r="P27" s="115"/>
      <c r="Q27" s="117">
        <f t="shared" ref="Q27:Q43" si="1">O27/$O$11</f>
        <v>0.61564092316317998</v>
      </c>
      <c r="R27" s="117">
        <f>O27/'סכום נכסי הקרן'!$C$42</f>
        <v>3.9585571415308503E-2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6.8672768737224859</v>
      </c>
      <c r="I28" s="81"/>
      <c r="J28" s="81"/>
      <c r="K28" s="91">
        <v>1.5899274041593948E-2</v>
      </c>
      <c r="L28" s="90"/>
      <c r="M28" s="92"/>
      <c r="N28" s="81"/>
      <c r="O28" s="90">
        <v>22721.624079999998</v>
      </c>
      <c r="P28" s="81"/>
      <c r="Q28" s="91">
        <f t="shared" si="1"/>
        <v>0.61564092316317998</v>
      </c>
      <c r="R28" s="91">
        <f>O28/'סכום נכסי הקרן'!$C$42</f>
        <v>3.9585571415308503E-2</v>
      </c>
    </row>
    <row r="29" spans="2:48">
      <c r="B29" s="85" t="s">
        <v>265</v>
      </c>
      <c r="C29" s="83" t="s">
        <v>266</v>
      </c>
      <c r="D29" s="96" t="s">
        <v>109</v>
      </c>
      <c r="E29" s="83" t="s">
        <v>244</v>
      </c>
      <c r="F29" s="83"/>
      <c r="G29" s="83"/>
      <c r="H29" s="93">
        <v>0.42000000000000004</v>
      </c>
      <c r="I29" s="96" t="s">
        <v>153</v>
      </c>
      <c r="J29" s="97">
        <v>0.06</v>
      </c>
      <c r="K29" s="94">
        <v>1.3999999999999998E-3</v>
      </c>
      <c r="L29" s="93">
        <v>2200452.9999999995</v>
      </c>
      <c r="M29" s="95">
        <v>105.94</v>
      </c>
      <c r="N29" s="83"/>
      <c r="O29" s="93">
        <v>2331.1598699999995</v>
      </c>
      <c r="P29" s="94">
        <v>1.5472931372716435E-4</v>
      </c>
      <c r="Q29" s="94">
        <f t="shared" si="1"/>
        <v>6.3162624703003115E-2</v>
      </c>
      <c r="R29" s="94">
        <f>O29/'סכום נכסי הקרן'!$C$42</f>
        <v>4.061342410625177E-3</v>
      </c>
    </row>
    <row r="30" spans="2:48">
      <c r="B30" s="85" t="s">
        <v>267</v>
      </c>
      <c r="C30" s="83" t="s">
        <v>268</v>
      </c>
      <c r="D30" s="96" t="s">
        <v>109</v>
      </c>
      <c r="E30" s="83" t="s">
        <v>244</v>
      </c>
      <c r="F30" s="83"/>
      <c r="G30" s="83"/>
      <c r="H30" s="93">
        <v>6.5300000000000011</v>
      </c>
      <c r="I30" s="96" t="s">
        <v>153</v>
      </c>
      <c r="J30" s="97">
        <v>6.25E-2</v>
      </c>
      <c r="K30" s="94">
        <v>1.9000000000000006E-2</v>
      </c>
      <c r="L30" s="93">
        <v>470262.99999999994</v>
      </c>
      <c r="M30" s="95">
        <v>138.05000000000001</v>
      </c>
      <c r="N30" s="83"/>
      <c r="O30" s="93">
        <v>649.19808999999987</v>
      </c>
      <c r="P30" s="94">
        <v>2.7723862881000029E-5</v>
      </c>
      <c r="Q30" s="94">
        <f t="shared" si="1"/>
        <v>1.7589979925562309E-2</v>
      </c>
      <c r="R30" s="94">
        <f>O30/'סכום נכסי הקרן'!$C$42</f>
        <v>1.1310317107568692E-3</v>
      </c>
    </row>
    <row r="31" spans="2:48">
      <c r="B31" s="85" t="s">
        <v>269</v>
      </c>
      <c r="C31" s="83" t="s">
        <v>270</v>
      </c>
      <c r="D31" s="96" t="s">
        <v>109</v>
      </c>
      <c r="E31" s="83" t="s">
        <v>244</v>
      </c>
      <c r="F31" s="83"/>
      <c r="G31" s="83"/>
      <c r="H31" s="93">
        <v>5.03</v>
      </c>
      <c r="I31" s="96" t="s">
        <v>153</v>
      </c>
      <c r="J31" s="97">
        <v>3.7499999999999999E-2</v>
      </c>
      <c r="K31" s="94">
        <v>1.44E-2</v>
      </c>
      <c r="L31" s="93">
        <v>2183805.9999999995</v>
      </c>
      <c r="M31" s="95">
        <v>114.03</v>
      </c>
      <c r="N31" s="83"/>
      <c r="O31" s="93">
        <v>2490.1939999999995</v>
      </c>
      <c r="P31" s="94">
        <v>1.3903405783897684E-4</v>
      </c>
      <c r="Q31" s="94">
        <f t="shared" si="1"/>
        <v>6.7471644087486002E-2</v>
      </c>
      <c r="R31" s="94">
        <f>O31/'סכום נכסי הקרן'!$C$42</f>
        <v>4.3384113775450121E-3</v>
      </c>
    </row>
    <row r="32" spans="2:48">
      <c r="B32" s="85" t="s">
        <v>271</v>
      </c>
      <c r="C32" s="83" t="s">
        <v>272</v>
      </c>
      <c r="D32" s="96" t="s">
        <v>109</v>
      </c>
      <c r="E32" s="83" t="s">
        <v>244</v>
      </c>
      <c r="F32" s="83"/>
      <c r="G32" s="83"/>
      <c r="H32" s="93">
        <v>18.2</v>
      </c>
      <c r="I32" s="96" t="s">
        <v>153</v>
      </c>
      <c r="J32" s="97">
        <v>3.7499999999999999E-2</v>
      </c>
      <c r="K32" s="94">
        <v>3.2099999999999997E-2</v>
      </c>
      <c r="L32" s="93">
        <v>1372797.9999999998</v>
      </c>
      <c r="M32" s="95">
        <v>111.75</v>
      </c>
      <c r="N32" s="83"/>
      <c r="O32" s="93">
        <v>1534.1017799999997</v>
      </c>
      <c r="P32" s="94">
        <v>1.8109888451472997E-4</v>
      </c>
      <c r="Q32" s="94">
        <f t="shared" si="1"/>
        <v>4.1566387716836024E-2</v>
      </c>
      <c r="R32" s="94">
        <f>O32/'סכום נכסי הקרן'!$C$42</f>
        <v>2.6727092815515803E-3</v>
      </c>
    </row>
    <row r="33" spans="2:18">
      <c r="B33" s="85" t="s">
        <v>273</v>
      </c>
      <c r="C33" s="83" t="s">
        <v>274</v>
      </c>
      <c r="D33" s="96" t="s">
        <v>109</v>
      </c>
      <c r="E33" s="83" t="s">
        <v>244</v>
      </c>
      <c r="F33" s="83"/>
      <c r="G33" s="83"/>
      <c r="H33" s="93">
        <v>0.66999999999999993</v>
      </c>
      <c r="I33" s="96" t="s">
        <v>153</v>
      </c>
      <c r="J33" s="97">
        <v>2.2499999999999999E-2</v>
      </c>
      <c r="K33" s="94">
        <v>1.8E-3</v>
      </c>
      <c r="L33" s="93">
        <v>828177.99999999988</v>
      </c>
      <c r="M33" s="95">
        <v>102.13</v>
      </c>
      <c r="N33" s="83"/>
      <c r="O33" s="93">
        <v>845.81822999999986</v>
      </c>
      <c r="P33" s="94">
        <v>4.3081070199248734E-5</v>
      </c>
      <c r="Q33" s="94">
        <f t="shared" si="1"/>
        <v>2.2917389800661065E-2</v>
      </c>
      <c r="R33" s="94">
        <f>O33/'סכום נכסי הקרן'!$C$42</f>
        <v>1.4735829547284204E-3</v>
      </c>
    </row>
    <row r="34" spans="2:18">
      <c r="B34" s="85" t="s">
        <v>275</v>
      </c>
      <c r="C34" s="83" t="s">
        <v>276</v>
      </c>
      <c r="D34" s="96" t="s">
        <v>109</v>
      </c>
      <c r="E34" s="83" t="s">
        <v>244</v>
      </c>
      <c r="F34" s="83"/>
      <c r="G34" s="83"/>
      <c r="H34" s="93">
        <v>4.0500000000000007</v>
      </c>
      <c r="I34" s="96" t="s">
        <v>153</v>
      </c>
      <c r="J34" s="97">
        <v>1.2500000000000001E-2</v>
      </c>
      <c r="K34" s="94">
        <v>1.1500000000000002E-2</v>
      </c>
      <c r="L34" s="93">
        <v>1077009.9999999998</v>
      </c>
      <c r="M34" s="95">
        <v>101.44</v>
      </c>
      <c r="N34" s="83"/>
      <c r="O34" s="93">
        <v>1092.5188999999996</v>
      </c>
      <c r="P34" s="94">
        <v>8.5029230993932724E-5</v>
      </c>
      <c r="Q34" s="94">
        <f t="shared" si="1"/>
        <v>2.9601728371223969E-2</v>
      </c>
      <c r="R34" s="94">
        <f>O34/'סכום נכסי הקרן'!$C$42</f>
        <v>1.9033844053688029E-3</v>
      </c>
    </row>
    <row r="35" spans="2:18">
      <c r="B35" s="85" t="s">
        <v>277</v>
      </c>
      <c r="C35" s="83" t="s">
        <v>278</v>
      </c>
      <c r="D35" s="96" t="s">
        <v>109</v>
      </c>
      <c r="E35" s="83" t="s">
        <v>244</v>
      </c>
      <c r="F35" s="83"/>
      <c r="G35" s="83"/>
      <c r="H35" s="93">
        <v>2.33</v>
      </c>
      <c r="I35" s="96" t="s">
        <v>153</v>
      </c>
      <c r="J35" s="97">
        <v>5.0000000000000001E-3</v>
      </c>
      <c r="K35" s="94">
        <v>6.0999999999999995E-3</v>
      </c>
      <c r="L35" s="93">
        <v>1272885.9999999998</v>
      </c>
      <c r="M35" s="95">
        <v>100.08</v>
      </c>
      <c r="N35" s="83"/>
      <c r="O35" s="93">
        <v>1273.9042599999998</v>
      </c>
      <c r="P35" s="94">
        <v>1.6092497797039369E-4</v>
      </c>
      <c r="Q35" s="94">
        <f t="shared" si="1"/>
        <v>3.4516352875419445E-2</v>
      </c>
      <c r="R35" s="94">
        <f>O35/'סכום נכסי הקרן'!$C$42</f>
        <v>2.2193936438233567E-3</v>
      </c>
    </row>
    <row r="36" spans="2:18">
      <c r="B36" s="85" t="s">
        <v>279</v>
      </c>
      <c r="C36" s="83" t="s">
        <v>280</v>
      </c>
      <c r="D36" s="96" t="s">
        <v>109</v>
      </c>
      <c r="E36" s="83" t="s">
        <v>244</v>
      </c>
      <c r="F36" s="83"/>
      <c r="G36" s="83"/>
      <c r="H36" s="93">
        <v>3.07</v>
      </c>
      <c r="I36" s="96" t="s">
        <v>153</v>
      </c>
      <c r="J36" s="97">
        <v>5.5E-2</v>
      </c>
      <c r="K36" s="94">
        <v>8.9000000000000017E-3</v>
      </c>
      <c r="L36" s="93">
        <v>666200.99999999988</v>
      </c>
      <c r="M36" s="95">
        <v>118.75</v>
      </c>
      <c r="N36" s="83"/>
      <c r="O36" s="93">
        <v>791.11365999999975</v>
      </c>
      <c r="P36" s="94">
        <v>3.7099165890219325E-5</v>
      </c>
      <c r="Q36" s="94">
        <f t="shared" si="1"/>
        <v>2.1435173042850642E-2</v>
      </c>
      <c r="R36" s="94">
        <f>O36/'סכום נכסי הקרן'!$C$42</f>
        <v>1.3782767541305121E-3</v>
      </c>
    </row>
    <row r="37" spans="2:18">
      <c r="B37" s="85" t="s">
        <v>281</v>
      </c>
      <c r="C37" s="83" t="s">
        <v>282</v>
      </c>
      <c r="D37" s="96" t="s">
        <v>109</v>
      </c>
      <c r="E37" s="83" t="s">
        <v>244</v>
      </c>
      <c r="F37" s="83"/>
      <c r="G37" s="83"/>
      <c r="H37" s="93">
        <v>14.930000000000001</v>
      </c>
      <c r="I37" s="96" t="s">
        <v>153</v>
      </c>
      <c r="J37" s="97">
        <v>5.5E-2</v>
      </c>
      <c r="K37" s="94">
        <v>2.9700000000000001E-2</v>
      </c>
      <c r="L37" s="93">
        <v>2197149.9999999995</v>
      </c>
      <c r="M37" s="95">
        <v>145.85</v>
      </c>
      <c r="N37" s="83"/>
      <c r="O37" s="93">
        <v>3204.5433599999992</v>
      </c>
      <c r="P37" s="94">
        <v>1.2017036445615325E-4</v>
      </c>
      <c r="Q37" s="94">
        <f t="shared" si="1"/>
        <v>8.6826893426309976E-2</v>
      </c>
      <c r="R37" s="94">
        <f>O37/'סכום נכסי הקרן'!$C$42</f>
        <v>5.5829495103033424E-3</v>
      </c>
    </row>
    <row r="38" spans="2:18">
      <c r="B38" s="85" t="s">
        <v>283</v>
      </c>
      <c r="C38" s="83" t="s">
        <v>284</v>
      </c>
      <c r="D38" s="96" t="s">
        <v>109</v>
      </c>
      <c r="E38" s="83" t="s">
        <v>244</v>
      </c>
      <c r="F38" s="83"/>
      <c r="G38" s="83"/>
      <c r="H38" s="93">
        <v>4.1399999999999988</v>
      </c>
      <c r="I38" s="96" t="s">
        <v>153</v>
      </c>
      <c r="J38" s="97">
        <v>4.2500000000000003E-2</v>
      </c>
      <c r="K38" s="94">
        <v>1.1799999999999998E-2</v>
      </c>
      <c r="L38" s="93">
        <v>20095.999999999996</v>
      </c>
      <c r="M38" s="95">
        <v>115.5</v>
      </c>
      <c r="N38" s="83"/>
      <c r="O38" s="93">
        <v>23.21088</v>
      </c>
      <c r="P38" s="94">
        <v>1.0891823317612298E-6</v>
      </c>
      <c r="Q38" s="94">
        <f t="shared" si="1"/>
        <v>6.2889728041965712E-4</v>
      </c>
      <c r="R38" s="94">
        <f>O38/'סכום נכסי הקרן'!$C$42</f>
        <v>4.0437952173538284E-5</v>
      </c>
    </row>
    <row r="39" spans="2:18">
      <c r="B39" s="85" t="s">
        <v>285</v>
      </c>
      <c r="C39" s="83" t="s">
        <v>286</v>
      </c>
      <c r="D39" s="96" t="s">
        <v>109</v>
      </c>
      <c r="E39" s="83" t="s">
        <v>244</v>
      </c>
      <c r="F39" s="83"/>
      <c r="G39" s="83"/>
      <c r="H39" s="93">
        <v>7.83</v>
      </c>
      <c r="I39" s="96" t="s">
        <v>153</v>
      </c>
      <c r="J39" s="97">
        <v>0.02</v>
      </c>
      <c r="K39" s="94">
        <v>0.02</v>
      </c>
      <c r="L39" s="93">
        <v>3261573.9999999995</v>
      </c>
      <c r="M39" s="95">
        <v>101.03</v>
      </c>
      <c r="N39" s="83"/>
      <c r="O39" s="93">
        <v>3295.1681799999992</v>
      </c>
      <c r="P39" s="94">
        <v>2.28653396568195E-4</v>
      </c>
      <c r="Q39" s="94">
        <f t="shared" si="1"/>
        <v>8.9282367016131681E-2</v>
      </c>
      <c r="R39" s="94">
        <f>O39/'סכום נכסי הקרן'!$C$42</f>
        <v>5.7408359039642252E-3</v>
      </c>
    </row>
    <row r="40" spans="2:18">
      <c r="B40" s="85" t="s">
        <v>287</v>
      </c>
      <c r="C40" s="83" t="s">
        <v>288</v>
      </c>
      <c r="D40" s="96" t="s">
        <v>109</v>
      </c>
      <c r="E40" s="83" t="s">
        <v>244</v>
      </c>
      <c r="F40" s="83"/>
      <c r="G40" s="83"/>
      <c r="H40" s="93">
        <v>2.56</v>
      </c>
      <c r="I40" s="96" t="s">
        <v>153</v>
      </c>
      <c r="J40" s="97">
        <v>0.01</v>
      </c>
      <c r="K40" s="94">
        <v>6.9000000000000016E-3</v>
      </c>
      <c r="L40" s="93">
        <v>1093922.9999999998</v>
      </c>
      <c r="M40" s="95">
        <v>101.21</v>
      </c>
      <c r="N40" s="83"/>
      <c r="O40" s="93">
        <v>1107.1595199999997</v>
      </c>
      <c r="P40" s="94">
        <v>7.5113486683206062E-5</v>
      </c>
      <c r="Q40" s="94">
        <f t="shared" si="1"/>
        <v>2.999841501566217E-2</v>
      </c>
      <c r="R40" s="94">
        <f>O40/'סכום נכסי הקרן'!$C$42</f>
        <v>1.9288912664335689E-3</v>
      </c>
    </row>
    <row r="41" spans="2:18">
      <c r="B41" s="85" t="s">
        <v>289</v>
      </c>
      <c r="C41" s="83" t="s">
        <v>290</v>
      </c>
      <c r="D41" s="96" t="s">
        <v>109</v>
      </c>
      <c r="E41" s="83" t="s">
        <v>244</v>
      </c>
      <c r="F41" s="83"/>
      <c r="G41" s="83"/>
      <c r="H41" s="93">
        <v>6.580000000000001</v>
      </c>
      <c r="I41" s="96" t="s">
        <v>153</v>
      </c>
      <c r="J41" s="97">
        <v>1.7500000000000002E-2</v>
      </c>
      <c r="K41" s="94">
        <v>1.78E-2</v>
      </c>
      <c r="L41" s="93">
        <v>3336259.9999999995</v>
      </c>
      <c r="M41" s="95">
        <v>99.93</v>
      </c>
      <c r="N41" s="83"/>
      <c r="O41" s="93">
        <v>3333.9246199999993</v>
      </c>
      <c r="P41" s="94">
        <v>1.9198440121704938E-4</v>
      </c>
      <c r="Q41" s="94">
        <f t="shared" si="1"/>
        <v>9.0332470231294038E-2</v>
      </c>
      <c r="R41" s="94">
        <f>O41/'סכום נכסי הקרן'!$C$42</f>
        <v>5.8083573019955198E-3</v>
      </c>
    </row>
    <row r="42" spans="2:18">
      <c r="B42" s="85" t="s">
        <v>291</v>
      </c>
      <c r="C42" s="83" t="s">
        <v>292</v>
      </c>
      <c r="D42" s="96" t="s">
        <v>109</v>
      </c>
      <c r="E42" s="83" t="s">
        <v>244</v>
      </c>
      <c r="F42" s="83"/>
      <c r="G42" s="83"/>
      <c r="H42" s="93">
        <v>9.08</v>
      </c>
      <c r="I42" s="96" t="s">
        <v>153</v>
      </c>
      <c r="J42" s="97">
        <v>2.2499999999999999E-2</v>
      </c>
      <c r="K42" s="94">
        <v>2.1999999999999999E-2</v>
      </c>
      <c r="L42" s="93">
        <v>63441.999999999993</v>
      </c>
      <c r="M42" s="95">
        <v>100.4</v>
      </c>
      <c r="N42" s="83"/>
      <c r="O42" s="93">
        <v>63.695769999999989</v>
      </c>
      <c r="P42" s="94">
        <v>1.9975440806045339E-5</v>
      </c>
      <c r="Q42" s="94">
        <f t="shared" si="1"/>
        <v>1.7258327356496597E-3</v>
      </c>
      <c r="R42" s="94">
        <f>O42/'סכום נכסי הקרן'!$C$42</f>
        <v>1.1097065259553684E-4</v>
      </c>
    </row>
    <row r="43" spans="2:18">
      <c r="B43" s="85" t="s">
        <v>293</v>
      </c>
      <c r="C43" s="83" t="s">
        <v>294</v>
      </c>
      <c r="D43" s="96" t="s">
        <v>109</v>
      </c>
      <c r="E43" s="83" t="s">
        <v>244</v>
      </c>
      <c r="F43" s="83"/>
      <c r="G43" s="83"/>
      <c r="H43" s="93">
        <v>1.3</v>
      </c>
      <c r="I43" s="96" t="s">
        <v>153</v>
      </c>
      <c r="J43" s="97">
        <v>0.05</v>
      </c>
      <c r="K43" s="94">
        <v>2.8000000000000004E-3</v>
      </c>
      <c r="L43" s="93">
        <v>625832.99999999988</v>
      </c>
      <c r="M43" s="95">
        <v>109.6</v>
      </c>
      <c r="N43" s="83"/>
      <c r="O43" s="93">
        <v>685.91295999999988</v>
      </c>
      <c r="P43" s="94">
        <v>3.3812050999585605E-5</v>
      </c>
      <c r="Q43" s="94">
        <f t="shared" si="1"/>
        <v>1.8584766934670163E-2</v>
      </c>
      <c r="R43" s="94">
        <f>O43/'סכום נכסי הקרן'!$C$42</f>
        <v>1.1949962893130323E-3</v>
      </c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B47" s="98" t="s">
        <v>101</v>
      </c>
      <c r="C47" s="99"/>
      <c r="D47" s="99"/>
    </row>
    <row r="48" spans="2:18">
      <c r="B48" s="98" t="s">
        <v>221</v>
      </c>
      <c r="C48" s="99"/>
      <c r="D48" s="99"/>
    </row>
    <row r="49" spans="2:4">
      <c r="B49" s="180" t="s">
        <v>229</v>
      </c>
      <c r="C49" s="180"/>
      <c r="D49" s="180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4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168</v>
      </c>
      <c r="C1" s="77" t="s" vm="1">
        <v>239</v>
      </c>
    </row>
    <row r="2" spans="2:67">
      <c r="B2" s="56" t="s">
        <v>167</v>
      </c>
      <c r="C2" s="77" t="s">
        <v>240</v>
      </c>
    </row>
    <row r="3" spans="2:67">
      <c r="B3" s="56" t="s">
        <v>169</v>
      </c>
      <c r="C3" s="77" t="s">
        <v>241</v>
      </c>
    </row>
    <row r="4" spans="2:67">
      <c r="B4" s="56" t="s">
        <v>170</v>
      </c>
      <c r="C4" s="77">
        <v>2112</v>
      </c>
    </row>
    <row r="6" spans="2:67" ht="26.25" customHeight="1">
      <c r="B6" s="177" t="s">
        <v>198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2"/>
      <c r="BO6" s="3"/>
    </row>
    <row r="7" spans="2:67" ht="26.25" customHeight="1">
      <c r="B7" s="177" t="s">
        <v>76</v>
      </c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2"/>
      <c r="AZ7" s="43"/>
      <c r="BJ7" s="3"/>
      <c r="BO7" s="3"/>
    </row>
    <row r="8" spans="2:67" s="3" customFormat="1" ht="78.75">
      <c r="B8" s="37" t="s">
        <v>104</v>
      </c>
      <c r="C8" s="13" t="s">
        <v>35</v>
      </c>
      <c r="D8" s="13" t="s">
        <v>108</v>
      </c>
      <c r="E8" s="13" t="s">
        <v>214</v>
      </c>
      <c r="F8" s="13" t="s">
        <v>106</v>
      </c>
      <c r="G8" s="13" t="s">
        <v>49</v>
      </c>
      <c r="H8" s="13" t="s">
        <v>15</v>
      </c>
      <c r="I8" s="13" t="s">
        <v>50</v>
      </c>
      <c r="J8" s="13" t="s">
        <v>91</v>
      </c>
      <c r="K8" s="13" t="s">
        <v>18</v>
      </c>
      <c r="L8" s="13" t="s">
        <v>90</v>
      </c>
      <c r="M8" s="13" t="s">
        <v>17</v>
      </c>
      <c r="N8" s="13" t="s">
        <v>19</v>
      </c>
      <c r="O8" s="13" t="s">
        <v>223</v>
      </c>
      <c r="P8" s="13" t="s">
        <v>222</v>
      </c>
      <c r="Q8" s="13" t="s">
        <v>48</v>
      </c>
      <c r="R8" s="13" t="s">
        <v>46</v>
      </c>
      <c r="S8" s="13" t="s">
        <v>171</v>
      </c>
      <c r="T8" s="38" t="s">
        <v>173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230</v>
      </c>
      <c r="P9" s="16"/>
      <c r="Q9" s="16" t="s">
        <v>226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5" t="s">
        <v>174</v>
      </c>
      <c r="T10" s="72" t="s">
        <v>215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168</v>
      </c>
      <c r="C1" s="77" t="s" vm="1">
        <v>239</v>
      </c>
    </row>
    <row r="2" spans="2:66">
      <c r="B2" s="56" t="s">
        <v>167</v>
      </c>
      <c r="C2" s="77" t="s">
        <v>240</v>
      </c>
    </row>
    <row r="3" spans="2:66">
      <c r="B3" s="56" t="s">
        <v>169</v>
      </c>
      <c r="C3" s="77" t="s">
        <v>241</v>
      </c>
    </row>
    <row r="4" spans="2:66">
      <c r="B4" s="56" t="s">
        <v>170</v>
      </c>
      <c r="C4" s="77">
        <v>2112</v>
      </c>
    </row>
    <row r="6" spans="2:66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5"/>
    </row>
    <row r="7" spans="2:66" ht="26.25" customHeight="1">
      <c r="B7" s="183" t="s">
        <v>77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5"/>
      <c r="BN7" s="3"/>
    </row>
    <row r="8" spans="2:66" s="3" customFormat="1" ht="78.75">
      <c r="B8" s="22" t="s">
        <v>104</v>
      </c>
      <c r="C8" s="30" t="s">
        <v>35</v>
      </c>
      <c r="D8" s="30" t="s">
        <v>108</v>
      </c>
      <c r="E8" s="30" t="s">
        <v>214</v>
      </c>
      <c r="F8" s="30" t="s">
        <v>106</v>
      </c>
      <c r="G8" s="30" t="s">
        <v>49</v>
      </c>
      <c r="H8" s="30" t="s">
        <v>15</v>
      </c>
      <c r="I8" s="30" t="s">
        <v>50</v>
      </c>
      <c r="J8" s="30" t="s">
        <v>91</v>
      </c>
      <c r="K8" s="30" t="s">
        <v>18</v>
      </c>
      <c r="L8" s="30" t="s">
        <v>90</v>
      </c>
      <c r="M8" s="30" t="s">
        <v>17</v>
      </c>
      <c r="N8" s="30" t="s">
        <v>19</v>
      </c>
      <c r="O8" s="13" t="s">
        <v>223</v>
      </c>
      <c r="P8" s="30" t="s">
        <v>222</v>
      </c>
      <c r="Q8" s="30" t="s">
        <v>237</v>
      </c>
      <c r="R8" s="30" t="s">
        <v>48</v>
      </c>
      <c r="S8" s="13" t="s">
        <v>46</v>
      </c>
      <c r="T8" s="30" t="s">
        <v>171</v>
      </c>
      <c r="U8" s="14" t="s">
        <v>173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230</v>
      </c>
      <c r="P9" s="32"/>
      <c r="Q9" s="16" t="s">
        <v>226</v>
      </c>
      <c r="R9" s="32" t="s">
        <v>226</v>
      </c>
      <c r="S9" s="16" t="s">
        <v>20</v>
      </c>
      <c r="T9" s="32" t="s">
        <v>226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102</v>
      </c>
      <c r="R10" s="19" t="s">
        <v>103</v>
      </c>
      <c r="S10" s="19" t="s">
        <v>174</v>
      </c>
      <c r="T10" s="20" t="s">
        <v>215</v>
      </c>
      <c r="U10" s="20" t="s">
        <v>232</v>
      </c>
      <c r="V10" s="5"/>
      <c r="BI10" s="1"/>
      <c r="BJ10" s="3"/>
      <c r="BK10" s="1"/>
    </row>
    <row r="11" spans="2:66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5"/>
      <c r="BI11" s="1"/>
      <c r="BJ11" s="3"/>
      <c r="BK11" s="1"/>
      <c r="BN11" s="1"/>
    </row>
    <row r="12" spans="2:66">
      <c r="B12" s="98" t="s">
        <v>238</v>
      </c>
      <c r="C12" s="99"/>
      <c r="D12" s="99"/>
      <c r="E12" s="99"/>
      <c r="F12" s="99"/>
      <c r="G12" s="99"/>
      <c r="H12" s="99"/>
      <c r="I12" s="99"/>
      <c r="J12" s="99"/>
      <c r="K12" s="99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BJ12" s="3"/>
    </row>
    <row r="13" spans="2:66" ht="20.25">
      <c r="B13" s="98" t="s">
        <v>101</v>
      </c>
      <c r="C13" s="99"/>
      <c r="D13" s="99"/>
      <c r="E13" s="99"/>
      <c r="F13" s="99"/>
      <c r="G13" s="99"/>
      <c r="H13" s="99"/>
      <c r="I13" s="99"/>
      <c r="J13" s="99"/>
      <c r="K13" s="99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BJ13" s="4"/>
    </row>
    <row r="14" spans="2:66">
      <c r="B14" s="98" t="s">
        <v>221</v>
      </c>
      <c r="C14" s="99"/>
      <c r="D14" s="99"/>
      <c r="E14" s="99"/>
      <c r="F14" s="99"/>
      <c r="G14" s="99"/>
      <c r="H14" s="99"/>
      <c r="I14" s="99"/>
      <c r="J14" s="99"/>
      <c r="K14" s="99"/>
      <c r="L14" s="100"/>
      <c r="M14" s="100"/>
      <c r="N14" s="100"/>
      <c r="O14" s="100"/>
      <c r="P14" s="100"/>
      <c r="Q14" s="100"/>
      <c r="R14" s="100"/>
      <c r="S14" s="100"/>
      <c r="T14" s="100"/>
      <c r="U14" s="100"/>
    </row>
    <row r="15" spans="2:66">
      <c r="B15" s="98" t="s">
        <v>229</v>
      </c>
      <c r="C15" s="99"/>
      <c r="D15" s="99"/>
      <c r="E15" s="99"/>
      <c r="F15" s="99"/>
      <c r="G15" s="99"/>
      <c r="H15" s="99"/>
      <c r="I15" s="99"/>
      <c r="J15" s="99"/>
      <c r="K15" s="99"/>
      <c r="L15" s="100"/>
      <c r="M15" s="100"/>
      <c r="N15" s="100"/>
      <c r="O15" s="100"/>
      <c r="P15" s="100"/>
      <c r="Q15" s="100"/>
      <c r="R15" s="100"/>
      <c r="S15" s="100"/>
      <c r="T15" s="100"/>
      <c r="U15" s="100"/>
    </row>
    <row r="16" spans="2:66">
      <c r="B16" s="180" t="s">
        <v>234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00"/>
      <c r="M16" s="100"/>
      <c r="N16" s="100"/>
      <c r="O16" s="100"/>
      <c r="P16" s="100"/>
      <c r="Q16" s="100"/>
      <c r="R16" s="100"/>
      <c r="S16" s="100"/>
      <c r="T16" s="100"/>
      <c r="U16" s="100"/>
    </row>
    <row r="17" spans="2:61" ht="20.2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BI17" s="4"/>
    </row>
    <row r="18" spans="2:6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</row>
    <row r="19" spans="2:61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BI19" s="3"/>
    </row>
    <row r="20" spans="2:61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</row>
    <row r="21" spans="2:6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</row>
    <row r="22" spans="2:61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</row>
    <row r="23" spans="2:61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</row>
    <row r="24" spans="2:61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</row>
    <row r="25" spans="2:61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</row>
    <row r="26" spans="2:6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</row>
    <row r="27" spans="2:6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</row>
    <row r="28" spans="2:61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</row>
    <row r="29" spans="2:6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</row>
    <row r="30" spans="2:6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</row>
    <row r="31" spans="2:6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</row>
    <row r="32" spans="2:6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</row>
    <row r="33" spans="2:21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</row>
    <row r="34" spans="2:21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2:21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</row>
    <row r="36" spans="2:21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2:21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2:21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2:21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2:21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2:2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2:21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2:21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2:21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2:21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2:21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2:21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2:21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2:21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2:21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2:2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2:21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2:21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2:21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2:21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2:21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2:21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2:21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2:21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2:21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2:2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2:21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2:21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2:21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2:21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2:21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2:21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2:21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2:21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2:21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2:2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2:21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2:21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2:21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2:21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2:21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2:21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2:21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2:21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2:21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2:21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2:21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2:21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2:21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2:21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2:21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2:21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2:21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2:21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2:21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2:21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2:21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2:21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2:21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2:21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2:21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2:21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2:21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2:21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2:2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2:2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2:2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2:2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2:2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2:2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2:2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2:2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2:2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2:2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2:2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168</v>
      </c>
      <c r="C1" s="77" t="s" vm="1">
        <v>239</v>
      </c>
    </row>
    <row r="2" spans="2:62">
      <c r="B2" s="56" t="s">
        <v>167</v>
      </c>
      <c r="C2" s="77" t="s">
        <v>240</v>
      </c>
    </row>
    <row r="3" spans="2:62">
      <c r="B3" s="56" t="s">
        <v>169</v>
      </c>
      <c r="C3" s="77" t="s">
        <v>241</v>
      </c>
    </row>
    <row r="4" spans="2:62">
      <c r="B4" s="56" t="s">
        <v>170</v>
      </c>
      <c r="C4" s="77">
        <v>2112</v>
      </c>
    </row>
    <row r="6" spans="2:62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  <c r="BJ6" s="3"/>
    </row>
    <row r="7" spans="2:62" ht="26.25" customHeight="1">
      <c r="B7" s="183" t="s">
        <v>78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F7" s="3"/>
      <c r="BJ7" s="3"/>
    </row>
    <row r="8" spans="2:62" s="3" customFormat="1" ht="78.75">
      <c r="B8" s="22" t="s">
        <v>104</v>
      </c>
      <c r="C8" s="30" t="s">
        <v>35</v>
      </c>
      <c r="D8" s="30" t="s">
        <v>108</v>
      </c>
      <c r="E8" s="30" t="s">
        <v>214</v>
      </c>
      <c r="F8" s="30" t="s">
        <v>106</v>
      </c>
      <c r="G8" s="30" t="s">
        <v>49</v>
      </c>
      <c r="H8" s="30" t="s">
        <v>90</v>
      </c>
      <c r="I8" s="13" t="s">
        <v>223</v>
      </c>
      <c r="J8" s="13" t="s">
        <v>222</v>
      </c>
      <c r="K8" s="30" t="s">
        <v>237</v>
      </c>
      <c r="L8" s="13" t="s">
        <v>48</v>
      </c>
      <c r="M8" s="13" t="s">
        <v>46</v>
      </c>
      <c r="N8" s="13" t="s">
        <v>171</v>
      </c>
      <c r="O8" s="14" t="s">
        <v>173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230</v>
      </c>
      <c r="J9" s="16"/>
      <c r="K9" s="16" t="s">
        <v>226</v>
      </c>
      <c r="L9" s="16" t="s">
        <v>226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BF11" s="1"/>
      <c r="BG11" s="3"/>
      <c r="BH11" s="1"/>
      <c r="BJ11" s="1"/>
    </row>
    <row r="12" spans="2:62" ht="20.25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BG12" s="4"/>
    </row>
    <row r="13" spans="2:62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2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2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2" ht="20.25">
      <c r="B16" s="98" t="s">
        <v>235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BF16" s="4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34" sqref="I34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168</v>
      </c>
      <c r="C1" s="77" t="s" vm="1">
        <v>239</v>
      </c>
    </row>
    <row r="2" spans="2:63">
      <c r="B2" s="56" t="s">
        <v>167</v>
      </c>
      <c r="C2" s="77" t="s">
        <v>240</v>
      </c>
    </row>
    <row r="3" spans="2:63">
      <c r="B3" s="56" t="s">
        <v>169</v>
      </c>
      <c r="C3" s="77" t="s">
        <v>241</v>
      </c>
    </row>
    <row r="4" spans="2:63">
      <c r="B4" s="56" t="s">
        <v>170</v>
      </c>
      <c r="C4" s="77">
        <v>2112</v>
      </c>
    </row>
    <row r="6" spans="2:63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5"/>
      <c r="BK6" s="3"/>
    </row>
    <row r="7" spans="2:63" ht="26.25" customHeight="1">
      <c r="B7" s="183" t="s">
        <v>79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5"/>
      <c r="BH7" s="3"/>
      <c r="BK7" s="3"/>
    </row>
    <row r="8" spans="2:63" s="3" customFormat="1" ht="74.25" customHeight="1">
      <c r="B8" s="22" t="s">
        <v>104</v>
      </c>
      <c r="C8" s="30" t="s">
        <v>35</v>
      </c>
      <c r="D8" s="30" t="s">
        <v>108</v>
      </c>
      <c r="E8" s="30" t="s">
        <v>106</v>
      </c>
      <c r="F8" s="30" t="s">
        <v>49</v>
      </c>
      <c r="G8" s="30" t="s">
        <v>90</v>
      </c>
      <c r="H8" s="30" t="s">
        <v>223</v>
      </c>
      <c r="I8" s="30" t="s">
        <v>222</v>
      </c>
      <c r="J8" s="30" t="s">
        <v>237</v>
      </c>
      <c r="K8" s="30" t="s">
        <v>48</v>
      </c>
      <c r="L8" s="30" t="s">
        <v>46</v>
      </c>
      <c r="M8" s="30" t="s">
        <v>171</v>
      </c>
      <c r="N8" s="14" t="s">
        <v>173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230</v>
      </c>
      <c r="I9" s="32"/>
      <c r="J9" s="16" t="s">
        <v>226</v>
      </c>
      <c r="K9" s="32" t="s">
        <v>226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8" t="s">
        <v>28</v>
      </c>
      <c r="C11" s="79"/>
      <c r="D11" s="79"/>
      <c r="E11" s="79"/>
      <c r="F11" s="79"/>
      <c r="G11" s="79"/>
      <c r="H11" s="87"/>
      <c r="I11" s="89"/>
      <c r="J11" s="87">
        <v>251.51383999999999</v>
      </c>
      <c r="K11" s="87">
        <v>317572.32684999995</v>
      </c>
      <c r="L11" s="79"/>
      <c r="M11" s="88">
        <f>K11/$K$11</f>
        <v>1</v>
      </c>
      <c r="N11" s="88">
        <f>K11/'סכום נכסי הקרן'!$C$42</f>
        <v>0.55327392002369435</v>
      </c>
      <c r="O11" s="5"/>
      <c r="BH11" s="1"/>
      <c r="BI11" s="3"/>
      <c r="BK11" s="1"/>
    </row>
    <row r="12" spans="2:63" ht="20.25">
      <c r="B12" s="80" t="s">
        <v>219</v>
      </c>
      <c r="C12" s="81"/>
      <c r="D12" s="81"/>
      <c r="E12" s="81"/>
      <c r="F12" s="81"/>
      <c r="G12" s="81"/>
      <c r="H12" s="90"/>
      <c r="I12" s="92"/>
      <c r="J12" s="81"/>
      <c r="K12" s="90">
        <v>173739.31433000002</v>
      </c>
      <c r="L12" s="81"/>
      <c r="M12" s="91">
        <f t="shared" ref="M12:M18" si="0">K12/$K$11</f>
        <v>0.54708581208356644</v>
      </c>
      <c r="N12" s="91">
        <f>K12/'סכום נכסי הקרן'!$C$42</f>
        <v>0.30268831184082101</v>
      </c>
      <c r="BI12" s="4"/>
    </row>
    <row r="13" spans="2:63">
      <c r="B13" s="101" t="s">
        <v>51</v>
      </c>
      <c r="C13" s="81"/>
      <c r="D13" s="81"/>
      <c r="E13" s="81"/>
      <c r="F13" s="81"/>
      <c r="G13" s="81"/>
      <c r="H13" s="90"/>
      <c r="I13" s="92"/>
      <c r="J13" s="81"/>
      <c r="K13" s="90">
        <v>62311.123739999988</v>
      </c>
      <c r="L13" s="81"/>
      <c r="M13" s="91">
        <f t="shared" si="0"/>
        <v>0.19621081080352326</v>
      </c>
      <c r="N13" s="91">
        <f>K13/'סכום נכסי הקרן'!$C$42</f>
        <v>0.10855832444429274</v>
      </c>
    </row>
    <row r="14" spans="2:63">
      <c r="B14" s="86" t="s">
        <v>295</v>
      </c>
      <c r="C14" s="83" t="s">
        <v>296</v>
      </c>
      <c r="D14" s="96" t="s">
        <v>109</v>
      </c>
      <c r="E14" s="83" t="s">
        <v>297</v>
      </c>
      <c r="F14" s="96" t="s">
        <v>298</v>
      </c>
      <c r="G14" s="96" t="s">
        <v>153</v>
      </c>
      <c r="H14" s="93">
        <v>907242.99999999988</v>
      </c>
      <c r="I14" s="95">
        <v>1479</v>
      </c>
      <c r="J14" s="83"/>
      <c r="K14" s="93">
        <v>13418.123969999997</v>
      </c>
      <c r="L14" s="94">
        <v>4.394030989885494E-3</v>
      </c>
      <c r="M14" s="94">
        <f t="shared" si="0"/>
        <v>4.2252182685734538E-2</v>
      </c>
      <c r="N14" s="94">
        <f>K14/'סכום נכסי הקרן'!$C$42</f>
        <v>2.3377030744093613E-2</v>
      </c>
    </row>
    <row r="15" spans="2:63">
      <c r="B15" s="86" t="s">
        <v>299</v>
      </c>
      <c r="C15" s="83" t="s">
        <v>300</v>
      </c>
      <c r="D15" s="96" t="s">
        <v>109</v>
      </c>
      <c r="E15" s="83" t="s">
        <v>301</v>
      </c>
      <c r="F15" s="96" t="s">
        <v>298</v>
      </c>
      <c r="G15" s="96" t="s">
        <v>153</v>
      </c>
      <c r="H15" s="93">
        <v>1010486.9999999999</v>
      </c>
      <c r="I15" s="95">
        <v>1473</v>
      </c>
      <c r="J15" s="83"/>
      <c r="K15" s="93">
        <v>14884.473509999998</v>
      </c>
      <c r="L15" s="94">
        <v>2.5181990819607091E-3</v>
      </c>
      <c r="M15" s="94">
        <f t="shared" si="0"/>
        <v>4.6869554591355916E-2</v>
      </c>
      <c r="N15" s="94">
        <f>K15/'סכום נכסי הקרן'!$C$42</f>
        <v>2.5931702198524031E-2</v>
      </c>
    </row>
    <row r="16" spans="2:63" ht="20.25">
      <c r="B16" s="86" t="s">
        <v>302</v>
      </c>
      <c r="C16" s="83" t="s">
        <v>303</v>
      </c>
      <c r="D16" s="96" t="s">
        <v>109</v>
      </c>
      <c r="E16" s="83" t="s">
        <v>301</v>
      </c>
      <c r="F16" s="96" t="s">
        <v>298</v>
      </c>
      <c r="G16" s="96" t="s">
        <v>153</v>
      </c>
      <c r="H16" s="93">
        <v>397013.99999999994</v>
      </c>
      <c r="I16" s="95">
        <v>1474</v>
      </c>
      <c r="J16" s="83"/>
      <c r="K16" s="93">
        <v>5851.9863600000008</v>
      </c>
      <c r="L16" s="94">
        <v>2.7187184788291644E-3</v>
      </c>
      <c r="M16" s="94">
        <f t="shared" si="0"/>
        <v>1.8427255353279222E-2</v>
      </c>
      <c r="N16" s="94">
        <f>K16/'סכום נכסי הקרן'!$C$42</f>
        <v>1.0195319804586402E-2</v>
      </c>
      <c r="BH16" s="4"/>
    </row>
    <row r="17" spans="2:14">
      <c r="B17" s="86" t="s">
        <v>304</v>
      </c>
      <c r="C17" s="83" t="s">
        <v>305</v>
      </c>
      <c r="D17" s="96" t="s">
        <v>109</v>
      </c>
      <c r="E17" s="83" t="s">
        <v>306</v>
      </c>
      <c r="F17" s="96" t="s">
        <v>298</v>
      </c>
      <c r="G17" s="96" t="s">
        <v>153</v>
      </c>
      <c r="H17" s="93">
        <v>92821.999999999985</v>
      </c>
      <c r="I17" s="95">
        <v>14750</v>
      </c>
      <c r="J17" s="83"/>
      <c r="K17" s="93">
        <v>13691.244999999999</v>
      </c>
      <c r="L17" s="94">
        <v>9.0419149089002366E-4</v>
      </c>
      <c r="M17" s="94">
        <f t="shared" si="0"/>
        <v>4.3112210486988788E-2</v>
      </c>
      <c r="N17" s="94">
        <f>K17/'סכום נכסי הקרן'!$C$42</f>
        <v>2.3852861697022911E-2</v>
      </c>
    </row>
    <row r="18" spans="2:14">
      <c r="B18" s="86" t="s">
        <v>307</v>
      </c>
      <c r="C18" s="83" t="s">
        <v>308</v>
      </c>
      <c r="D18" s="96" t="s">
        <v>109</v>
      </c>
      <c r="E18" s="83" t="s">
        <v>309</v>
      </c>
      <c r="F18" s="96" t="s">
        <v>298</v>
      </c>
      <c r="G18" s="96" t="s">
        <v>153</v>
      </c>
      <c r="H18" s="93">
        <v>97936.999999999985</v>
      </c>
      <c r="I18" s="95">
        <v>14770</v>
      </c>
      <c r="J18" s="83"/>
      <c r="K18" s="93">
        <v>14465.294899999999</v>
      </c>
      <c r="L18" s="94">
        <v>2.3686861418909192E-3</v>
      </c>
      <c r="M18" s="94">
        <f t="shared" si="0"/>
        <v>4.5549607686164804E-2</v>
      </c>
      <c r="N18" s="94">
        <f>K18/'סכום נכסי הקרן'!$C$42</f>
        <v>2.5201410000065799E-2</v>
      </c>
    </row>
    <row r="19" spans="2:14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>
      <c r="B20" s="101" t="s">
        <v>52</v>
      </c>
      <c r="C20" s="81"/>
      <c r="D20" s="81"/>
      <c r="E20" s="81"/>
      <c r="F20" s="81"/>
      <c r="G20" s="81"/>
      <c r="H20" s="90"/>
      <c r="I20" s="92"/>
      <c r="J20" s="81"/>
      <c r="K20" s="90">
        <v>111428.19058999997</v>
      </c>
      <c r="L20" s="81"/>
      <c r="M20" s="91">
        <f t="shared" ref="M20:M30" si="1">K20/$K$11</f>
        <v>0.35087500128004301</v>
      </c>
      <c r="N20" s="91">
        <f>K20/'סכום נכסי הקרן'!$C$42</f>
        <v>0.19412998739652818</v>
      </c>
    </row>
    <row r="21" spans="2:14">
      <c r="B21" s="86" t="s">
        <v>310</v>
      </c>
      <c r="C21" s="83" t="s">
        <v>311</v>
      </c>
      <c r="D21" s="96" t="s">
        <v>109</v>
      </c>
      <c r="E21" s="83" t="s">
        <v>297</v>
      </c>
      <c r="F21" s="96" t="s">
        <v>312</v>
      </c>
      <c r="G21" s="96" t="s">
        <v>153</v>
      </c>
      <c r="H21" s="93">
        <v>8538999.9999999981</v>
      </c>
      <c r="I21" s="95">
        <v>329.11</v>
      </c>
      <c r="J21" s="83"/>
      <c r="K21" s="93">
        <v>28102.702899999997</v>
      </c>
      <c r="L21" s="94">
        <v>2.7638516084413905E-2</v>
      </c>
      <c r="M21" s="94">
        <f t="shared" si="1"/>
        <v>8.8492291437200207E-2</v>
      </c>
      <c r="N21" s="94">
        <f>K21/'סכום נכסי הקרן'!$C$42</f>
        <v>4.8960476975338958E-2</v>
      </c>
    </row>
    <row r="22" spans="2:14">
      <c r="B22" s="86" t="s">
        <v>313</v>
      </c>
      <c r="C22" s="83" t="s">
        <v>314</v>
      </c>
      <c r="D22" s="96" t="s">
        <v>109</v>
      </c>
      <c r="E22" s="83" t="s">
        <v>297</v>
      </c>
      <c r="F22" s="96" t="s">
        <v>312</v>
      </c>
      <c r="G22" s="96" t="s">
        <v>153</v>
      </c>
      <c r="H22" s="93">
        <v>1334199.9999999998</v>
      </c>
      <c r="I22" s="95">
        <v>364.31</v>
      </c>
      <c r="J22" s="83"/>
      <c r="K22" s="93">
        <v>4860.6240199999984</v>
      </c>
      <c r="L22" s="94">
        <v>5.8532266521722593E-3</v>
      </c>
      <c r="M22" s="94">
        <f t="shared" si="1"/>
        <v>1.5305565406824109E-2</v>
      </c>
      <c r="N22" s="94">
        <f>K22/'סכום נכסי הקרן'!$C$42</f>
        <v>8.468170170812625E-3</v>
      </c>
    </row>
    <row r="23" spans="2:14">
      <c r="B23" s="86" t="s">
        <v>315</v>
      </c>
      <c r="C23" s="83" t="s">
        <v>316</v>
      </c>
      <c r="D23" s="96" t="s">
        <v>109</v>
      </c>
      <c r="E23" s="83" t="s">
        <v>301</v>
      </c>
      <c r="F23" s="96" t="s">
        <v>312</v>
      </c>
      <c r="G23" s="96" t="s">
        <v>153</v>
      </c>
      <c r="H23" s="93">
        <v>1600599.9999999998</v>
      </c>
      <c r="I23" s="95">
        <v>361.75</v>
      </c>
      <c r="J23" s="83"/>
      <c r="K23" s="93">
        <v>5790.1704999999993</v>
      </c>
      <c r="L23" s="94">
        <v>1.6327283950520815E-3</v>
      </c>
      <c r="M23" s="94">
        <f t="shared" si="1"/>
        <v>1.8232604073008196E-2</v>
      </c>
      <c r="N23" s="94">
        <f>K23/'סכום נכסי הקרן'!$C$42</f>
        <v>1.0087624327713221E-2</v>
      </c>
    </row>
    <row r="24" spans="2:14">
      <c r="B24" s="86" t="s">
        <v>317</v>
      </c>
      <c r="C24" s="83" t="s">
        <v>318</v>
      </c>
      <c r="D24" s="96" t="s">
        <v>109</v>
      </c>
      <c r="E24" s="83" t="s">
        <v>301</v>
      </c>
      <c r="F24" s="96" t="s">
        <v>312</v>
      </c>
      <c r="G24" s="96" t="s">
        <v>153</v>
      </c>
      <c r="H24" s="93">
        <v>1399999.9999999998</v>
      </c>
      <c r="I24" s="95">
        <v>277.45</v>
      </c>
      <c r="J24" s="83"/>
      <c r="K24" s="93">
        <v>3884.2999999999997</v>
      </c>
      <c r="L24" s="94">
        <v>2.7780443487714188E-3</v>
      </c>
      <c r="M24" s="94">
        <f t="shared" si="1"/>
        <v>1.2231229460477154E-2</v>
      </c>
      <c r="N24" s="94">
        <f>K24/'סכום נכסי הקרן'!$C$42</f>
        <v>6.7672202703074917E-3</v>
      </c>
    </row>
    <row r="25" spans="2:14">
      <c r="B25" s="86" t="s">
        <v>319</v>
      </c>
      <c r="C25" s="83" t="s">
        <v>320</v>
      </c>
      <c r="D25" s="96" t="s">
        <v>109</v>
      </c>
      <c r="E25" s="83" t="s">
        <v>301</v>
      </c>
      <c r="F25" s="96" t="s">
        <v>312</v>
      </c>
      <c r="G25" s="96" t="s">
        <v>153</v>
      </c>
      <c r="H25" s="93">
        <v>384954.99999999994</v>
      </c>
      <c r="I25" s="95">
        <v>3264.35</v>
      </c>
      <c r="J25" s="83"/>
      <c r="K25" s="93">
        <v>12566.278539999998</v>
      </c>
      <c r="L25" s="94">
        <v>6.0562089439361068E-3</v>
      </c>
      <c r="M25" s="94">
        <f t="shared" si="1"/>
        <v>3.9569815999539126E-2</v>
      </c>
      <c r="N25" s="94">
        <f>K25/'סכום נכסי הקרן'!$C$42</f>
        <v>2.1892947212681313E-2</v>
      </c>
    </row>
    <row r="26" spans="2:14">
      <c r="B26" s="86" t="s">
        <v>321</v>
      </c>
      <c r="C26" s="83" t="s">
        <v>322</v>
      </c>
      <c r="D26" s="96" t="s">
        <v>109</v>
      </c>
      <c r="E26" s="83" t="s">
        <v>301</v>
      </c>
      <c r="F26" s="96" t="s">
        <v>312</v>
      </c>
      <c r="G26" s="96" t="s">
        <v>153</v>
      </c>
      <c r="H26" s="93">
        <v>1910374.9999999998</v>
      </c>
      <c r="I26" s="95">
        <v>329.8</v>
      </c>
      <c r="J26" s="83"/>
      <c r="K26" s="93">
        <v>6300.4167499999994</v>
      </c>
      <c r="L26" s="94">
        <v>1.3896555832938434E-3</v>
      </c>
      <c r="M26" s="94">
        <f t="shared" si="1"/>
        <v>1.9839312866123556E-2</v>
      </c>
      <c r="N26" s="94">
        <f>K26/'סכום נכסי הקרן'!$C$42</f>
        <v>1.0976574400016694E-2</v>
      </c>
    </row>
    <row r="27" spans="2:14">
      <c r="B27" s="86" t="s">
        <v>323</v>
      </c>
      <c r="C27" s="83" t="s">
        <v>324</v>
      </c>
      <c r="D27" s="96" t="s">
        <v>109</v>
      </c>
      <c r="E27" s="83" t="s">
        <v>301</v>
      </c>
      <c r="F27" s="96" t="s">
        <v>312</v>
      </c>
      <c r="G27" s="96" t="s">
        <v>153</v>
      </c>
      <c r="H27" s="93">
        <v>296019.99999999994</v>
      </c>
      <c r="I27" s="95">
        <v>3372.23</v>
      </c>
      <c r="J27" s="83"/>
      <c r="K27" s="93">
        <v>9982.4752499999977</v>
      </c>
      <c r="L27" s="94">
        <v>1.0057760260940471E-2</v>
      </c>
      <c r="M27" s="94">
        <f t="shared" si="1"/>
        <v>3.1433706296188253E-2</v>
      </c>
      <c r="N27" s="94">
        <f>K27/'סכום נכסי הקרן'!$C$42</f>
        <v>1.7391449903365556E-2</v>
      </c>
    </row>
    <row r="28" spans="2:14">
      <c r="B28" s="86" t="s">
        <v>325</v>
      </c>
      <c r="C28" s="83" t="s">
        <v>326</v>
      </c>
      <c r="D28" s="96" t="s">
        <v>109</v>
      </c>
      <c r="E28" s="83" t="s">
        <v>306</v>
      </c>
      <c r="F28" s="96" t="s">
        <v>312</v>
      </c>
      <c r="G28" s="96" t="s">
        <v>153</v>
      </c>
      <c r="H28" s="93">
        <v>291999.99999999994</v>
      </c>
      <c r="I28" s="95">
        <v>3632.95</v>
      </c>
      <c r="J28" s="83"/>
      <c r="K28" s="93">
        <v>10608.213999999998</v>
      </c>
      <c r="L28" s="94">
        <v>1.2716727661957323E-2</v>
      </c>
      <c r="M28" s="94">
        <f t="shared" si="1"/>
        <v>3.3404088149691369E-2</v>
      </c>
      <c r="N28" s="94">
        <f>K28/'סכום נכסי הקרן'!$C$42</f>
        <v>1.8481610795396779E-2</v>
      </c>
    </row>
    <row r="29" spans="2:14">
      <c r="B29" s="86" t="s">
        <v>327</v>
      </c>
      <c r="C29" s="83" t="s">
        <v>328</v>
      </c>
      <c r="D29" s="96" t="s">
        <v>109</v>
      </c>
      <c r="E29" s="83" t="s">
        <v>306</v>
      </c>
      <c r="F29" s="96" t="s">
        <v>312</v>
      </c>
      <c r="G29" s="96" t="s">
        <v>153</v>
      </c>
      <c r="H29" s="93">
        <v>747499.99999999988</v>
      </c>
      <c r="I29" s="95">
        <v>3281.64</v>
      </c>
      <c r="J29" s="83"/>
      <c r="K29" s="93">
        <v>24530.258999999995</v>
      </c>
      <c r="L29" s="94">
        <v>5.3392857142857131E-3</v>
      </c>
      <c r="M29" s="94">
        <f t="shared" si="1"/>
        <v>7.7243062212994582E-2</v>
      </c>
      <c r="N29" s="94">
        <f>K29/'סכום נכסי הקרן'!$C$42</f>
        <v>4.273657182521761E-2</v>
      </c>
    </row>
    <row r="30" spans="2:14">
      <c r="B30" s="86" t="s">
        <v>329</v>
      </c>
      <c r="C30" s="83" t="s">
        <v>330</v>
      </c>
      <c r="D30" s="96" t="s">
        <v>109</v>
      </c>
      <c r="E30" s="83" t="s">
        <v>309</v>
      </c>
      <c r="F30" s="96" t="s">
        <v>312</v>
      </c>
      <c r="G30" s="96" t="s">
        <v>153</v>
      </c>
      <c r="H30" s="93">
        <v>132767.99999999997</v>
      </c>
      <c r="I30" s="95">
        <v>3617.4</v>
      </c>
      <c r="J30" s="83"/>
      <c r="K30" s="93">
        <v>4802.7496299999993</v>
      </c>
      <c r="L30" s="94">
        <v>2.7450473963545495E-3</v>
      </c>
      <c r="M30" s="94">
        <f t="shared" si="1"/>
        <v>1.5123325377996487E-2</v>
      </c>
      <c r="N30" s="94">
        <f>K30/'סכום נכסי הקרן'!$C$42</f>
        <v>8.3673415156779347E-3</v>
      </c>
    </row>
    <row r="31" spans="2:14">
      <c r="B31" s="82"/>
      <c r="C31" s="83"/>
      <c r="D31" s="83"/>
      <c r="E31" s="83"/>
      <c r="F31" s="83"/>
      <c r="G31" s="83"/>
      <c r="H31" s="93"/>
      <c r="I31" s="95"/>
      <c r="J31" s="83"/>
      <c r="K31" s="83"/>
      <c r="L31" s="83"/>
      <c r="M31" s="94"/>
      <c r="N31" s="83"/>
    </row>
    <row r="32" spans="2:14">
      <c r="B32" s="80" t="s">
        <v>218</v>
      </c>
      <c r="C32" s="81"/>
      <c r="D32" s="81"/>
      <c r="E32" s="81"/>
      <c r="F32" s="81"/>
      <c r="G32" s="81"/>
      <c r="H32" s="90"/>
      <c r="I32" s="92"/>
      <c r="J32" s="90">
        <v>251.51383999999999</v>
      </c>
      <c r="K32" s="90">
        <v>143833.01251999996</v>
      </c>
      <c r="L32" s="81"/>
      <c r="M32" s="91">
        <f t="shared" ref="M32:M42" si="2">K32/$K$11</f>
        <v>0.45291418791643362</v>
      </c>
      <c r="N32" s="91">
        <f>K32/'סכום נכסי הקרן'!$C$42</f>
        <v>0.25058560818287334</v>
      </c>
    </row>
    <row r="33" spans="2:14">
      <c r="B33" s="101" t="s">
        <v>53</v>
      </c>
      <c r="C33" s="81"/>
      <c r="D33" s="81"/>
      <c r="E33" s="81"/>
      <c r="F33" s="81"/>
      <c r="G33" s="81"/>
      <c r="H33" s="90"/>
      <c r="I33" s="92"/>
      <c r="J33" s="90">
        <v>251.51383999999999</v>
      </c>
      <c r="K33" s="90">
        <v>89135.482039999973</v>
      </c>
      <c r="L33" s="81"/>
      <c r="M33" s="91">
        <f t="shared" si="2"/>
        <v>0.28067773701863402</v>
      </c>
      <c r="N33" s="91">
        <f>K33/'סכום נכסי הקרן'!$C$42</f>
        <v>0.15529167182367923</v>
      </c>
    </row>
    <row r="34" spans="2:14">
      <c r="B34" s="86" t="s">
        <v>331</v>
      </c>
      <c r="C34" s="83" t="s">
        <v>332</v>
      </c>
      <c r="D34" s="96" t="s">
        <v>113</v>
      </c>
      <c r="E34" s="83"/>
      <c r="F34" s="96" t="s">
        <v>298</v>
      </c>
      <c r="G34" s="96" t="s">
        <v>162</v>
      </c>
      <c r="H34" s="93">
        <v>181876.99999999997</v>
      </c>
      <c r="I34" s="95">
        <v>1899</v>
      </c>
      <c r="J34" s="83"/>
      <c r="K34" s="93">
        <v>11039.176929999998</v>
      </c>
      <c r="L34" s="94">
        <v>8.2275171288802906E-5</v>
      </c>
      <c r="M34" s="94">
        <f t="shared" si="2"/>
        <v>3.476114257025352E-2</v>
      </c>
      <c r="N34" s="94">
        <f>K34/'סכום נכסי הקרן'!$C$42</f>
        <v>1.9232433614346681E-2</v>
      </c>
    </row>
    <row r="35" spans="2:14">
      <c r="B35" s="86" t="s">
        <v>333</v>
      </c>
      <c r="C35" s="83" t="s">
        <v>334</v>
      </c>
      <c r="D35" s="96" t="s">
        <v>27</v>
      </c>
      <c r="E35" s="83"/>
      <c r="F35" s="96" t="s">
        <v>298</v>
      </c>
      <c r="G35" s="96" t="s">
        <v>154</v>
      </c>
      <c r="H35" s="93">
        <v>59622.999999999993</v>
      </c>
      <c r="I35" s="95">
        <v>8023</v>
      </c>
      <c r="J35" s="83"/>
      <c r="K35" s="93">
        <v>20165.547249999992</v>
      </c>
      <c r="L35" s="94">
        <v>2.7541229622155372E-3</v>
      </c>
      <c r="M35" s="94">
        <f t="shared" si="2"/>
        <v>6.3499069487641016E-2</v>
      </c>
      <c r="N35" s="94">
        <f>K35/'סכום נכסי הקרן'!$C$42</f>
        <v>3.5132379093284108E-2</v>
      </c>
    </row>
    <row r="36" spans="2:14">
      <c r="B36" s="86" t="s">
        <v>335</v>
      </c>
      <c r="C36" s="83" t="s">
        <v>336</v>
      </c>
      <c r="D36" s="96" t="s">
        <v>27</v>
      </c>
      <c r="E36" s="83"/>
      <c r="F36" s="96" t="s">
        <v>298</v>
      </c>
      <c r="G36" s="96" t="s">
        <v>161</v>
      </c>
      <c r="H36" s="93">
        <v>22091.999999999996</v>
      </c>
      <c r="I36" s="95">
        <v>3395</v>
      </c>
      <c r="J36" s="83"/>
      <c r="K36" s="93">
        <v>2090.2402199999997</v>
      </c>
      <c r="L36" s="94">
        <v>3.6537861333391455E-4</v>
      </c>
      <c r="M36" s="94">
        <f t="shared" si="2"/>
        <v>6.5819343918693844E-3</v>
      </c>
      <c r="N36" s="94">
        <f>K36/'סכום נכסי הקרן'!$C$42</f>
        <v>3.6416126423283448E-3</v>
      </c>
    </row>
    <row r="37" spans="2:14">
      <c r="B37" s="86" t="s">
        <v>337</v>
      </c>
      <c r="C37" s="83" t="s">
        <v>338</v>
      </c>
      <c r="D37" s="96" t="s">
        <v>339</v>
      </c>
      <c r="E37" s="83"/>
      <c r="F37" s="96" t="s">
        <v>298</v>
      </c>
      <c r="G37" s="96" t="s">
        <v>152</v>
      </c>
      <c r="H37" s="93">
        <v>35553.999999999993</v>
      </c>
      <c r="I37" s="95">
        <v>2533</v>
      </c>
      <c r="J37" s="83"/>
      <c r="K37" s="93">
        <v>3266.4138899999994</v>
      </c>
      <c r="L37" s="94">
        <v>2.633629629629629E-3</v>
      </c>
      <c r="M37" s="94">
        <f t="shared" si="2"/>
        <v>1.0285574698524775E-2</v>
      </c>
      <c r="N37" s="94">
        <f>K37/'סכום נכסי הקרן'!$C$42</f>
        <v>5.6907402331493303E-3</v>
      </c>
    </row>
    <row r="38" spans="2:14">
      <c r="B38" s="86" t="s">
        <v>340</v>
      </c>
      <c r="C38" s="83" t="s">
        <v>341</v>
      </c>
      <c r="D38" s="96" t="s">
        <v>112</v>
      </c>
      <c r="E38" s="83"/>
      <c r="F38" s="96" t="s">
        <v>298</v>
      </c>
      <c r="G38" s="96" t="s">
        <v>152</v>
      </c>
      <c r="H38" s="93">
        <v>36999.999999999993</v>
      </c>
      <c r="I38" s="95">
        <v>2982.63</v>
      </c>
      <c r="J38" s="83"/>
      <c r="K38" s="93">
        <v>4002.6596299999992</v>
      </c>
      <c r="L38" s="94">
        <v>4.0802286763058865E-4</v>
      </c>
      <c r="M38" s="94">
        <f t="shared" si="2"/>
        <v>1.2603930794922787E-2</v>
      </c>
      <c r="N38" s="94">
        <f>K38/'סכום נכסי הקרן'!$C$42</f>
        <v>6.9734261986142887E-3</v>
      </c>
    </row>
    <row r="39" spans="2:14">
      <c r="B39" s="86" t="s">
        <v>342</v>
      </c>
      <c r="C39" s="83" t="s">
        <v>343</v>
      </c>
      <c r="D39" s="96" t="s">
        <v>112</v>
      </c>
      <c r="E39" s="83"/>
      <c r="F39" s="96" t="s">
        <v>298</v>
      </c>
      <c r="G39" s="96" t="s">
        <v>152</v>
      </c>
      <c r="H39" s="93">
        <v>9437.9999999999982</v>
      </c>
      <c r="I39" s="95">
        <v>52077</v>
      </c>
      <c r="J39" s="83"/>
      <c r="K39" s="93">
        <v>17826.803869999996</v>
      </c>
      <c r="L39" s="94">
        <v>1.5411931133913479E-3</v>
      </c>
      <c r="M39" s="94">
        <f t="shared" si="2"/>
        <v>5.6134626234042716E-2</v>
      </c>
      <c r="N39" s="94">
        <f>K39/'סכום נכסי הקרן'!$C$42</f>
        <v>3.1057824705573726E-2</v>
      </c>
    </row>
    <row r="40" spans="2:14">
      <c r="B40" s="86" t="s">
        <v>344</v>
      </c>
      <c r="C40" s="83" t="s">
        <v>345</v>
      </c>
      <c r="D40" s="96" t="s">
        <v>124</v>
      </c>
      <c r="E40" s="83"/>
      <c r="F40" s="96" t="s">
        <v>298</v>
      </c>
      <c r="G40" s="96" t="s">
        <v>156</v>
      </c>
      <c r="H40" s="93">
        <v>4410.9999999999991</v>
      </c>
      <c r="I40" s="95">
        <v>8001</v>
      </c>
      <c r="J40" s="83"/>
      <c r="K40" s="93">
        <v>923.46122999999989</v>
      </c>
      <c r="L40" s="94">
        <v>1.2047461919873806E-4</v>
      </c>
      <c r="M40" s="94">
        <f t="shared" si="2"/>
        <v>2.9078768895256469E-3</v>
      </c>
      <c r="N40" s="94">
        <f>K40/'סכום נכסי הקרן'!$C$42</f>
        <v>1.6088524456141617E-3</v>
      </c>
    </row>
    <row r="41" spans="2:14">
      <c r="B41" s="86" t="s">
        <v>346</v>
      </c>
      <c r="C41" s="83" t="s">
        <v>347</v>
      </c>
      <c r="D41" s="96" t="s">
        <v>339</v>
      </c>
      <c r="E41" s="83"/>
      <c r="F41" s="96" t="s">
        <v>298</v>
      </c>
      <c r="G41" s="96" t="s">
        <v>152</v>
      </c>
      <c r="H41" s="93">
        <v>112346.99999999999</v>
      </c>
      <c r="I41" s="95">
        <v>4100</v>
      </c>
      <c r="J41" s="93">
        <v>193.39123999999998</v>
      </c>
      <c r="K41" s="93">
        <v>16900.176569999996</v>
      </c>
      <c r="L41" s="94">
        <v>7.9224858517707309E-5</v>
      </c>
      <c r="M41" s="94">
        <f t="shared" si="2"/>
        <v>5.3216779741587859E-2</v>
      </c>
      <c r="N41" s="94">
        <f>K41/'סכום נכסי הקרן'!$C$42</f>
        <v>2.9443456338665838E-2</v>
      </c>
    </row>
    <row r="42" spans="2:14">
      <c r="B42" s="86" t="s">
        <v>348</v>
      </c>
      <c r="C42" s="83" t="s">
        <v>349</v>
      </c>
      <c r="D42" s="96" t="s">
        <v>339</v>
      </c>
      <c r="E42" s="83"/>
      <c r="F42" s="96" t="s">
        <v>298</v>
      </c>
      <c r="G42" s="96" t="s">
        <v>152</v>
      </c>
      <c r="H42" s="93">
        <v>13279.999999999998</v>
      </c>
      <c r="I42" s="95">
        <v>26705</v>
      </c>
      <c r="J42" s="93">
        <v>58.122599999999991</v>
      </c>
      <c r="K42" s="93">
        <v>12921.002449999998</v>
      </c>
      <c r="L42" s="94">
        <v>3.3941660930065911E-5</v>
      </c>
      <c r="M42" s="94">
        <f t="shared" si="2"/>
        <v>4.0686802210266326E-2</v>
      </c>
      <c r="N42" s="94">
        <f>K42/'סכום נכסי הקרן'!$C$42</f>
        <v>2.251094655210276E-2</v>
      </c>
    </row>
    <row r="43" spans="2:14">
      <c r="B43" s="82"/>
      <c r="C43" s="83"/>
      <c r="D43" s="83"/>
      <c r="E43" s="83"/>
      <c r="F43" s="83"/>
      <c r="G43" s="83"/>
      <c r="H43" s="93"/>
      <c r="I43" s="95"/>
      <c r="J43" s="83"/>
      <c r="K43" s="83"/>
      <c r="L43" s="83"/>
      <c r="M43" s="94"/>
      <c r="N43" s="83"/>
    </row>
    <row r="44" spans="2:14">
      <c r="B44" s="101" t="s">
        <v>54</v>
      </c>
      <c r="C44" s="81"/>
      <c r="D44" s="81"/>
      <c r="E44" s="81"/>
      <c r="F44" s="81"/>
      <c r="G44" s="81"/>
      <c r="H44" s="90"/>
      <c r="I44" s="92"/>
      <c r="J44" s="81"/>
      <c r="K44" s="90">
        <v>54697.530479999979</v>
      </c>
      <c r="L44" s="81"/>
      <c r="M44" s="91">
        <f t="shared" ref="M44:M53" si="3">K44/$K$11</f>
        <v>0.1722364508977996</v>
      </c>
      <c r="N44" s="91">
        <f>K44/'סכום נכסי הקרן'!$C$42</f>
        <v>9.5293936359194129E-2</v>
      </c>
    </row>
    <row r="45" spans="2:14">
      <c r="B45" s="86" t="s">
        <v>350</v>
      </c>
      <c r="C45" s="83" t="s">
        <v>351</v>
      </c>
      <c r="D45" s="96" t="s">
        <v>27</v>
      </c>
      <c r="E45" s="83"/>
      <c r="F45" s="96" t="s">
        <v>312</v>
      </c>
      <c r="G45" s="96" t="s">
        <v>154</v>
      </c>
      <c r="H45" s="93">
        <v>8059.9999999999991</v>
      </c>
      <c r="I45" s="95">
        <v>19585</v>
      </c>
      <c r="J45" s="83"/>
      <c r="K45" s="93">
        <v>6654.5395999999982</v>
      </c>
      <c r="L45" s="94">
        <v>7.6741148108511598E-3</v>
      </c>
      <c r="M45" s="94">
        <f t="shared" si="3"/>
        <v>2.095440640564113E-2</v>
      </c>
      <c r="N45" s="94">
        <f>K45/'סכום נכסי הקרן'!$C$42</f>
        <v>1.159352657381868E-2</v>
      </c>
    </row>
    <row r="46" spans="2:14">
      <c r="B46" s="86" t="s">
        <v>352</v>
      </c>
      <c r="C46" s="83" t="s">
        <v>353</v>
      </c>
      <c r="D46" s="96" t="s">
        <v>112</v>
      </c>
      <c r="E46" s="83"/>
      <c r="F46" s="96" t="s">
        <v>312</v>
      </c>
      <c r="G46" s="96" t="s">
        <v>152</v>
      </c>
      <c r="H46" s="93">
        <v>8045.9999999999991</v>
      </c>
      <c r="I46" s="95">
        <v>9724</v>
      </c>
      <c r="J46" s="83"/>
      <c r="K46" s="93">
        <v>2837.7395499999993</v>
      </c>
      <c r="L46" s="94">
        <v>2.357065895312995E-3</v>
      </c>
      <c r="M46" s="94">
        <f t="shared" si="3"/>
        <v>8.9357267937906909E-3</v>
      </c>
      <c r="N46" s="94">
        <f>K46/'סכום נכסי הקרן'!$C$42</f>
        <v>4.9439045914613329E-3</v>
      </c>
    </row>
    <row r="47" spans="2:14">
      <c r="B47" s="86" t="s">
        <v>354</v>
      </c>
      <c r="C47" s="83" t="s">
        <v>355</v>
      </c>
      <c r="D47" s="96" t="s">
        <v>112</v>
      </c>
      <c r="E47" s="83"/>
      <c r="F47" s="96" t="s">
        <v>312</v>
      </c>
      <c r="G47" s="96" t="s">
        <v>152</v>
      </c>
      <c r="H47" s="93">
        <v>16220.999999999998</v>
      </c>
      <c r="I47" s="95">
        <v>10381</v>
      </c>
      <c r="J47" s="83"/>
      <c r="K47" s="93">
        <v>6107.5125899999994</v>
      </c>
      <c r="L47" s="94">
        <v>5.5497421427834611E-4</v>
      </c>
      <c r="M47" s="94">
        <f t="shared" si="3"/>
        <v>1.923187908272871E-2</v>
      </c>
      <c r="N47" s="94">
        <f>K47/'סכום נכסי הקרן'!$C$42</f>
        <v>1.0640497129523004E-2</v>
      </c>
    </row>
    <row r="48" spans="2:14">
      <c r="B48" s="86" t="s">
        <v>356</v>
      </c>
      <c r="C48" s="83" t="s">
        <v>357</v>
      </c>
      <c r="D48" s="96" t="s">
        <v>112</v>
      </c>
      <c r="E48" s="83"/>
      <c r="F48" s="96" t="s">
        <v>312</v>
      </c>
      <c r="G48" s="96" t="s">
        <v>154</v>
      </c>
      <c r="H48" s="93">
        <v>2455.9999999999995</v>
      </c>
      <c r="I48" s="95">
        <v>10371</v>
      </c>
      <c r="J48" s="83"/>
      <c r="K48" s="93">
        <v>1073.7628999999997</v>
      </c>
      <c r="L48" s="94">
        <v>5.3343412400245254E-5</v>
      </c>
      <c r="M48" s="94">
        <f t="shared" si="3"/>
        <v>3.3811601616886913E-3</v>
      </c>
      <c r="N48" s="94">
        <f>K48/'סכום נכסי הקרן'!$C$42</f>
        <v>1.8707077368854503E-3</v>
      </c>
    </row>
    <row r="49" spans="2:14">
      <c r="B49" s="86" t="s">
        <v>358</v>
      </c>
      <c r="C49" s="83" t="s">
        <v>359</v>
      </c>
      <c r="D49" s="96" t="s">
        <v>112</v>
      </c>
      <c r="E49" s="83"/>
      <c r="F49" s="96" t="s">
        <v>312</v>
      </c>
      <c r="G49" s="96" t="s">
        <v>152</v>
      </c>
      <c r="H49" s="93">
        <v>16761.999999999996</v>
      </c>
      <c r="I49" s="95">
        <v>11020</v>
      </c>
      <c r="J49" s="83"/>
      <c r="K49" s="93">
        <v>6699.6942899999995</v>
      </c>
      <c r="L49" s="94">
        <v>3.9917937940585422E-4</v>
      </c>
      <c r="M49" s="94">
        <f t="shared" si="3"/>
        <v>2.1096593511324712E-2</v>
      </c>
      <c r="N49" s="94">
        <f>K49/'סכום נכסי הקרן'!$C$42</f>
        <v>1.1672194991157058E-2</v>
      </c>
    </row>
    <row r="50" spans="2:14">
      <c r="B50" s="86" t="s">
        <v>360</v>
      </c>
      <c r="C50" s="83" t="s">
        <v>361</v>
      </c>
      <c r="D50" s="96" t="s">
        <v>339</v>
      </c>
      <c r="E50" s="83"/>
      <c r="F50" s="96" t="s">
        <v>312</v>
      </c>
      <c r="G50" s="96" t="s">
        <v>152</v>
      </c>
      <c r="H50" s="93">
        <v>41509.999999999993</v>
      </c>
      <c r="I50" s="95">
        <v>3605</v>
      </c>
      <c r="J50" s="83"/>
      <c r="K50" s="93">
        <v>5427.5715599999985</v>
      </c>
      <c r="L50" s="94">
        <v>1.551637579087726E-4</v>
      </c>
      <c r="M50" s="94">
        <f t="shared" si="3"/>
        <v>1.7090820267106028E-2</v>
      </c>
      <c r="N50" s="94">
        <f>K50/'סכום נכסי הקרן'!$C$42</f>
        <v>9.4559051256021542E-3</v>
      </c>
    </row>
    <row r="51" spans="2:14">
      <c r="B51" s="86" t="s">
        <v>362</v>
      </c>
      <c r="C51" s="83" t="s">
        <v>363</v>
      </c>
      <c r="D51" s="96" t="s">
        <v>112</v>
      </c>
      <c r="E51" s="83"/>
      <c r="F51" s="96" t="s">
        <v>312</v>
      </c>
      <c r="G51" s="96" t="s">
        <v>152</v>
      </c>
      <c r="H51" s="93">
        <v>16286</v>
      </c>
      <c r="I51" s="95">
        <v>6775</v>
      </c>
      <c r="J51" s="83"/>
      <c r="K51" s="93">
        <v>4001.9465599999985</v>
      </c>
      <c r="L51" s="94">
        <v>3.6661858333906057E-4</v>
      </c>
      <c r="M51" s="94">
        <f t="shared" si="3"/>
        <v>1.260168541665865E-2</v>
      </c>
      <c r="N51" s="94">
        <f>K51/'סכום נכסי הקרן'!$C$42</f>
        <v>6.9721838893801527E-3</v>
      </c>
    </row>
    <row r="52" spans="2:14">
      <c r="B52" s="86" t="s">
        <v>364</v>
      </c>
      <c r="C52" s="83" t="s">
        <v>365</v>
      </c>
      <c r="D52" s="96" t="s">
        <v>339</v>
      </c>
      <c r="E52" s="83"/>
      <c r="F52" s="96" t="s">
        <v>312</v>
      </c>
      <c r="G52" s="96" t="s">
        <v>152</v>
      </c>
      <c r="H52" s="93">
        <v>84529.999999999985</v>
      </c>
      <c r="I52" s="95">
        <v>3330</v>
      </c>
      <c r="J52" s="83"/>
      <c r="K52" s="93">
        <v>10209.457319999998</v>
      </c>
      <c r="L52" s="94">
        <v>7.507099995460037E-4</v>
      </c>
      <c r="M52" s="94">
        <f t="shared" si="3"/>
        <v>3.2148447634803727E-2</v>
      </c>
      <c r="N52" s="94">
        <f>K52/'סכום נכסי הקרן'!$C$42</f>
        <v>1.7786897645584325E-2</v>
      </c>
    </row>
    <row r="53" spans="2:14">
      <c r="B53" s="86" t="s">
        <v>366</v>
      </c>
      <c r="C53" s="83" t="s">
        <v>367</v>
      </c>
      <c r="D53" s="96" t="s">
        <v>339</v>
      </c>
      <c r="E53" s="83"/>
      <c r="F53" s="96" t="s">
        <v>312</v>
      </c>
      <c r="G53" s="96" t="s">
        <v>152</v>
      </c>
      <c r="H53" s="93">
        <v>41219.999999999993</v>
      </c>
      <c r="I53" s="95">
        <v>7816</v>
      </c>
      <c r="J53" s="83"/>
      <c r="K53" s="93">
        <v>11685.306109999998</v>
      </c>
      <c r="L53" s="94">
        <v>1.5140494477456886E-4</v>
      </c>
      <c r="M53" s="94">
        <f t="shared" si="3"/>
        <v>3.6795731624057276E-2</v>
      </c>
      <c r="N53" s="94">
        <f>K53/'סכום נכסי הקרן'!$C$42</f>
        <v>2.0358118675781987E-2</v>
      </c>
    </row>
    <row r="54" spans="2:14">
      <c r="D54" s="1"/>
      <c r="E54" s="1"/>
      <c r="F54" s="1"/>
      <c r="G54" s="1"/>
    </row>
    <row r="55" spans="2:14">
      <c r="D55" s="1"/>
      <c r="E55" s="1"/>
      <c r="F55" s="1"/>
      <c r="G55" s="1"/>
    </row>
    <row r="56" spans="2:14">
      <c r="D56" s="1"/>
      <c r="E56" s="1"/>
      <c r="F56" s="1"/>
      <c r="G56" s="1"/>
    </row>
    <row r="57" spans="2:14">
      <c r="B57" s="98" t="s">
        <v>238</v>
      </c>
      <c r="D57" s="1"/>
      <c r="E57" s="1"/>
      <c r="F57" s="1"/>
      <c r="G57" s="1"/>
    </row>
    <row r="58" spans="2:14">
      <c r="B58" s="98" t="s">
        <v>101</v>
      </c>
      <c r="D58" s="1"/>
      <c r="E58" s="1"/>
      <c r="F58" s="1"/>
      <c r="G58" s="1"/>
    </row>
    <row r="59" spans="2:14">
      <c r="B59" s="98" t="s">
        <v>221</v>
      </c>
      <c r="D59" s="1"/>
      <c r="E59" s="1"/>
      <c r="F59" s="1"/>
      <c r="G59" s="1"/>
    </row>
    <row r="60" spans="2:14">
      <c r="B60" s="98" t="s">
        <v>229</v>
      </c>
      <c r="D60" s="1"/>
      <c r="E60" s="1"/>
      <c r="F60" s="1"/>
      <c r="G60" s="1"/>
    </row>
    <row r="61" spans="2:14">
      <c r="B61" s="98" t="s">
        <v>236</v>
      </c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G49:AG1048576 K1:AF1048576 AH1:XFD1048576 AG1:AG43 B45:B56 B5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168</v>
      </c>
      <c r="C1" s="77" t="s" vm="1">
        <v>239</v>
      </c>
    </row>
    <row r="2" spans="2:65">
      <c r="B2" s="56" t="s">
        <v>167</v>
      </c>
      <c r="C2" s="77" t="s">
        <v>240</v>
      </c>
    </row>
    <row r="3" spans="2:65">
      <c r="B3" s="56" t="s">
        <v>169</v>
      </c>
      <c r="C3" s="77" t="s">
        <v>241</v>
      </c>
    </row>
    <row r="4" spans="2:65">
      <c r="B4" s="56" t="s">
        <v>170</v>
      </c>
      <c r="C4" s="77">
        <v>2112</v>
      </c>
    </row>
    <row r="6" spans="2:65" ht="26.25" customHeight="1">
      <c r="B6" s="183" t="s">
        <v>198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2:65" ht="26.25" customHeight="1">
      <c r="B7" s="183" t="s">
        <v>80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5"/>
      <c r="BM7" s="3"/>
    </row>
    <row r="8" spans="2:65" s="3" customFormat="1" ht="78.75">
      <c r="B8" s="22" t="s">
        <v>104</v>
      </c>
      <c r="C8" s="30" t="s">
        <v>35</v>
      </c>
      <c r="D8" s="30" t="s">
        <v>108</v>
      </c>
      <c r="E8" s="30" t="s">
        <v>106</v>
      </c>
      <c r="F8" s="30" t="s">
        <v>49</v>
      </c>
      <c r="G8" s="30" t="s">
        <v>15</v>
      </c>
      <c r="H8" s="30" t="s">
        <v>50</v>
      </c>
      <c r="I8" s="30" t="s">
        <v>90</v>
      </c>
      <c r="J8" s="30" t="s">
        <v>223</v>
      </c>
      <c r="K8" s="30" t="s">
        <v>222</v>
      </c>
      <c r="L8" s="30" t="s">
        <v>48</v>
      </c>
      <c r="M8" s="30" t="s">
        <v>46</v>
      </c>
      <c r="N8" s="30" t="s">
        <v>171</v>
      </c>
      <c r="O8" s="20" t="s">
        <v>173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230</v>
      </c>
      <c r="K9" s="32"/>
      <c r="L9" s="32" t="s">
        <v>226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5"/>
      <c r="BG11" s="1"/>
      <c r="BH11" s="3"/>
      <c r="BI11" s="1"/>
      <c r="BM11" s="1"/>
    </row>
    <row r="12" spans="2:65" s="4" customFormat="1" ht="18" customHeight="1">
      <c r="B12" s="98" t="s">
        <v>238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5"/>
      <c r="BG12" s="1"/>
      <c r="BH12" s="3"/>
      <c r="BI12" s="1"/>
      <c r="BM12" s="1"/>
    </row>
    <row r="13" spans="2:65">
      <c r="B13" s="98" t="s">
        <v>101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BH13" s="3"/>
    </row>
    <row r="14" spans="2:65" ht="20.25">
      <c r="B14" s="98" t="s">
        <v>221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BH14" s="4"/>
    </row>
    <row r="15" spans="2:65">
      <c r="B15" s="98" t="s">
        <v>229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940747A-9FEF-44C3-8480-C177C4E6D2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2019-03-04T05:50:10Z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