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O67" i="69" l="1"/>
  <c r="O66" i="69"/>
  <c r="O65" i="69"/>
  <c r="O64" i="69"/>
  <c r="O63" i="69"/>
  <c r="O62" i="69"/>
  <c r="O61" i="69"/>
  <c r="O60" i="69"/>
  <c r="O59" i="69"/>
  <c r="O58" i="69"/>
  <c r="O57" i="69"/>
  <c r="O56" i="69"/>
  <c r="O55" i="69"/>
  <c r="O54" i="69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Q29" i="59" l="1"/>
  <c r="Q28" i="59"/>
  <c r="Q27" i="59"/>
  <c r="Q26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J12" i="58"/>
  <c r="J11" i="58"/>
  <c r="J10" i="58" s="1"/>
  <c r="C24" i="88"/>
  <c r="C23" i="88" s="1"/>
  <c r="C13" i="88"/>
  <c r="C12" i="88" s="1"/>
  <c r="K11" i="58" l="1"/>
  <c r="K10" i="58"/>
  <c r="K12" i="58"/>
  <c r="C11" i="88"/>
  <c r="C10" i="88" s="1"/>
  <c r="C42" i="88" s="1"/>
  <c r="K13" i="5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D12" i="88" l="1"/>
  <c r="P64" i="69"/>
  <c r="P60" i="69"/>
  <c r="P56" i="69"/>
  <c r="P52" i="69"/>
  <c r="P48" i="69"/>
  <c r="P44" i="69"/>
  <c r="P40" i="69"/>
  <c r="P36" i="69"/>
  <c r="P32" i="69"/>
  <c r="P28" i="69"/>
  <c r="P24" i="69"/>
  <c r="P20" i="69"/>
  <c r="P16" i="69"/>
  <c r="P12" i="69"/>
  <c r="P11" i="69"/>
  <c r="P62" i="69"/>
  <c r="P58" i="69"/>
  <c r="P46" i="69"/>
  <c r="P38" i="69"/>
  <c r="P34" i="69"/>
  <c r="P26" i="69"/>
  <c r="P18" i="69"/>
  <c r="P61" i="69"/>
  <c r="P57" i="69"/>
  <c r="P49" i="69"/>
  <c r="P41" i="69"/>
  <c r="P33" i="69"/>
  <c r="P21" i="69"/>
  <c r="P13" i="69"/>
  <c r="P67" i="69"/>
  <c r="P63" i="69"/>
  <c r="P59" i="69"/>
  <c r="P55" i="69"/>
  <c r="P51" i="69"/>
  <c r="P47" i="69"/>
  <c r="P43" i="69"/>
  <c r="P39" i="69"/>
  <c r="P35" i="69"/>
  <c r="P31" i="69"/>
  <c r="P27" i="69"/>
  <c r="P23" i="69"/>
  <c r="P19" i="69"/>
  <c r="P15" i="69"/>
  <c r="P66" i="69"/>
  <c r="P54" i="69"/>
  <c r="P50" i="69"/>
  <c r="P42" i="69"/>
  <c r="P30" i="69"/>
  <c r="P22" i="69"/>
  <c r="P14" i="69"/>
  <c r="P65" i="69"/>
  <c r="P53" i="69"/>
  <c r="P45" i="69"/>
  <c r="P37" i="69"/>
  <c r="P29" i="69"/>
  <c r="P25" i="69"/>
  <c r="P17" i="69"/>
  <c r="R29" i="59"/>
  <c r="R24" i="59"/>
  <c r="R20" i="59"/>
  <c r="R16" i="59"/>
  <c r="R12" i="59"/>
  <c r="R26" i="59"/>
  <c r="R21" i="59"/>
  <c r="R17" i="59"/>
  <c r="R13" i="59"/>
  <c r="R28" i="59"/>
  <c r="R23" i="59"/>
  <c r="R19" i="59"/>
  <c r="R15" i="59"/>
  <c r="R11" i="59"/>
  <c r="R27" i="59"/>
  <c r="R22" i="59"/>
  <c r="R18" i="59"/>
  <c r="R14" i="59"/>
  <c r="D24" i="88"/>
  <c r="D11" i="88"/>
  <c r="D23" i="88"/>
  <c r="D38" i="88"/>
  <c r="D42" i="88"/>
  <c r="L10" i="58"/>
  <c r="L12" i="58"/>
  <c r="L11" i="58"/>
  <c r="L13" i="58"/>
  <c r="D13" i="88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6">
    <s v="Migdal Hashkaot Neches Boded"/>
    <s v="{[Time].[Hie Time].[Yom].&amp;[20180930]}"/>
    <s v="{[Medida].[Medida].&amp;[2]}"/>
    <s v="{[Keren].[Keren].[All]}"/>
    <s v="{[Cheshbon KM].[Hie Peilut].[Peilut 7].&amp;[Kod_Peilut_L7_626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62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9"/>
        <n x="6"/>
      </t>
    </mdx>
    <mdx n="0" f="v">
      <t c="7">
        <n x="1" s="1"/>
        <n x="2" s="1"/>
        <n x="3" s="1"/>
        <n x="4" s="1"/>
        <n x="5" s="1"/>
        <n x="29"/>
        <n x="7"/>
      </t>
    </mdx>
    <mdx n="0" f="v">
      <t c="7">
        <n x="1" s="1"/>
        <n x="2" s="1"/>
        <n x="3" s="1"/>
        <n x="4" s="1"/>
        <n x="5" s="1"/>
        <n x="30"/>
        <n x="6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7">
        <n x="1" s="1"/>
        <n x="2" s="1"/>
        <n x="3" s="1"/>
        <n x="4" s="1"/>
        <n x="5" s="1"/>
        <n x="31"/>
        <n x="6"/>
      </t>
    </mdx>
    <mdx n="0" f="v">
      <t c="7">
        <n x="1" s="1"/>
        <n x="2" s="1"/>
        <n x="3" s="1"/>
        <n x="4" s="1"/>
        <n x="5" s="1"/>
        <n x="31"/>
        <n x="7"/>
      </t>
    </mdx>
    <mdx n="0" f="v">
      <t c="7">
        <n x="1" s="1"/>
        <n x="2" s="1"/>
        <n x="3" s="1"/>
        <n x="4" s="1"/>
        <n x="5" s="1"/>
        <n x="32"/>
        <n x="6"/>
      </t>
    </mdx>
    <mdx n="0" f="v">
      <t c="7">
        <n x="1" s="1"/>
        <n x="2" s="1"/>
        <n x="3" s="1"/>
        <n x="4" s="1"/>
        <n x="5" s="1"/>
        <n x="32"/>
        <n x="7"/>
      </t>
    </mdx>
    <mdx n="0" f="v">
      <t c="3" si="35">
        <n x="1" s="1"/>
        <n x="33"/>
        <n x="34"/>
      </t>
    </mdx>
    <mdx n="0" f="v">
      <t c="3" si="35">
        <n x="1" s="1"/>
        <n x="36"/>
        <n x="34"/>
      </t>
    </mdx>
    <mdx n="0" f="v">
      <t c="3" si="35">
        <n x="1" s="1"/>
        <n x="37"/>
        <n x="34"/>
      </t>
    </mdx>
    <mdx n="0" f="v">
      <t c="3" si="35">
        <n x="1" s="1"/>
        <n x="38"/>
        <n x="34"/>
      </t>
    </mdx>
    <mdx n="0" f="v">
      <t c="3" si="35">
        <n x="1" s="1"/>
        <n x="39"/>
        <n x="34"/>
      </t>
    </mdx>
    <mdx n="0" f="v">
      <t c="3" si="35">
        <n x="1" s="1"/>
        <n x="40"/>
        <n x="34"/>
      </t>
    </mdx>
    <mdx n="0" f="v">
      <t c="3" si="35">
        <n x="1" s="1"/>
        <n x="41"/>
        <n x="34"/>
      </t>
    </mdx>
    <mdx n="0" f="v">
      <t c="3" si="35">
        <n x="1" s="1"/>
        <n x="42"/>
        <n x="34"/>
      </t>
    </mdx>
    <mdx n="0" f="v">
      <t c="3" si="35">
        <n x="1" s="1"/>
        <n x="43"/>
        <n x="34"/>
      </t>
    </mdx>
    <mdx n="0" f="v">
      <t c="3" si="35">
        <n x="1" s="1"/>
        <n x="44"/>
        <n x="34"/>
      </t>
    </mdx>
    <mdx n="0" f="v">
      <t c="3" si="35">
        <n x="1" s="1"/>
        <n x="45"/>
        <n x="34"/>
      </t>
    </mdx>
  </mdxMetadata>
  <valueMetadata count="6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</valueMetadata>
</metadata>
</file>

<file path=xl/sharedStrings.xml><?xml version="1.0" encoding="utf-8"?>
<sst xmlns="http://schemas.openxmlformats.org/spreadsheetml/2006/main" count="2061" uniqueCount="365">
  <si>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</si>
  <si>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</si>
  <si>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</si>
  <si>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</si>
  <si>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</si>
  <si>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</si>
  <si>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</si>
  <si>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</si>
  <si>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</si>
  <si>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</si>
  <si>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</si>
  <si>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</si>
  <si>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</si>
  <si>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</si>
  <si>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</si>
  <si>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</si>
  <si>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</si>
  <si>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</si>
  <si>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</si>
  <si>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</si>
  <si>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</si>
  <si>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</si>
  <si>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</si>
  <si>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</si>
  <si>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גילון</t>
  </si>
  <si>
    <t>סה"כ תעודות התחייבות ממשלתיות</t>
  </si>
  <si>
    <t>אחר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</si>
  <si>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</si>
  <si>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</si>
  <si>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</si>
  <si>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</si>
  <si>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</si>
  <si>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</si>
  <si>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</si>
  <si>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</si>
  <si>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</si>
  <si>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</si>
  <si>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</si>
  <si>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</si>
  <si>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</si>
  <si>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</si>
  <si>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</si>
  <si>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</si>
  <si>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</si>
  <si>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</si>
  <si>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</si>
  <si>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</si>
  <si>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</si>
  <si>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</si>
  <si>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</si>
  <si>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</si>
  <si>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</si>
  <si>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</si>
  <si>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</si>
  <si>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</si>
  <si>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</si>
  <si>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</si>
  <si>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</si>
  <si>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</si>
  <si>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</si>
  <si>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</si>
  <si>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</si>
  <si>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</si>
  <si>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</si>
  <si>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</si>
  <si>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</si>
  <si>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</si>
  <si>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</si>
  <si>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</si>
  <si>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</si>
  <si>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</si>
  <si>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</si>
  <si>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</si>
  <si>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</si>
  <si>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</si>
  <si>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</si>
  <si>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</si>
  <si>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</si>
  <si>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</si>
  <si>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</si>
  <si>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</si>
  <si>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</si>
  <si>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</si>
  <si>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</si>
  <si>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</si>
  <si>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</si>
  <si>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</si>
  <si>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</si>
  <si>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</si>
  <si>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</si>
  <si>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</si>
  <si>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</si>
  <si>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</si>
  <si>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</si>
  <si>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</si>
  <si>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</si>
  <si>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</si>
  <si>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</si>
  <si>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</si>
  <si>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</si>
  <si>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</si>
  <si>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</si>
  <si>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</si>
  <si>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</si>
  <si>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</si>
  <si>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</si>
  <si>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</si>
  <si>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</si>
  <si>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</si>
  <si>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</si>
  <si>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</si>
  <si>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</si>
  <si>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</si>
  <si>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</si>
  <si>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</si>
  <si>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</si>
  <si>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</si>
  <si>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</si>
  <si>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</si>
  <si>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</si>
  <si>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</si>
  <si>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</si>
  <si>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</si>
  <si>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</si>
  <si>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</si>
  <si>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</si>
  <si>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</si>
  <si>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</si>
  <si>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</si>
  <si>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</si>
  <si>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</si>
  <si>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</si>
  <si>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</si>
  <si>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</si>
  <si>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</si>
  <si>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</si>
  <si>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</si>
  <si>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</si>
  <si>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</si>
  <si>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</si>
  <si>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</si>
  <si>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</si>
  <si>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</si>
  <si>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</si>
  <si>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</si>
  <si>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</si>
  <si>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</si>
  <si>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</si>
  <si>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</si>
  <si>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</si>
  <si>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</si>
  <si>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</si>
  <si>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</si>
  <si>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</si>
  <si>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</si>
  <si>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</si>
  <si>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</si>
  <si>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</si>
  <si>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</si>
  <si>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</si>
  <si>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</si>
  <si>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</si>
  <si>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</si>
  <si>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</si>
  <si>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</si>
  <si>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</si>
  <si>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</si>
  <si>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</si>
  <si>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</si>
  <si>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</si>
  <si>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</si>
  <si>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</si>
  <si>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</si>
  <si>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</si>
  <si>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</si>
  <si>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</si>
  <si>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</si>
  <si>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</si>
  <si>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</si>
  <si>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</si>
  <si>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</si>
  <si>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</si>
  <si>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</si>
  <si>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</si>
  <si>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</si>
  <si>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</si>
  <si>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</si>
  <si>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</si>
  <si>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</si>
  <si>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</si>
  <si>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</si>
  <si>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</si>
  <si>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</si>
  <si>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</si>
  <si>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</si>
  <si>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</si>
  <si>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</si>
  <si>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</si>
  <si>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</si>
  <si>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</si>
  <si>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</si>
  <si>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</si>
  <si>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</si>
  <si>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</si>
  <si>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</si>
  <si>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</si>
  <si>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</si>
  <si>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</si>
  <si>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</si>
  <si>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</si>
  <si>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</si>
  <si>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</si>
  <si>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</si>
  <si>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</si>
  <si>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</si>
  <si>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</si>
  <si>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</si>
  <si>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</si>
  <si>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</si>
  <si>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</si>
  <si>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</si>
  <si>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</si>
  <si>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</si>
  <si>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</si>
  <si>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מקפת קרנות פנסיה וקופות גמל בע"מ</t>
  </si>
  <si>
    <t>מקפת אישית - מסלול שקלי טווח קצר</t>
  </si>
  <si>
    <t>מק"מ 1118</t>
  </si>
  <si>
    <t>8181117</t>
  </si>
  <si>
    <t>RF</t>
  </si>
  <si>
    <t>מקמ 1018</t>
  </si>
  <si>
    <t>8181018</t>
  </si>
  <si>
    <t>מקמ 119</t>
  </si>
  <si>
    <t>8190118</t>
  </si>
  <si>
    <t>מקמ 1218</t>
  </si>
  <si>
    <t>8181216</t>
  </si>
  <si>
    <t>מקמ 219</t>
  </si>
  <si>
    <t>8190217</t>
  </si>
  <si>
    <t>מקמ 319</t>
  </si>
  <si>
    <t>8190316</t>
  </si>
  <si>
    <t>מקמ 419</t>
  </si>
  <si>
    <t>8190415</t>
  </si>
  <si>
    <t>מקמ 529</t>
  </si>
  <si>
    <t>8190522</t>
  </si>
  <si>
    <t>מקמ 819</t>
  </si>
  <si>
    <t>8190811</t>
  </si>
  <si>
    <t>מקמ 919</t>
  </si>
  <si>
    <t>8190910</t>
  </si>
  <si>
    <t>ממשל משתנה 1121</t>
  </si>
  <si>
    <t>1127646</t>
  </si>
  <si>
    <t>ממשלתי משתנה 0520  גילון</t>
  </si>
  <si>
    <t>1116193</t>
  </si>
  <si>
    <t>ממשלתי משתנה 526</t>
  </si>
  <si>
    <t>1141795</t>
  </si>
  <si>
    <t>ערד 2024 סדרה 8761</t>
  </si>
  <si>
    <t>8287617</t>
  </si>
  <si>
    <t>ערד 2025 סדרה 8771</t>
  </si>
  <si>
    <t>8287716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</si>
  <si>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</si>
  <si>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</si>
  <si>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</si>
  <si>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</si>
  <si>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</si>
  <si>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</si>
  <si>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</si>
  <si>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</si>
  <si>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</si>
  <si>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</si>
  <si>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</si>
  <si>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</si>
  <si>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</si>
  <si>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</si>
  <si>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</si>
  <si>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</si>
  <si>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</si>
  <si>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</si>
  <si>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8801</t>
  </si>
  <si>
    <t>71120935</t>
  </si>
  <si>
    <t>ערד 8802</t>
  </si>
  <si>
    <t>ערד 8803</t>
  </si>
  <si>
    <t>71121057</t>
  </si>
  <si>
    <t>ערד 8805</t>
  </si>
  <si>
    <t>ערד 8807</t>
  </si>
  <si>
    <t>3236000</t>
  </si>
  <si>
    <t>ערד 8811</t>
  </si>
  <si>
    <t>98811000</t>
  </si>
  <si>
    <t>ערד 8816</t>
  </si>
  <si>
    <t>98816000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</si>
  <si>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</si>
  <si>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</si>
  <si>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</si>
  <si>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</si>
  <si>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</si>
  <si>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</si>
  <si>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</si>
  <si>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</si>
  <si>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</si>
  <si>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</si>
  <si>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</si>
  <si>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</si>
  <si>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</si>
  <si>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</si>
  <si>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</si>
  <si>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</si>
  <si>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8829</t>
  </si>
  <si>
    <t>9882900</t>
  </si>
  <si>
    <t>ערד 8832</t>
  </si>
  <si>
    <t>8831000</t>
  </si>
  <si>
    <t>ערד 8833</t>
  </si>
  <si>
    <t>8833000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</si>
  <si>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</si>
  <si>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</si>
  <si>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</si>
  <si>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</si>
  <si>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</si>
  <si>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</si>
  <si>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</si>
  <si>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</si>
  <si>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8843</t>
  </si>
  <si>
    <t>8843000</t>
  </si>
  <si>
    <t>ערד 8844</t>
  </si>
  <si>
    <t>8844000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</si>
  <si>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</si>
  <si>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</si>
  <si>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</si>
  <si>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</si>
  <si>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</si>
  <si>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</si>
  <si>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</si>
  <si>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</si>
  <si>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8854</t>
  </si>
  <si>
    <t>8854000</t>
  </si>
  <si>
    <t>ערד 8855</t>
  </si>
  <si>
    <t>88550000</t>
  </si>
  <si>
    <t>ערד 8858</t>
  </si>
  <si>
    <t>88580000</t>
  </si>
  <si>
    <t>ערד 8860</t>
  </si>
  <si>
    <t>88600000</t>
  </si>
  <si>
    <t>ערד 8862</t>
  </si>
  <si>
    <t>88620000</t>
  </si>
  <si>
    <t>ערד 8863</t>
  </si>
  <si>
    <t>88630000</t>
  </si>
  <si>
    <t>ערד 8864</t>
  </si>
  <si>
    <t>88640000</t>
  </si>
  <si>
    <t>ערד סדרה 2024  8758  4.8%</t>
  </si>
  <si>
    <t>8287583</t>
  </si>
  <si>
    <t>ערד סדרה 8756 2024 4.8%</t>
  </si>
  <si>
    <t>8287567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</si>
  <si>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</si>
  <si>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</si>
  <si>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</si>
  <si>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</si>
  <si>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</si>
  <si>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</si>
  <si>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</si>
  <si>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</si>
  <si>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</si>
  <si>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</si>
  <si>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</si>
  <si>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</si>
  <si>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</si>
  <si>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</si>
  <si>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</si>
  <si>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30110000</t>
  </si>
  <si>
    <t>AAA.IL</t>
  </si>
  <si>
    <t>מעלות S&amp;P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</si>
</sst>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28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28" xfId="0" applyNumberFormat="1" applyFont="1" applyFill="1" applyBorder="1" applyAlignment="1">
      <alignment horizontal="right"/>
    </xf>
    <xf numFmtId="4" fontId="28" fillId="0" borderId="28" xfId="0" applyNumberFormat="1" applyFont="1" applyFill="1" applyBorder="1" applyAlignment="1">
      <alignment horizontal="right"/>
    </xf>
    <xf numFmtId="167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168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9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W66"/>
  <sheetViews>
    <sheetView rightToLeft="1" tabSelected="1" workbookViewId="0">
      <selection activeCell="F11" sqref="F11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7" t="s">
        <v>156</v>
      </c>
      <c r="C1" s="78" t="s" vm="1">
        <v>223</v>
      </c>
    </row>
    <row r="2" spans="1:23">
      <c r="B2" s="57" t="s">
        <v>155</v>
      </c>
      <c r="C2" s="78" t="s">
        <v>224</v>
      </c>
    </row>
    <row r="3" spans="1:23">
      <c r="B3" s="57" t="s">
        <v>157</v>
      </c>
      <c r="C3" s="78" t="s">
        <v>225</v>
      </c>
    </row>
    <row r="4" spans="1:23">
      <c r="B4" s="57" t="s">
        <v>158</v>
      </c>
      <c r="C4" s="78">
        <v>2143</v>
      </c>
    </row>
    <row r="6" spans="1:23" ht="26.25" customHeight="1">
      <c r="B6" s="117" t="s">
        <v>172</v>
      </c>
      <c r="C6" s="118"/>
      <c r="D6" s="119"/>
    </row>
    <row r="7" spans="1:23" s="10" customFormat="1">
      <c r="B7" s="23"/>
      <c r="C7" s="24" t="s">
        <v>87</v>
      </c>
      <c r="D7" s="25" t="s">
        <v>85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210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7" t="s">
        <v>171</v>
      </c>
      <c r="C10" s="107">
        <f>C11+C12+C23</f>
        <v>66543.228860000003</v>
      </c>
      <c r="D10" s="108">
        <f>C10/$C$42</f>
        <v>1</v>
      </c>
    </row>
    <row r="11" spans="1:23">
      <c r="A11" s="45" t="s">
        <v>118</v>
      </c>
      <c r="B11" s="29" t="s">
        <v>173</v>
      </c>
      <c r="C11" s="107">
        <f>מזומנים!J10</f>
        <v>4027.9450099999995</v>
      </c>
      <c r="D11" s="108">
        <f t="shared" ref="D11:D13" si="0">C11/$C$42</f>
        <v>6.0531252826254864E-2</v>
      </c>
    </row>
    <row r="12" spans="1:23">
      <c r="B12" s="29" t="s">
        <v>174</v>
      </c>
      <c r="C12" s="107">
        <f>C13</f>
        <v>43525.561929999989</v>
      </c>
      <c r="D12" s="108">
        <f t="shared" si="0"/>
        <v>0.6540945288599268</v>
      </c>
    </row>
    <row r="13" spans="1:23">
      <c r="A13" s="55" t="s">
        <v>118</v>
      </c>
      <c r="B13" s="30" t="s">
        <v>44</v>
      </c>
      <c r="C13" s="107">
        <f>'תעודות התחייבות ממשלתיות'!O11</f>
        <v>43525.561929999989</v>
      </c>
      <c r="D13" s="108">
        <f t="shared" si="0"/>
        <v>0.6540945288599268</v>
      </c>
    </row>
    <row r="14" spans="1:23">
      <c r="A14" s="55" t="s">
        <v>118</v>
      </c>
      <c r="B14" s="30" t="s">
        <v>45</v>
      </c>
      <c r="C14" s="107" t="s" vm="2">
        <v>356</v>
      </c>
      <c r="D14" s="108" t="s" vm="3">
        <v>356</v>
      </c>
    </row>
    <row r="15" spans="1:23">
      <c r="A15" s="55" t="s">
        <v>118</v>
      </c>
      <c r="B15" s="30" t="s">
        <v>46</v>
      </c>
      <c r="C15" s="107" t="s" vm="4">
        <v>356</v>
      </c>
      <c r="D15" s="108" t="s" vm="5">
        <v>356</v>
      </c>
    </row>
    <row r="16" spans="1:23">
      <c r="A16" s="55" t="s">
        <v>118</v>
      </c>
      <c r="B16" s="30" t="s">
        <v>47</v>
      </c>
      <c r="C16" s="107" t="s" vm="6">
        <v>356</v>
      </c>
      <c r="D16" s="108" t="s" vm="7">
        <v>356</v>
      </c>
    </row>
    <row r="17" spans="1:4">
      <c r="A17" s="55" t="s">
        <v>118</v>
      </c>
      <c r="B17" s="30" t="s">
        <v>48</v>
      </c>
      <c r="C17" s="107" t="s" vm="8">
        <v>356</v>
      </c>
      <c r="D17" s="108" t="s" vm="9">
        <v>356</v>
      </c>
    </row>
    <row r="18" spans="1:4">
      <c r="A18" s="55" t="s">
        <v>118</v>
      </c>
      <c r="B18" s="30" t="s">
        <v>49</v>
      </c>
      <c r="C18" s="107" t="s" vm="10">
        <v>356</v>
      </c>
      <c r="D18" s="108" t="s" vm="11">
        <v>356</v>
      </c>
    </row>
    <row r="19" spans="1:4">
      <c r="A19" s="55" t="s">
        <v>118</v>
      </c>
      <c r="B19" s="30" t="s">
        <v>50</v>
      </c>
      <c r="C19" s="107" t="s" vm="12">
        <v>356</v>
      </c>
      <c r="D19" s="108" t="s" vm="13">
        <v>356</v>
      </c>
    </row>
    <row r="20" spans="1:4">
      <c r="A20" s="55" t="s">
        <v>118</v>
      </c>
      <c r="B20" s="30" t="s">
        <v>51</v>
      </c>
      <c r="C20" s="107" t="s" vm="14">
        <v>356</v>
      </c>
      <c r="D20" s="108" t="s" vm="15">
        <v>356</v>
      </c>
    </row>
    <row r="21" spans="1:4">
      <c r="A21" s="55" t="s">
        <v>118</v>
      </c>
      <c r="B21" s="30" t="s">
        <v>52</v>
      </c>
      <c r="C21" s="107" t="s" vm="16">
        <v>356</v>
      </c>
      <c r="D21" s="108" t="s" vm="17">
        <v>356</v>
      </c>
    </row>
    <row r="22" spans="1:4">
      <c r="A22" s="55" t="s">
        <v>118</v>
      </c>
      <c r="B22" s="30" t="s">
        <v>53</v>
      </c>
      <c r="C22" s="107" t="s" vm="18">
        <v>356</v>
      </c>
      <c r="D22" s="108" t="s" vm="19">
        <v>356</v>
      </c>
    </row>
    <row r="23" spans="1:4">
      <c r="B23" s="29" t="s">
        <v>175</v>
      </c>
      <c r="C23" s="107">
        <f>C24</f>
        <v>18989.721920000004</v>
      </c>
      <c r="D23" s="108">
        <f t="shared" ref="D23:D24" si="1">C23/$C$42</f>
        <v>0.28537421831381815</v>
      </c>
    </row>
    <row r="24" spans="1:4">
      <c r="A24" s="55" t="s">
        <v>118</v>
      </c>
      <c r="B24" s="30" t="s">
        <v>54</v>
      </c>
      <c r="C24" s="107">
        <f>'לא סחיר- תעודות התחייבות ממשלתי'!M11</f>
        <v>18989.721920000004</v>
      </c>
      <c r="D24" s="108">
        <f t="shared" si="1"/>
        <v>0.28537421831381815</v>
      </c>
    </row>
    <row r="25" spans="1:4">
      <c r="A25" s="55" t="s">
        <v>118</v>
      </c>
      <c r="B25" s="30" t="s">
        <v>55</v>
      </c>
      <c r="C25" s="107" t="s" vm="20">
        <v>356</v>
      </c>
      <c r="D25" s="108" t="s" vm="21">
        <v>356</v>
      </c>
    </row>
    <row r="26" spans="1:4">
      <c r="A26" s="55" t="s">
        <v>118</v>
      </c>
      <c r="B26" s="30" t="s">
        <v>46</v>
      </c>
      <c r="C26" s="107" t="s" vm="22">
        <v>356</v>
      </c>
      <c r="D26" s="108" t="s" vm="23">
        <v>356</v>
      </c>
    </row>
    <row r="27" spans="1:4">
      <c r="A27" s="55" t="s">
        <v>118</v>
      </c>
      <c r="B27" s="30" t="s">
        <v>56</v>
      </c>
      <c r="C27" s="107" t="s" vm="24">
        <v>356</v>
      </c>
      <c r="D27" s="108" t="s" vm="25">
        <v>356</v>
      </c>
    </row>
    <row r="28" spans="1:4">
      <c r="A28" s="55" t="s">
        <v>118</v>
      </c>
      <c r="B28" s="30" t="s">
        <v>57</v>
      </c>
      <c r="C28" s="107" t="s" vm="26">
        <v>356</v>
      </c>
      <c r="D28" s="108" t="s" vm="27">
        <v>356</v>
      </c>
    </row>
    <row r="29" spans="1:4">
      <c r="A29" s="55" t="s">
        <v>118</v>
      </c>
      <c r="B29" s="30" t="s">
        <v>58</v>
      </c>
      <c r="C29" s="107" t="s" vm="28">
        <v>356</v>
      </c>
      <c r="D29" s="108" t="s" vm="29">
        <v>356</v>
      </c>
    </row>
    <row r="30" spans="1:4">
      <c r="A30" s="55" t="s">
        <v>118</v>
      </c>
      <c r="B30" s="30" t="s">
        <v>198</v>
      </c>
      <c r="C30" s="107" t="s" vm="30">
        <v>356</v>
      </c>
      <c r="D30" s="108" t="s" vm="31">
        <v>356</v>
      </c>
    </row>
    <row r="31" spans="1:4">
      <c r="A31" s="55" t="s">
        <v>118</v>
      </c>
      <c r="B31" s="30" t="s">
        <v>81</v>
      </c>
      <c r="C31" s="107" t="s" vm="32">
        <v>356</v>
      </c>
      <c r="D31" s="108" t="s" vm="33">
        <v>356</v>
      </c>
    </row>
    <row r="32" spans="1:4">
      <c r="A32" s="55" t="s">
        <v>118</v>
      </c>
      <c r="B32" s="30" t="s">
        <v>59</v>
      </c>
      <c r="C32" s="107" t="s" vm="34">
        <v>356</v>
      </c>
      <c r="D32" s="108" t="s" vm="35">
        <v>356</v>
      </c>
    </row>
    <row r="33" spans="1:4">
      <c r="A33" s="55" t="s">
        <v>118</v>
      </c>
      <c r="B33" s="29" t="s">
        <v>176</v>
      </c>
      <c r="C33" s="107" t="s" vm="36">
        <v>356</v>
      </c>
      <c r="D33" s="108" t="s" vm="37">
        <v>356</v>
      </c>
    </row>
    <row r="34" spans="1:4">
      <c r="A34" s="55" t="s">
        <v>118</v>
      </c>
      <c r="B34" s="29" t="s">
        <v>177</v>
      </c>
      <c r="C34" s="107" t="s" vm="38">
        <v>356</v>
      </c>
      <c r="D34" s="108" t="s" vm="39">
        <v>356</v>
      </c>
    </row>
    <row r="35" spans="1:4">
      <c r="A35" s="55" t="s">
        <v>118</v>
      </c>
      <c r="B35" s="29" t="s">
        <v>178</v>
      </c>
      <c r="C35" s="107" t="s" vm="40">
        <v>356</v>
      </c>
      <c r="D35" s="108" t="s" vm="41">
        <v>356</v>
      </c>
    </row>
    <row r="36" spans="1:4">
      <c r="A36" s="55" t="s">
        <v>118</v>
      </c>
      <c r="B36" s="56" t="s">
        <v>179</v>
      </c>
      <c r="C36" s="107" t="s" vm="42">
        <v>356</v>
      </c>
      <c r="D36" s="108" t="s" vm="43">
        <v>356</v>
      </c>
    </row>
    <row r="37" spans="1:4">
      <c r="A37" s="55" t="s">
        <v>118</v>
      </c>
      <c r="B37" s="29" t="s">
        <v>180</v>
      </c>
      <c r="C37" s="107" t="s" vm="44">
        <v>356</v>
      </c>
      <c r="D37" s="108" t="s" vm="45">
        <v>356</v>
      </c>
    </row>
    <row r="38" spans="1:4">
      <c r="A38" s="55"/>
      <c r="B38" s="68" t="s">
        <v>182</v>
      </c>
      <c r="C38" s="107">
        <v>0</v>
      </c>
      <c r="D38" s="108">
        <f>C38/$C$42</f>
        <v>0</v>
      </c>
    </row>
    <row r="39" spans="1:4">
      <c r="A39" s="55" t="s">
        <v>118</v>
      </c>
      <c r="B39" s="69" t="s">
        <v>183</v>
      </c>
      <c r="C39" s="107" t="s" vm="46">
        <v>356</v>
      </c>
      <c r="D39" s="108" t="s" vm="47">
        <v>356</v>
      </c>
    </row>
    <row r="40" spans="1:4">
      <c r="A40" s="55" t="s">
        <v>118</v>
      </c>
      <c r="B40" s="69" t="s">
        <v>208</v>
      </c>
      <c r="C40" s="107" t="s" vm="48">
        <v>356</v>
      </c>
      <c r="D40" s="108" t="s" vm="49">
        <v>356</v>
      </c>
    </row>
    <row r="41" spans="1:4">
      <c r="A41" s="55" t="s">
        <v>118</v>
      </c>
      <c r="B41" s="69" t="s">
        <v>184</v>
      </c>
      <c r="C41" s="107" t="s" vm="50">
        <v>356</v>
      </c>
      <c r="D41" s="108" t="s" vm="51">
        <v>356</v>
      </c>
    </row>
    <row r="42" spans="1:4">
      <c r="B42" s="69" t="s">
        <v>60</v>
      </c>
      <c r="C42" s="107">
        <f>C38+C10</f>
        <v>66543.228860000003</v>
      </c>
      <c r="D42" s="108">
        <f>C42/$C$42</f>
        <v>1</v>
      </c>
    </row>
    <row r="43" spans="1:4">
      <c r="A43" s="55" t="s">
        <v>118</v>
      </c>
      <c r="B43" s="69" t="s">
        <v>181</v>
      </c>
      <c r="C43" s="107"/>
      <c r="D43" s="108"/>
    </row>
    <row r="44" spans="1:4">
      <c r="B44" s="6" t="s">
        <v>86</v>
      </c>
    </row>
    <row r="45" spans="1:4">
      <c r="C45" s="75" t="s">
        <v>163</v>
      </c>
      <c r="D45" s="36" t="s">
        <v>80</v>
      </c>
    </row>
    <row r="46" spans="1:4">
      <c r="C46" s="76" t="s">
        <v>1</v>
      </c>
      <c r="D46" s="25" t="s">
        <v>2</v>
      </c>
    </row>
    <row r="47" spans="1:4">
      <c r="C47" s="109" t="s">
        <v>144</v>
      </c>
      <c r="D47" s="110" vm="52">
        <v>2.6166</v>
      </c>
    </row>
    <row r="48" spans="1:4">
      <c r="C48" s="109" t="s">
        <v>153</v>
      </c>
      <c r="D48" s="110">
        <v>0.89746127579551627</v>
      </c>
    </row>
    <row r="49" spans="2:4">
      <c r="C49" s="109" t="s">
        <v>149</v>
      </c>
      <c r="D49" s="110" vm="53">
        <v>2.7869000000000002</v>
      </c>
    </row>
    <row r="50" spans="2:4">
      <c r="B50" s="12"/>
      <c r="C50" s="109" t="s">
        <v>357</v>
      </c>
      <c r="D50" s="110" vm="54">
        <v>3.7168999999999999</v>
      </c>
    </row>
    <row r="51" spans="2:4">
      <c r="C51" s="109" t="s">
        <v>142</v>
      </c>
      <c r="D51" s="110" vm="55">
        <v>4.2156000000000002</v>
      </c>
    </row>
    <row r="52" spans="2:4">
      <c r="C52" s="109" t="s">
        <v>143</v>
      </c>
      <c r="D52" s="110" vm="56">
        <v>4.7385000000000002</v>
      </c>
    </row>
    <row r="53" spans="2:4">
      <c r="C53" s="109" t="s">
        <v>145</v>
      </c>
      <c r="D53" s="110">
        <v>0.46333673990802243</v>
      </c>
    </row>
    <row r="54" spans="2:4">
      <c r="C54" s="109" t="s">
        <v>150</v>
      </c>
      <c r="D54" s="110" vm="57">
        <v>3.1962000000000002</v>
      </c>
    </row>
    <row r="55" spans="2:4">
      <c r="C55" s="109" t="s">
        <v>151</v>
      </c>
      <c r="D55" s="110">
        <v>0.19397900298964052</v>
      </c>
    </row>
    <row r="56" spans="2:4">
      <c r="C56" s="109" t="s">
        <v>148</v>
      </c>
      <c r="D56" s="110" vm="58">
        <v>0.56530000000000002</v>
      </c>
    </row>
    <row r="57" spans="2:4">
      <c r="C57" s="109" t="s">
        <v>358</v>
      </c>
      <c r="D57" s="110">
        <v>2.4036128999999997</v>
      </c>
    </row>
    <row r="58" spans="2:4">
      <c r="C58" s="109" t="s">
        <v>147</v>
      </c>
      <c r="D58" s="110" vm="59">
        <v>0.40939999999999999</v>
      </c>
    </row>
    <row r="59" spans="2:4">
      <c r="C59" s="109" t="s">
        <v>140</v>
      </c>
      <c r="D59" s="110" vm="60">
        <v>3.6269999999999998</v>
      </c>
    </row>
    <row r="60" spans="2:4">
      <c r="C60" s="109" t="s">
        <v>154</v>
      </c>
      <c r="D60" s="110" vm="61">
        <v>0.25629999999999997</v>
      </c>
    </row>
    <row r="61" spans="2:4">
      <c r="C61" s="109" t="s">
        <v>359</v>
      </c>
      <c r="D61" s="110" vm="62">
        <v>0.4446</v>
      </c>
    </row>
    <row r="62" spans="2:4">
      <c r="C62" s="109" t="s">
        <v>360</v>
      </c>
      <c r="D62" s="110">
        <v>5.5312821685920159E-2</v>
      </c>
    </row>
    <row r="63" spans="2:4">
      <c r="C63" s="109" t="s">
        <v>141</v>
      </c>
      <c r="D63" s="110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156</v>
      </c>
      <c r="C1" s="78" t="s" vm="1">
        <v>223</v>
      </c>
    </row>
    <row r="2" spans="2:60">
      <c r="B2" s="57" t="s">
        <v>155</v>
      </c>
      <c r="C2" s="78" t="s">
        <v>224</v>
      </c>
    </row>
    <row r="3" spans="2:60">
      <c r="B3" s="57" t="s">
        <v>157</v>
      </c>
      <c r="C3" s="78" t="s">
        <v>225</v>
      </c>
    </row>
    <row r="4" spans="2:60">
      <c r="B4" s="57" t="s">
        <v>158</v>
      </c>
      <c r="C4" s="78">
        <v>2143</v>
      </c>
    </row>
    <row r="6" spans="2:60" ht="26.25" customHeight="1">
      <c r="B6" s="131" t="s">
        <v>186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2:60" ht="26.25" customHeight="1">
      <c r="B7" s="131" t="s">
        <v>69</v>
      </c>
      <c r="C7" s="132"/>
      <c r="D7" s="132"/>
      <c r="E7" s="132"/>
      <c r="F7" s="132"/>
      <c r="G7" s="132"/>
      <c r="H7" s="132"/>
      <c r="I7" s="132"/>
      <c r="J7" s="132"/>
      <c r="K7" s="132"/>
      <c r="L7" s="133"/>
      <c r="BH7" s="3"/>
    </row>
    <row r="8" spans="2:60" s="3" customFormat="1" ht="78.75">
      <c r="B8" s="23" t="s">
        <v>93</v>
      </c>
      <c r="C8" s="31" t="s">
        <v>30</v>
      </c>
      <c r="D8" s="31" t="s">
        <v>96</v>
      </c>
      <c r="E8" s="31" t="s">
        <v>41</v>
      </c>
      <c r="F8" s="31" t="s">
        <v>78</v>
      </c>
      <c r="G8" s="31" t="s">
        <v>207</v>
      </c>
      <c r="H8" s="31" t="s">
        <v>206</v>
      </c>
      <c r="I8" s="31" t="s">
        <v>40</v>
      </c>
      <c r="J8" s="31" t="s">
        <v>39</v>
      </c>
      <c r="K8" s="31" t="s">
        <v>159</v>
      </c>
      <c r="L8" s="31" t="s">
        <v>161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214</v>
      </c>
      <c r="H9" s="17"/>
      <c r="I9" s="17" t="s">
        <v>210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C11" s="1"/>
      <c r="BD11" s="3"/>
      <c r="BE11" s="1"/>
      <c r="BG11" s="1"/>
    </row>
    <row r="12" spans="2:60" s="4" customFormat="1" ht="18" customHeight="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C12" s="1"/>
      <c r="BD12" s="3"/>
      <c r="BE12" s="1"/>
      <c r="BG12" s="1"/>
    </row>
    <row r="13" spans="2:60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D13" s="3"/>
    </row>
    <row r="14" spans="2:60" ht="20.25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BD14" s="4"/>
    </row>
    <row r="15" spans="2:60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156</v>
      </c>
      <c r="C1" s="78" t="s" vm="1">
        <v>223</v>
      </c>
    </row>
    <row r="2" spans="2:61">
      <c r="B2" s="57" t="s">
        <v>155</v>
      </c>
      <c r="C2" s="78" t="s">
        <v>224</v>
      </c>
    </row>
    <row r="3" spans="2:61">
      <c r="B3" s="57" t="s">
        <v>157</v>
      </c>
      <c r="C3" s="78" t="s">
        <v>225</v>
      </c>
    </row>
    <row r="4" spans="2:61">
      <c r="B4" s="57" t="s">
        <v>158</v>
      </c>
      <c r="C4" s="78">
        <v>2143</v>
      </c>
    </row>
    <row r="6" spans="2:61" ht="26.25" customHeight="1">
      <c r="B6" s="131" t="s">
        <v>186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2:61" ht="26.25" customHeight="1">
      <c r="B7" s="131" t="s">
        <v>70</v>
      </c>
      <c r="C7" s="132"/>
      <c r="D7" s="132"/>
      <c r="E7" s="132"/>
      <c r="F7" s="132"/>
      <c r="G7" s="132"/>
      <c r="H7" s="132"/>
      <c r="I7" s="132"/>
      <c r="J7" s="132"/>
      <c r="K7" s="132"/>
      <c r="L7" s="133"/>
      <c r="BI7" s="3"/>
    </row>
    <row r="8" spans="2:61" s="3" customFormat="1" ht="78.75">
      <c r="B8" s="23" t="s">
        <v>93</v>
      </c>
      <c r="C8" s="31" t="s">
        <v>30</v>
      </c>
      <c r="D8" s="31" t="s">
        <v>96</v>
      </c>
      <c r="E8" s="31" t="s">
        <v>41</v>
      </c>
      <c r="F8" s="31" t="s">
        <v>78</v>
      </c>
      <c r="G8" s="31" t="s">
        <v>207</v>
      </c>
      <c r="H8" s="31" t="s">
        <v>206</v>
      </c>
      <c r="I8" s="31" t="s">
        <v>40</v>
      </c>
      <c r="J8" s="31" t="s">
        <v>39</v>
      </c>
      <c r="K8" s="31" t="s">
        <v>159</v>
      </c>
      <c r="L8" s="32" t="s">
        <v>161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214</v>
      </c>
      <c r="H9" s="17"/>
      <c r="I9" s="17" t="s">
        <v>210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156</v>
      </c>
      <c r="C1" s="78" t="s" vm="1">
        <v>223</v>
      </c>
    </row>
    <row r="2" spans="1:60">
      <c r="B2" s="57" t="s">
        <v>155</v>
      </c>
      <c r="C2" s="78" t="s">
        <v>224</v>
      </c>
    </row>
    <row r="3" spans="1:60">
      <c r="B3" s="57" t="s">
        <v>157</v>
      </c>
      <c r="C3" s="78" t="s">
        <v>225</v>
      </c>
    </row>
    <row r="4" spans="1:60">
      <c r="B4" s="57" t="s">
        <v>158</v>
      </c>
      <c r="C4" s="78">
        <v>2143</v>
      </c>
    </row>
    <row r="6" spans="1:60" ht="26.25" customHeight="1">
      <c r="B6" s="131" t="s">
        <v>186</v>
      </c>
      <c r="C6" s="132"/>
      <c r="D6" s="132"/>
      <c r="E6" s="132"/>
      <c r="F6" s="132"/>
      <c r="G6" s="132"/>
      <c r="H6" s="132"/>
      <c r="I6" s="132"/>
      <c r="J6" s="132"/>
      <c r="K6" s="133"/>
      <c r="BD6" s="1" t="s">
        <v>97</v>
      </c>
      <c r="BF6" s="1" t="s">
        <v>164</v>
      </c>
      <c r="BH6" s="3" t="s">
        <v>141</v>
      </c>
    </row>
    <row r="7" spans="1:60" ht="26.25" customHeight="1">
      <c r="B7" s="131" t="s">
        <v>71</v>
      </c>
      <c r="C7" s="132"/>
      <c r="D7" s="132"/>
      <c r="E7" s="132"/>
      <c r="F7" s="132"/>
      <c r="G7" s="132"/>
      <c r="H7" s="132"/>
      <c r="I7" s="132"/>
      <c r="J7" s="132"/>
      <c r="K7" s="133"/>
      <c r="BD7" s="3" t="s">
        <v>99</v>
      </c>
      <c r="BF7" s="1" t="s">
        <v>119</v>
      </c>
      <c r="BH7" s="3" t="s">
        <v>140</v>
      </c>
    </row>
    <row r="8" spans="1:60" s="3" customFormat="1" ht="78.75">
      <c r="A8" s="2"/>
      <c r="B8" s="23" t="s">
        <v>93</v>
      </c>
      <c r="C8" s="31" t="s">
        <v>30</v>
      </c>
      <c r="D8" s="31" t="s">
        <v>96</v>
      </c>
      <c r="E8" s="31" t="s">
        <v>41</v>
      </c>
      <c r="F8" s="31" t="s">
        <v>78</v>
      </c>
      <c r="G8" s="31" t="s">
        <v>207</v>
      </c>
      <c r="H8" s="31" t="s">
        <v>206</v>
      </c>
      <c r="I8" s="31" t="s">
        <v>40</v>
      </c>
      <c r="J8" s="31" t="s">
        <v>159</v>
      </c>
      <c r="K8" s="31" t="s">
        <v>161</v>
      </c>
      <c r="BC8" s="1" t="s">
        <v>112</v>
      </c>
      <c r="BD8" s="1" t="s">
        <v>113</v>
      </c>
      <c r="BE8" s="1" t="s">
        <v>120</v>
      </c>
      <c r="BG8" s="4" t="s">
        <v>142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214</v>
      </c>
      <c r="H9" s="17"/>
      <c r="I9" s="17" t="s">
        <v>210</v>
      </c>
      <c r="J9" s="33" t="s">
        <v>20</v>
      </c>
      <c r="K9" s="58" t="s">
        <v>20</v>
      </c>
      <c r="BC9" s="1" t="s">
        <v>109</v>
      </c>
      <c r="BE9" s="1" t="s">
        <v>121</v>
      </c>
      <c r="BG9" s="4" t="s">
        <v>143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105</v>
      </c>
      <c r="BD10" s="3"/>
      <c r="BE10" s="1" t="s">
        <v>165</v>
      </c>
      <c r="BG10" s="1" t="s">
        <v>149</v>
      </c>
    </row>
    <row r="11" spans="1:60" s="4" customFormat="1" ht="18" customHeight="1">
      <c r="A11" s="2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BC11" s="1" t="s">
        <v>104</v>
      </c>
      <c r="BD11" s="3"/>
      <c r="BE11" s="1" t="s">
        <v>122</v>
      </c>
      <c r="BG11" s="1" t="s">
        <v>144</v>
      </c>
    </row>
    <row r="12" spans="1:60" ht="20.25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P12" s="1"/>
      <c r="BC12" s="1" t="s">
        <v>102</v>
      </c>
      <c r="BD12" s="4"/>
      <c r="BE12" s="1" t="s">
        <v>123</v>
      </c>
      <c r="BG12" s="1" t="s">
        <v>145</v>
      </c>
    </row>
    <row r="13" spans="1:60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P13" s="1"/>
      <c r="BC13" s="1" t="s">
        <v>106</v>
      </c>
      <c r="BE13" s="1" t="s">
        <v>124</v>
      </c>
      <c r="BG13" s="1" t="s">
        <v>146</v>
      </c>
    </row>
    <row r="14" spans="1:60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P14" s="1"/>
      <c r="BC14" s="1" t="s">
        <v>103</v>
      </c>
      <c r="BE14" s="1" t="s">
        <v>125</v>
      </c>
      <c r="BG14" s="1" t="s">
        <v>148</v>
      </c>
    </row>
    <row r="15" spans="1:60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P15" s="1"/>
      <c r="BC15" s="1" t="s">
        <v>114</v>
      </c>
      <c r="BE15" s="1" t="s">
        <v>166</v>
      </c>
      <c r="BG15" s="1" t="s">
        <v>150</v>
      </c>
    </row>
    <row r="16" spans="1:60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P16" s="1"/>
      <c r="BC16" s="4" t="s">
        <v>100</v>
      </c>
      <c r="BD16" s="1" t="s">
        <v>115</v>
      </c>
      <c r="BE16" s="1" t="s">
        <v>126</v>
      </c>
      <c r="BG16" s="1" t="s">
        <v>151</v>
      </c>
    </row>
    <row r="17" spans="2:60">
      <c r="B17" s="79"/>
      <c r="C17" s="79"/>
      <c r="D17" s="79"/>
      <c r="E17" s="79"/>
      <c r="F17" s="79"/>
      <c r="G17" s="79"/>
      <c r="H17" s="79"/>
      <c r="I17" s="79"/>
      <c r="J17" s="79"/>
      <c r="K17" s="79"/>
      <c r="P17" s="1"/>
      <c r="BC17" s="1" t="s">
        <v>110</v>
      </c>
      <c r="BE17" s="1" t="s">
        <v>127</v>
      </c>
      <c r="BG17" s="1" t="s">
        <v>152</v>
      </c>
    </row>
    <row r="18" spans="2:60">
      <c r="B18" s="79"/>
      <c r="C18" s="79"/>
      <c r="D18" s="79"/>
      <c r="E18" s="79"/>
      <c r="F18" s="79"/>
      <c r="G18" s="79"/>
      <c r="H18" s="79"/>
      <c r="I18" s="79"/>
      <c r="J18" s="79"/>
      <c r="K18" s="79"/>
      <c r="BD18" s="1" t="s">
        <v>98</v>
      </c>
      <c r="BF18" s="1" t="s">
        <v>128</v>
      </c>
      <c r="BH18" s="1" t="s">
        <v>26</v>
      </c>
    </row>
    <row r="19" spans="2:60">
      <c r="B19" s="79"/>
      <c r="C19" s="79"/>
      <c r="D19" s="79"/>
      <c r="E19" s="79"/>
      <c r="F19" s="79"/>
      <c r="G19" s="79"/>
      <c r="H19" s="79"/>
      <c r="I19" s="79"/>
      <c r="J19" s="79"/>
      <c r="K19" s="79"/>
      <c r="BD19" s="1" t="s">
        <v>111</v>
      </c>
      <c r="BF19" s="1" t="s">
        <v>129</v>
      </c>
    </row>
    <row r="20" spans="2:60">
      <c r="B20" s="79"/>
      <c r="C20" s="79"/>
      <c r="D20" s="79"/>
      <c r="E20" s="79"/>
      <c r="F20" s="79"/>
      <c r="G20" s="79"/>
      <c r="H20" s="79"/>
      <c r="I20" s="79"/>
      <c r="J20" s="79"/>
      <c r="K20" s="79"/>
      <c r="BD20" s="1" t="s">
        <v>116</v>
      </c>
      <c r="BF20" s="1" t="s">
        <v>130</v>
      </c>
    </row>
    <row r="21" spans="2:60">
      <c r="B21" s="79"/>
      <c r="C21" s="79"/>
      <c r="D21" s="79"/>
      <c r="E21" s="79"/>
      <c r="F21" s="79"/>
      <c r="G21" s="79"/>
      <c r="H21" s="79"/>
      <c r="I21" s="79"/>
      <c r="J21" s="79"/>
      <c r="K21" s="79"/>
      <c r="BD21" s="1" t="s">
        <v>101</v>
      </c>
      <c r="BE21" s="1" t="s">
        <v>117</v>
      </c>
      <c r="BF21" s="1" t="s">
        <v>131</v>
      </c>
    </row>
    <row r="22" spans="2:60">
      <c r="B22" s="79"/>
      <c r="C22" s="79"/>
      <c r="D22" s="79"/>
      <c r="E22" s="79"/>
      <c r="F22" s="79"/>
      <c r="G22" s="79"/>
      <c r="H22" s="79"/>
      <c r="I22" s="79"/>
      <c r="J22" s="79"/>
      <c r="K22" s="79"/>
      <c r="BD22" s="1" t="s">
        <v>107</v>
      </c>
      <c r="BF22" s="1" t="s">
        <v>132</v>
      </c>
    </row>
    <row r="23" spans="2:60">
      <c r="B23" s="79"/>
      <c r="C23" s="79"/>
      <c r="D23" s="79"/>
      <c r="E23" s="79"/>
      <c r="F23" s="79"/>
      <c r="G23" s="79"/>
      <c r="H23" s="79"/>
      <c r="I23" s="79"/>
      <c r="J23" s="79"/>
      <c r="K23" s="79"/>
      <c r="BD23" s="1" t="s">
        <v>26</v>
      </c>
      <c r="BE23" s="1" t="s">
        <v>108</v>
      </c>
      <c r="BF23" s="1" t="s">
        <v>167</v>
      </c>
    </row>
    <row r="24" spans="2:60">
      <c r="B24" s="79"/>
      <c r="C24" s="79"/>
      <c r="D24" s="79"/>
      <c r="E24" s="79"/>
      <c r="F24" s="79"/>
      <c r="G24" s="79"/>
      <c r="H24" s="79"/>
      <c r="I24" s="79"/>
      <c r="J24" s="79"/>
      <c r="K24" s="79"/>
      <c r="BF24" s="1" t="s">
        <v>170</v>
      </c>
    </row>
    <row r="25" spans="2:60">
      <c r="B25" s="79"/>
      <c r="C25" s="79"/>
      <c r="D25" s="79"/>
      <c r="E25" s="79"/>
      <c r="F25" s="79"/>
      <c r="G25" s="79"/>
      <c r="H25" s="79"/>
      <c r="I25" s="79"/>
      <c r="J25" s="79"/>
      <c r="K25" s="79"/>
      <c r="BF25" s="1" t="s">
        <v>133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134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169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135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136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168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26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156</v>
      </c>
      <c r="C1" s="78" t="s" vm="1">
        <v>223</v>
      </c>
    </row>
    <row r="2" spans="2:81">
      <c r="B2" s="57" t="s">
        <v>155</v>
      </c>
      <c r="C2" s="78" t="s">
        <v>224</v>
      </c>
    </row>
    <row r="3" spans="2:81">
      <c r="B3" s="57" t="s">
        <v>157</v>
      </c>
      <c r="C3" s="78" t="s">
        <v>225</v>
      </c>
      <c r="E3" s="2"/>
    </row>
    <row r="4" spans="2:81">
      <c r="B4" s="57" t="s">
        <v>158</v>
      </c>
      <c r="C4" s="78">
        <v>2143</v>
      </c>
    </row>
    <row r="6" spans="2:81" ht="26.25" customHeight="1">
      <c r="B6" s="131" t="s">
        <v>186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81" ht="26.25" customHeight="1">
      <c r="B7" s="131" t="s">
        <v>72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</row>
    <row r="8" spans="2:81" s="3" customFormat="1" ht="47.25">
      <c r="B8" s="23" t="s">
        <v>93</v>
      </c>
      <c r="C8" s="31" t="s">
        <v>30</v>
      </c>
      <c r="D8" s="14" t="s">
        <v>32</v>
      </c>
      <c r="E8" s="31" t="s">
        <v>15</v>
      </c>
      <c r="F8" s="31" t="s">
        <v>42</v>
      </c>
      <c r="G8" s="31" t="s">
        <v>79</v>
      </c>
      <c r="H8" s="31" t="s">
        <v>18</v>
      </c>
      <c r="I8" s="31" t="s">
        <v>78</v>
      </c>
      <c r="J8" s="31" t="s">
        <v>17</v>
      </c>
      <c r="K8" s="31" t="s">
        <v>19</v>
      </c>
      <c r="L8" s="31" t="s">
        <v>207</v>
      </c>
      <c r="M8" s="31" t="s">
        <v>206</v>
      </c>
      <c r="N8" s="31" t="s">
        <v>40</v>
      </c>
      <c r="O8" s="31" t="s">
        <v>39</v>
      </c>
      <c r="P8" s="31" t="s">
        <v>159</v>
      </c>
      <c r="Q8" s="32" t="s">
        <v>161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214</v>
      </c>
      <c r="M9" s="33"/>
      <c r="N9" s="33" t="s">
        <v>210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73"/>
  <sheetViews>
    <sheetView rightToLeft="1" workbookViewId="0"/>
  </sheetViews>
  <sheetFormatPr defaultColWidth="9.140625" defaultRowHeight="18"/>
  <cols>
    <col min="1" max="1" width="3" style="1" customWidth="1"/>
    <col min="2" max="2" width="32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156</v>
      </c>
      <c r="C1" s="78" t="s" vm="1">
        <v>223</v>
      </c>
    </row>
    <row r="2" spans="2:72">
      <c r="B2" s="57" t="s">
        <v>155</v>
      </c>
      <c r="C2" s="78" t="s">
        <v>224</v>
      </c>
    </row>
    <row r="3" spans="2:72">
      <c r="B3" s="57" t="s">
        <v>157</v>
      </c>
      <c r="C3" s="78" t="s">
        <v>225</v>
      </c>
    </row>
    <row r="4" spans="2:72">
      <c r="B4" s="57" t="s">
        <v>158</v>
      </c>
      <c r="C4" s="78">
        <v>2143</v>
      </c>
    </row>
    <row r="6" spans="2:72" ht="26.25" customHeight="1">
      <c r="B6" s="131" t="s">
        <v>187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3"/>
    </row>
    <row r="7" spans="2:72" ht="26.25" customHeight="1">
      <c r="B7" s="131" t="s">
        <v>63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3"/>
    </row>
    <row r="8" spans="2:72" s="3" customFormat="1" ht="78.75">
      <c r="B8" s="23" t="s">
        <v>93</v>
      </c>
      <c r="C8" s="31" t="s">
        <v>30</v>
      </c>
      <c r="D8" s="31" t="s">
        <v>15</v>
      </c>
      <c r="E8" s="31" t="s">
        <v>42</v>
      </c>
      <c r="F8" s="31" t="s">
        <v>79</v>
      </c>
      <c r="G8" s="31" t="s">
        <v>18</v>
      </c>
      <c r="H8" s="31" t="s">
        <v>78</v>
      </c>
      <c r="I8" s="31" t="s">
        <v>17</v>
      </c>
      <c r="J8" s="31" t="s">
        <v>19</v>
      </c>
      <c r="K8" s="31" t="s">
        <v>207</v>
      </c>
      <c r="L8" s="31" t="s">
        <v>206</v>
      </c>
      <c r="M8" s="31" t="s">
        <v>87</v>
      </c>
      <c r="N8" s="31" t="s">
        <v>39</v>
      </c>
      <c r="O8" s="31" t="s">
        <v>159</v>
      </c>
      <c r="P8" s="32" t="s">
        <v>161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214</v>
      </c>
      <c r="L9" s="33"/>
      <c r="M9" s="33" t="s">
        <v>210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7" t="s">
        <v>25</v>
      </c>
      <c r="C11" s="99"/>
      <c r="D11" s="99"/>
      <c r="E11" s="99"/>
      <c r="F11" s="99"/>
      <c r="G11" s="100">
        <v>8.3519374381391653</v>
      </c>
      <c r="H11" s="99"/>
      <c r="I11" s="99"/>
      <c r="J11" s="101">
        <v>4.8522823985565761E-2</v>
      </c>
      <c r="K11" s="100"/>
      <c r="L11" s="99"/>
      <c r="M11" s="100">
        <v>18989.721920000004</v>
      </c>
      <c r="N11" s="99"/>
      <c r="O11" s="102">
        <f>M11/$M$11</f>
        <v>1</v>
      </c>
      <c r="P11" s="102">
        <f>M11/'סכום נכסי הקרן'!$C$42</f>
        <v>0.28537421831381815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1" t="s">
        <v>204</v>
      </c>
      <c r="C12" s="82"/>
      <c r="D12" s="82"/>
      <c r="E12" s="82"/>
      <c r="F12" s="82"/>
      <c r="G12" s="90">
        <v>8.3519374381391671</v>
      </c>
      <c r="H12" s="82"/>
      <c r="I12" s="82"/>
      <c r="J12" s="103">
        <v>4.8522823985565768E-2</v>
      </c>
      <c r="K12" s="90"/>
      <c r="L12" s="82"/>
      <c r="M12" s="90">
        <v>18989.721919999993</v>
      </c>
      <c r="N12" s="82"/>
      <c r="O12" s="91">
        <f t="shared" ref="O12:O67" si="0">M12/$M$11</f>
        <v>0.99999999999999944</v>
      </c>
      <c r="P12" s="91">
        <f>M12/'סכום נכסי הקרן'!$C$42</f>
        <v>0.28537421831381798</v>
      </c>
    </row>
    <row r="13" spans="2:72">
      <c r="B13" s="98" t="s">
        <v>43</v>
      </c>
      <c r="C13" s="82"/>
      <c r="D13" s="82"/>
      <c r="E13" s="82"/>
      <c r="F13" s="82"/>
      <c r="G13" s="90">
        <v>8.3519374381391671</v>
      </c>
      <c r="H13" s="82"/>
      <c r="I13" s="82"/>
      <c r="J13" s="103">
        <v>4.8522823985565768E-2</v>
      </c>
      <c r="K13" s="90"/>
      <c r="L13" s="82"/>
      <c r="M13" s="90">
        <v>18989.721919999993</v>
      </c>
      <c r="N13" s="82"/>
      <c r="O13" s="91">
        <f t="shared" si="0"/>
        <v>0.99999999999999944</v>
      </c>
      <c r="P13" s="91">
        <f>M13/'סכום נכסי הקרן'!$C$42</f>
        <v>0.28537421831381798</v>
      </c>
    </row>
    <row r="14" spans="2:72">
      <c r="B14" s="86" t="s">
        <v>253</v>
      </c>
      <c r="C14" s="80" t="s">
        <v>254</v>
      </c>
      <c r="D14" s="80" t="s">
        <v>228</v>
      </c>
      <c r="E14" s="80"/>
      <c r="F14" s="104">
        <v>40148</v>
      </c>
      <c r="G14" s="87">
        <v>5.33</v>
      </c>
      <c r="H14" s="93" t="s">
        <v>141</v>
      </c>
      <c r="I14" s="94">
        <v>4.8000000000000001E-2</v>
      </c>
      <c r="J14" s="94">
        <v>4.8500000000000008E-2</v>
      </c>
      <c r="K14" s="87">
        <v>81999.999999999985</v>
      </c>
      <c r="L14" s="105">
        <v>110.5668</v>
      </c>
      <c r="M14" s="87">
        <v>90.653249999999986</v>
      </c>
      <c r="N14" s="80"/>
      <c r="O14" s="88">
        <f t="shared" si="0"/>
        <v>4.7738060821482511E-3</v>
      </c>
      <c r="P14" s="88">
        <f>M14/'סכום נכסי הקרן'!$C$42</f>
        <v>1.3623211790748078E-3</v>
      </c>
    </row>
    <row r="15" spans="2:72">
      <c r="B15" s="86" t="s">
        <v>255</v>
      </c>
      <c r="C15" s="80" t="s">
        <v>256</v>
      </c>
      <c r="D15" s="80" t="s">
        <v>228</v>
      </c>
      <c r="E15" s="80"/>
      <c r="F15" s="104">
        <v>40452</v>
      </c>
      <c r="G15" s="87">
        <v>5.8900000000000006</v>
      </c>
      <c r="H15" s="93" t="s">
        <v>141</v>
      </c>
      <c r="I15" s="94">
        <v>4.8000000000000001E-2</v>
      </c>
      <c r="J15" s="94">
        <v>4.8600000000000004E-2</v>
      </c>
      <c r="K15" s="87">
        <v>2999.9999999999995</v>
      </c>
      <c r="L15" s="105">
        <v>109.32340000000001</v>
      </c>
      <c r="M15" s="87">
        <v>3.2791199999999994</v>
      </c>
      <c r="N15" s="80"/>
      <c r="O15" s="88">
        <f t="shared" si="0"/>
        <v>1.7267867395922345E-4</v>
      </c>
      <c r="P15" s="88">
        <f>M15/'סכום נכסי הקרן'!$C$42</f>
        <v>4.9278041600580055E-5</v>
      </c>
    </row>
    <row r="16" spans="2:72">
      <c r="B16" s="86" t="s">
        <v>257</v>
      </c>
      <c r="C16" s="80" t="s">
        <v>258</v>
      </c>
      <c r="D16" s="80" t="s">
        <v>228</v>
      </c>
      <c r="E16" s="80"/>
      <c r="F16" s="104">
        <v>40909</v>
      </c>
      <c r="G16" s="87">
        <v>6.84</v>
      </c>
      <c r="H16" s="93" t="s">
        <v>141</v>
      </c>
      <c r="I16" s="94">
        <v>4.8000000000000001E-2</v>
      </c>
      <c r="J16" s="94">
        <v>4.8499999999999995E-2</v>
      </c>
      <c r="K16" s="87">
        <v>523999.99999999994</v>
      </c>
      <c r="L16" s="105">
        <v>104.70310000000001</v>
      </c>
      <c r="M16" s="87">
        <v>548.58934999999997</v>
      </c>
      <c r="N16" s="80"/>
      <c r="O16" s="88">
        <f t="shared" si="0"/>
        <v>2.8888751099731737E-2</v>
      </c>
      <c r="P16" s="88">
        <f>M16/'סכום נכסי הקרן'!$C$42</f>
        <v>8.2441047631483973E-3</v>
      </c>
    </row>
    <row r="17" spans="2:16">
      <c r="B17" s="86" t="s">
        <v>259</v>
      </c>
      <c r="C17" s="80">
        <v>8790</v>
      </c>
      <c r="D17" s="80" t="s">
        <v>228</v>
      </c>
      <c r="E17" s="80"/>
      <c r="F17" s="104">
        <v>41030</v>
      </c>
      <c r="G17" s="87">
        <v>7.0000000000000018</v>
      </c>
      <c r="H17" s="93" t="s">
        <v>141</v>
      </c>
      <c r="I17" s="94">
        <v>4.8000000000000001E-2</v>
      </c>
      <c r="J17" s="94">
        <v>4.8600000000000004E-2</v>
      </c>
      <c r="K17" s="87">
        <v>1575999.9999999998</v>
      </c>
      <c r="L17" s="105">
        <v>105.0804</v>
      </c>
      <c r="M17" s="87">
        <v>1656.2679599999997</v>
      </c>
      <c r="N17" s="80"/>
      <c r="O17" s="88">
        <f t="shared" si="0"/>
        <v>8.7219179247465223E-2</v>
      </c>
      <c r="P17" s="88">
        <f>M17/'סכום נכסי הקרן'!$C$42</f>
        <v>2.4890105099718174E-2</v>
      </c>
    </row>
    <row r="18" spans="2:16">
      <c r="B18" s="86" t="s">
        <v>260</v>
      </c>
      <c r="C18" s="80" t="s">
        <v>261</v>
      </c>
      <c r="D18" s="80" t="s">
        <v>228</v>
      </c>
      <c r="E18" s="80"/>
      <c r="F18" s="104">
        <v>41091</v>
      </c>
      <c r="G18" s="87">
        <v>7.169999999999999</v>
      </c>
      <c r="H18" s="93" t="s">
        <v>141</v>
      </c>
      <c r="I18" s="94">
        <v>4.8000000000000001E-2</v>
      </c>
      <c r="J18" s="94">
        <v>4.8499999999999995E-2</v>
      </c>
      <c r="K18" s="87">
        <v>428999.99999999994</v>
      </c>
      <c r="L18" s="105">
        <v>103.3579</v>
      </c>
      <c r="M18" s="87">
        <v>443.59250999999995</v>
      </c>
      <c r="N18" s="80"/>
      <c r="O18" s="88">
        <f t="shared" si="0"/>
        <v>2.3359610628779542E-2</v>
      </c>
      <c r="P18" s="88">
        <f>M18/'סכום נכסי הקרן'!$C$42</f>
        <v>6.6662306233031196E-3</v>
      </c>
    </row>
    <row r="19" spans="2:16">
      <c r="B19" s="86" t="s">
        <v>262</v>
      </c>
      <c r="C19" s="80">
        <v>8793</v>
      </c>
      <c r="D19" s="80" t="s">
        <v>228</v>
      </c>
      <c r="E19" s="80"/>
      <c r="F19" s="104">
        <v>41122</v>
      </c>
      <c r="G19" s="87">
        <v>7.2499999999999982</v>
      </c>
      <c r="H19" s="93" t="s">
        <v>141</v>
      </c>
      <c r="I19" s="94">
        <v>4.8000000000000001E-2</v>
      </c>
      <c r="J19" s="94">
        <v>4.8499999999999988E-2</v>
      </c>
      <c r="K19" s="87">
        <v>773999.99999999988</v>
      </c>
      <c r="L19" s="105">
        <v>103.2878</v>
      </c>
      <c r="M19" s="87">
        <v>799.44792000000007</v>
      </c>
      <c r="N19" s="80"/>
      <c r="O19" s="88">
        <f t="shared" si="0"/>
        <v>4.2098979825398092E-2</v>
      </c>
      <c r="P19" s="88">
        <f>M19/'סכום נכסי הקרן'!$C$42</f>
        <v>1.2013963459482181E-2</v>
      </c>
    </row>
    <row r="20" spans="2:16">
      <c r="B20" s="86" t="s">
        <v>263</v>
      </c>
      <c r="C20" s="80" t="s">
        <v>264</v>
      </c>
      <c r="D20" s="80" t="s">
        <v>228</v>
      </c>
      <c r="E20" s="80"/>
      <c r="F20" s="104">
        <v>41154</v>
      </c>
      <c r="G20" s="87">
        <v>7.3400000000000007</v>
      </c>
      <c r="H20" s="93" t="s">
        <v>141</v>
      </c>
      <c r="I20" s="94">
        <v>4.8000000000000001E-2</v>
      </c>
      <c r="J20" s="94">
        <v>4.8600000000000004E-2</v>
      </c>
      <c r="K20" s="87">
        <v>74999.999999999985</v>
      </c>
      <c r="L20" s="105">
        <v>102.77330000000001</v>
      </c>
      <c r="M20" s="87">
        <v>77.080089999999984</v>
      </c>
      <c r="N20" s="80"/>
      <c r="O20" s="88">
        <f t="shared" si="0"/>
        <v>4.0590425876020396E-3</v>
      </c>
      <c r="P20" s="88">
        <f>M20/'סכום נכסי הקרן'!$C$42</f>
        <v>1.1583461055394296E-3</v>
      </c>
    </row>
    <row r="21" spans="2:16">
      <c r="B21" s="86" t="s">
        <v>265</v>
      </c>
      <c r="C21" s="80" t="s">
        <v>266</v>
      </c>
      <c r="D21" s="80" t="s">
        <v>228</v>
      </c>
      <c r="E21" s="80"/>
      <c r="F21" s="104">
        <v>41184</v>
      </c>
      <c r="G21" s="87">
        <v>7.25</v>
      </c>
      <c r="H21" s="93" t="s">
        <v>141</v>
      </c>
      <c r="I21" s="94">
        <v>4.8000000000000001E-2</v>
      </c>
      <c r="J21" s="94">
        <v>4.8600000000000011E-2</v>
      </c>
      <c r="K21" s="87">
        <v>102999.99999999999</v>
      </c>
      <c r="L21" s="105">
        <v>103.7303</v>
      </c>
      <c r="M21" s="87">
        <v>106.84215999999998</v>
      </c>
      <c r="N21" s="80"/>
      <c r="O21" s="88">
        <f t="shared" si="0"/>
        <v>5.6263151430076316E-3</v>
      </c>
      <c r="P21" s="88">
        <f>M21/'סכום נכסי הקרן'!$C$42</f>
        <v>1.6056052859230007E-3</v>
      </c>
    </row>
    <row r="22" spans="2:16">
      <c r="B22" s="86" t="s">
        <v>267</v>
      </c>
      <c r="C22" s="80" t="s">
        <v>268</v>
      </c>
      <c r="D22" s="80" t="s">
        <v>228</v>
      </c>
      <c r="E22" s="80"/>
      <c r="F22" s="104">
        <v>41214</v>
      </c>
      <c r="G22" s="87">
        <v>7.33</v>
      </c>
      <c r="H22" s="93" t="s">
        <v>141</v>
      </c>
      <c r="I22" s="94">
        <v>4.8000000000000001E-2</v>
      </c>
      <c r="J22" s="94">
        <v>4.8500000000000008E-2</v>
      </c>
      <c r="K22" s="87">
        <v>462999.99999999994</v>
      </c>
      <c r="L22" s="105">
        <v>103.34</v>
      </c>
      <c r="M22" s="87">
        <v>478.46436999999992</v>
      </c>
      <c r="N22" s="80"/>
      <c r="O22" s="88">
        <f t="shared" si="0"/>
        <v>2.5195965060240324E-2</v>
      </c>
      <c r="P22" s="88">
        <f>M22/'סכום נכסי הקרן'!$C$42</f>
        <v>7.1902788337283559E-3</v>
      </c>
    </row>
    <row r="23" spans="2:16">
      <c r="B23" s="86" t="s">
        <v>269</v>
      </c>
      <c r="C23" s="80" t="s">
        <v>270</v>
      </c>
      <c r="D23" s="80" t="s">
        <v>228</v>
      </c>
      <c r="E23" s="80"/>
      <c r="F23" s="104">
        <v>41245</v>
      </c>
      <c r="G23" s="87">
        <v>7.4100000000000019</v>
      </c>
      <c r="H23" s="93" t="s">
        <v>141</v>
      </c>
      <c r="I23" s="94">
        <v>4.8000000000000001E-2</v>
      </c>
      <c r="J23" s="94">
        <v>4.8600000000000004E-2</v>
      </c>
      <c r="K23" s="87">
        <v>284999.99999999994</v>
      </c>
      <c r="L23" s="105">
        <v>103.1133</v>
      </c>
      <c r="M23" s="87">
        <v>293.87272999999993</v>
      </c>
      <c r="N23" s="80"/>
      <c r="O23" s="88">
        <f t="shared" si="0"/>
        <v>1.5475357208390331E-2</v>
      </c>
      <c r="P23" s="88">
        <f>M23/'סכום נכסי הקרן'!$C$42</f>
        <v>4.4162679664715015E-3</v>
      </c>
    </row>
    <row r="24" spans="2:16">
      <c r="B24" s="86" t="s">
        <v>271</v>
      </c>
      <c r="C24" s="80" t="s">
        <v>272</v>
      </c>
      <c r="D24" s="80" t="s">
        <v>228</v>
      </c>
      <c r="E24" s="80"/>
      <c r="F24" s="104">
        <v>41275</v>
      </c>
      <c r="G24" s="87">
        <v>7.5</v>
      </c>
      <c r="H24" s="93" t="s">
        <v>141</v>
      </c>
      <c r="I24" s="94">
        <v>4.8000000000000001E-2</v>
      </c>
      <c r="J24" s="94">
        <v>4.8499999999999995E-2</v>
      </c>
      <c r="K24" s="87">
        <v>972999.99999999988</v>
      </c>
      <c r="L24" s="105">
        <v>103.2026</v>
      </c>
      <c r="M24" s="87">
        <v>1004.1609299999998</v>
      </c>
      <c r="N24" s="80"/>
      <c r="O24" s="88">
        <f t="shared" si="0"/>
        <v>5.2879180339255837E-2</v>
      </c>
      <c r="P24" s="88">
        <f>M24/'סכום נכסי הקרן'!$C$42</f>
        <v>1.5090354754390554E-2</v>
      </c>
    </row>
    <row r="25" spans="2:16">
      <c r="B25" s="86" t="s">
        <v>273</v>
      </c>
      <c r="C25" s="80" t="s">
        <v>274</v>
      </c>
      <c r="D25" s="80" t="s">
        <v>228</v>
      </c>
      <c r="E25" s="80"/>
      <c r="F25" s="104">
        <v>41306</v>
      </c>
      <c r="G25" s="87">
        <v>7.58</v>
      </c>
      <c r="H25" s="93" t="s">
        <v>141</v>
      </c>
      <c r="I25" s="94">
        <v>4.8000000000000001E-2</v>
      </c>
      <c r="J25" s="94">
        <v>4.8500000000000008E-2</v>
      </c>
      <c r="K25" s="87">
        <v>284999.99999999994</v>
      </c>
      <c r="L25" s="105">
        <v>102.60120000000001</v>
      </c>
      <c r="M25" s="87">
        <v>292.41303999999991</v>
      </c>
      <c r="N25" s="80"/>
      <c r="O25" s="88">
        <f t="shared" si="0"/>
        <v>1.5398489837390934E-2</v>
      </c>
      <c r="P25" s="88">
        <f>M25/'סכום נכסי הקרן'!$C$42</f>
        <v>4.3943320005587101E-3</v>
      </c>
    </row>
    <row r="26" spans="2:16">
      <c r="B26" s="86" t="s">
        <v>275</v>
      </c>
      <c r="C26" s="80" t="s">
        <v>276</v>
      </c>
      <c r="D26" s="80" t="s">
        <v>228</v>
      </c>
      <c r="E26" s="80"/>
      <c r="F26" s="104">
        <v>41366</v>
      </c>
      <c r="G26" s="87">
        <v>7.5699999999999994</v>
      </c>
      <c r="H26" s="93" t="s">
        <v>141</v>
      </c>
      <c r="I26" s="94">
        <v>4.8000000000000001E-2</v>
      </c>
      <c r="J26" s="94">
        <v>4.8599999999999997E-2</v>
      </c>
      <c r="K26" s="87">
        <v>100999.99999999999</v>
      </c>
      <c r="L26" s="105">
        <v>104.40770000000001</v>
      </c>
      <c r="M26" s="87">
        <v>105.45196999999999</v>
      </c>
      <c r="N26" s="80"/>
      <c r="O26" s="88">
        <f t="shared" si="0"/>
        <v>5.5531076465599963E-3</v>
      </c>
      <c r="P26" s="88">
        <f>M26/'סכום נכסי הקרן'!$C$42</f>
        <v>1.584713753849545E-3</v>
      </c>
    </row>
    <row r="27" spans="2:16">
      <c r="B27" s="86" t="s">
        <v>277</v>
      </c>
      <c r="C27" s="80">
        <v>2704</v>
      </c>
      <c r="D27" s="80" t="s">
        <v>228</v>
      </c>
      <c r="E27" s="80"/>
      <c r="F27" s="104">
        <v>41395</v>
      </c>
      <c r="G27" s="87">
        <v>7.65</v>
      </c>
      <c r="H27" s="93" t="s">
        <v>141</v>
      </c>
      <c r="I27" s="94">
        <v>4.8000000000000001E-2</v>
      </c>
      <c r="J27" s="94">
        <v>4.8499999999999995E-2</v>
      </c>
      <c r="K27" s="87">
        <v>117999.99999999999</v>
      </c>
      <c r="L27" s="105">
        <v>103.7988</v>
      </c>
      <c r="M27" s="87">
        <v>122.48259999999998</v>
      </c>
      <c r="N27" s="80"/>
      <c r="O27" s="88">
        <f t="shared" si="0"/>
        <v>6.4499417377460976E-3</v>
      </c>
      <c r="P27" s="88">
        <f>M27/'סכום נכסי הקרן'!$C$42</f>
        <v>1.8406470815789623E-3</v>
      </c>
    </row>
    <row r="28" spans="2:16">
      <c r="B28" s="86" t="s">
        <v>278</v>
      </c>
      <c r="C28" s="80" t="s">
        <v>279</v>
      </c>
      <c r="D28" s="80" t="s">
        <v>228</v>
      </c>
      <c r="E28" s="80"/>
      <c r="F28" s="104">
        <v>41427</v>
      </c>
      <c r="G28" s="87">
        <v>7.73</v>
      </c>
      <c r="H28" s="93" t="s">
        <v>141</v>
      </c>
      <c r="I28" s="94">
        <v>4.8000000000000001E-2</v>
      </c>
      <c r="J28" s="94">
        <v>4.8599999999999997E-2</v>
      </c>
      <c r="K28" s="87">
        <v>35999.999999999993</v>
      </c>
      <c r="L28" s="105">
        <v>102.9696</v>
      </c>
      <c r="M28" s="87">
        <v>37.069179999999996</v>
      </c>
      <c r="N28" s="80"/>
      <c r="O28" s="88">
        <f t="shared" si="0"/>
        <v>1.9520654465697404E-3</v>
      </c>
      <c r="P28" s="88">
        <f>M28/'סכום נכסי הקרן'!$C$42</f>
        <v>5.5706915091225393E-4</v>
      </c>
    </row>
    <row r="29" spans="2:16">
      <c r="B29" s="86" t="s">
        <v>280</v>
      </c>
      <c r="C29" s="80">
        <v>8805</v>
      </c>
      <c r="D29" s="80" t="s">
        <v>228</v>
      </c>
      <c r="E29" s="80"/>
      <c r="F29" s="104">
        <v>41487</v>
      </c>
      <c r="G29" s="87">
        <v>7.9000000000000012</v>
      </c>
      <c r="H29" s="93" t="s">
        <v>141</v>
      </c>
      <c r="I29" s="94">
        <v>4.8000000000000001E-2</v>
      </c>
      <c r="J29" s="94">
        <v>4.8500000000000008E-2</v>
      </c>
      <c r="K29" s="87">
        <v>50999.999999999993</v>
      </c>
      <c r="L29" s="105">
        <v>101.2663</v>
      </c>
      <c r="M29" s="87">
        <v>51.645529999999994</v>
      </c>
      <c r="N29" s="80"/>
      <c r="O29" s="88">
        <f t="shared" si="0"/>
        <v>2.7196569922178187E-3</v>
      </c>
      <c r="P29" s="88">
        <f>M29/'סכום נכסי הקרן'!$C$42</f>
        <v>7.7611998823586979E-4</v>
      </c>
    </row>
    <row r="30" spans="2:16">
      <c r="B30" s="86" t="s">
        <v>281</v>
      </c>
      <c r="C30" s="80" t="s">
        <v>282</v>
      </c>
      <c r="D30" s="80" t="s">
        <v>228</v>
      </c>
      <c r="E30" s="80"/>
      <c r="F30" s="104">
        <v>41548</v>
      </c>
      <c r="G30" s="87">
        <v>7.88</v>
      </c>
      <c r="H30" s="93" t="s">
        <v>141</v>
      </c>
      <c r="I30" s="94">
        <v>4.8000000000000001E-2</v>
      </c>
      <c r="J30" s="94">
        <v>4.8499999999999995E-2</v>
      </c>
      <c r="K30" s="87">
        <v>62999.999999999993</v>
      </c>
      <c r="L30" s="105">
        <v>102.38630000000001</v>
      </c>
      <c r="M30" s="87">
        <v>64.50524999999999</v>
      </c>
      <c r="N30" s="80"/>
      <c r="O30" s="88">
        <f t="shared" si="0"/>
        <v>3.396850689638744E-3</v>
      </c>
      <c r="P30" s="88">
        <f>M30/'סכום נכסי הקרן'!$C$42</f>
        <v>9.6937361028441062E-4</v>
      </c>
    </row>
    <row r="31" spans="2:16">
      <c r="B31" s="86" t="s">
        <v>283</v>
      </c>
      <c r="C31" s="80" t="s">
        <v>284</v>
      </c>
      <c r="D31" s="80" t="s">
        <v>228</v>
      </c>
      <c r="E31" s="80"/>
      <c r="F31" s="104">
        <v>41672</v>
      </c>
      <c r="G31" s="87">
        <v>8.2099999999999973</v>
      </c>
      <c r="H31" s="93" t="s">
        <v>141</v>
      </c>
      <c r="I31" s="94">
        <v>4.8000000000000001E-2</v>
      </c>
      <c r="J31" s="94">
        <v>4.8499999999999988E-2</v>
      </c>
      <c r="K31" s="87">
        <v>96999.999999999985</v>
      </c>
      <c r="L31" s="105">
        <v>100.77370000000001</v>
      </c>
      <c r="M31" s="87">
        <v>97.749320000000012</v>
      </c>
      <c r="N31" s="80"/>
      <c r="O31" s="88">
        <f t="shared" si="0"/>
        <v>5.1474855930907695E-3</v>
      </c>
      <c r="P31" s="88">
        <f>M31/'סכום נכסי הקרן'!$C$42</f>
        <v>1.4689596774099189E-3</v>
      </c>
    </row>
    <row r="32" spans="2:16">
      <c r="B32" s="86" t="s">
        <v>285</v>
      </c>
      <c r="C32" s="80" t="s">
        <v>286</v>
      </c>
      <c r="D32" s="80" t="s">
        <v>228</v>
      </c>
      <c r="E32" s="80"/>
      <c r="F32" s="104">
        <v>41821</v>
      </c>
      <c r="G32" s="87">
        <v>8.43</v>
      </c>
      <c r="H32" s="93" t="s">
        <v>141</v>
      </c>
      <c r="I32" s="94">
        <v>4.8000000000000001E-2</v>
      </c>
      <c r="J32" s="94">
        <v>4.8500000000000008E-2</v>
      </c>
      <c r="K32" s="87">
        <v>272999.99999999994</v>
      </c>
      <c r="L32" s="105">
        <v>101.4697</v>
      </c>
      <c r="M32" s="87">
        <v>277.01265999999993</v>
      </c>
      <c r="N32" s="80"/>
      <c r="O32" s="88">
        <f t="shared" si="0"/>
        <v>1.4587504817974705E-2</v>
      </c>
      <c r="P32" s="88">
        <f>M32/'סכום נכסי הקרן'!$C$42</f>
        <v>4.1628977845785875E-3</v>
      </c>
    </row>
    <row r="33" spans="2:16">
      <c r="B33" s="86" t="s">
        <v>287</v>
      </c>
      <c r="C33" s="80" t="s">
        <v>288</v>
      </c>
      <c r="D33" s="80" t="s">
        <v>228</v>
      </c>
      <c r="E33" s="80"/>
      <c r="F33" s="104">
        <v>41883</v>
      </c>
      <c r="G33" s="87">
        <v>8.6</v>
      </c>
      <c r="H33" s="93" t="s">
        <v>141</v>
      </c>
      <c r="I33" s="94">
        <v>4.8000000000000001E-2</v>
      </c>
      <c r="J33" s="94">
        <v>4.8499999999999995E-2</v>
      </c>
      <c r="K33" s="87">
        <v>230999.99999999997</v>
      </c>
      <c r="L33" s="105">
        <v>100.378</v>
      </c>
      <c r="M33" s="87">
        <v>231.88951999999995</v>
      </c>
      <c r="N33" s="80"/>
      <c r="O33" s="88">
        <f t="shared" si="0"/>
        <v>1.2211317310327412E-2</v>
      </c>
      <c r="P33" s="88">
        <f>M33/'סכום נכסי הקרן'!$C$42</f>
        <v>3.4847951320166812E-3</v>
      </c>
    </row>
    <row r="34" spans="2:16">
      <c r="B34" s="86" t="s">
        <v>289</v>
      </c>
      <c r="C34" s="80" t="s">
        <v>290</v>
      </c>
      <c r="D34" s="80" t="s">
        <v>228</v>
      </c>
      <c r="E34" s="80"/>
      <c r="F34" s="104">
        <v>41913</v>
      </c>
      <c r="G34" s="87">
        <v>8.4799999999999986</v>
      </c>
      <c r="H34" s="93" t="s">
        <v>141</v>
      </c>
      <c r="I34" s="94">
        <v>4.8000000000000001E-2</v>
      </c>
      <c r="J34" s="94">
        <v>4.8499999999999995E-2</v>
      </c>
      <c r="K34" s="87">
        <v>254999.99999999997</v>
      </c>
      <c r="L34" s="105">
        <v>102.38930000000001</v>
      </c>
      <c r="M34" s="87">
        <v>261.09207999999995</v>
      </c>
      <c r="N34" s="80"/>
      <c r="O34" s="88">
        <f t="shared" si="0"/>
        <v>1.3749126032489048E-2</v>
      </c>
      <c r="P34" s="88">
        <f>M34/'סכום נכסי הקרן'!$C$42</f>
        <v>3.9236460940197298E-3</v>
      </c>
    </row>
    <row r="35" spans="2:16">
      <c r="B35" s="86" t="s">
        <v>291</v>
      </c>
      <c r="C35" s="80" t="s">
        <v>292</v>
      </c>
      <c r="D35" s="80" t="s">
        <v>228</v>
      </c>
      <c r="E35" s="80"/>
      <c r="F35" s="104">
        <v>41945</v>
      </c>
      <c r="G35" s="87">
        <v>8.56</v>
      </c>
      <c r="H35" s="93" t="s">
        <v>141</v>
      </c>
      <c r="I35" s="94">
        <v>4.8000000000000001E-2</v>
      </c>
      <c r="J35" s="94">
        <v>4.8499999999999995E-2</v>
      </c>
      <c r="K35" s="87">
        <v>429999.99999999994</v>
      </c>
      <c r="L35" s="105">
        <v>102.2619</v>
      </c>
      <c r="M35" s="87">
        <v>439.72611999999992</v>
      </c>
      <c r="N35" s="80"/>
      <c r="O35" s="88">
        <f t="shared" si="0"/>
        <v>2.3156006278158277E-2</v>
      </c>
      <c r="P35" s="88">
        <f>M35/'סכום נכסי הקרן'!$C$42</f>
        <v>6.6081271908992835E-3</v>
      </c>
    </row>
    <row r="36" spans="2:16">
      <c r="B36" s="86" t="s">
        <v>293</v>
      </c>
      <c r="C36" s="80" t="s">
        <v>294</v>
      </c>
      <c r="D36" s="80" t="s">
        <v>228</v>
      </c>
      <c r="E36" s="80"/>
      <c r="F36" s="104">
        <v>41974</v>
      </c>
      <c r="G36" s="87">
        <v>8.64</v>
      </c>
      <c r="H36" s="93" t="s">
        <v>141</v>
      </c>
      <c r="I36" s="94">
        <v>4.8000000000000001E-2</v>
      </c>
      <c r="J36" s="94">
        <v>4.8499999999999995E-2</v>
      </c>
      <c r="K36" s="87">
        <v>134999.99999999997</v>
      </c>
      <c r="L36" s="105">
        <v>101.5791</v>
      </c>
      <c r="M36" s="87">
        <v>137.13639999999998</v>
      </c>
      <c r="N36" s="80"/>
      <c r="O36" s="88">
        <f t="shared" si="0"/>
        <v>7.2216118054666042E-3</v>
      </c>
      <c r="P36" s="88">
        <f>M36/'סכום נכסי הקרן'!$C$42</f>
        <v>2.060861823950873E-3</v>
      </c>
    </row>
    <row r="37" spans="2:16">
      <c r="B37" s="86" t="s">
        <v>295</v>
      </c>
      <c r="C37" s="80" t="s">
        <v>296</v>
      </c>
      <c r="D37" s="80" t="s">
        <v>228</v>
      </c>
      <c r="E37" s="80"/>
      <c r="F37" s="104">
        <v>42005</v>
      </c>
      <c r="G37" s="87">
        <v>8.73</v>
      </c>
      <c r="H37" s="93" t="s">
        <v>141</v>
      </c>
      <c r="I37" s="94">
        <v>4.8000000000000001E-2</v>
      </c>
      <c r="J37" s="94">
        <v>4.8500000000000008E-2</v>
      </c>
      <c r="K37" s="87">
        <v>137999.99999999997</v>
      </c>
      <c r="L37" s="105">
        <v>101.3703</v>
      </c>
      <c r="M37" s="87">
        <v>139.89093999999997</v>
      </c>
      <c r="N37" s="80"/>
      <c r="O37" s="88">
        <f t="shared" si="0"/>
        <v>7.3666660622695385E-3</v>
      </c>
      <c r="P37" s="88">
        <f>M37/'סכום נכסי הקרן'!$C$42</f>
        <v>2.1022565690991023E-3</v>
      </c>
    </row>
    <row r="38" spans="2:16">
      <c r="B38" s="86" t="s">
        <v>297</v>
      </c>
      <c r="C38" s="80" t="s">
        <v>298</v>
      </c>
      <c r="D38" s="80" t="s">
        <v>228</v>
      </c>
      <c r="E38" s="80"/>
      <c r="F38" s="104">
        <v>42036</v>
      </c>
      <c r="G38" s="87">
        <v>8.8099999999999987</v>
      </c>
      <c r="H38" s="93" t="s">
        <v>141</v>
      </c>
      <c r="I38" s="94">
        <v>4.8000000000000001E-2</v>
      </c>
      <c r="J38" s="94">
        <v>4.8499999999999995E-2</v>
      </c>
      <c r="K38" s="87">
        <v>510999.99999999994</v>
      </c>
      <c r="L38" s="105">
        <v>100.9704</v>
      </c>
      <c r="M38" s="87">
        <v>515.95888999999988</v>
      </c>
      <c r="N38" s="80"/>
      <c r="O38" s="88">
        <f t="shared" si="0"/>
        <v>2.7170428939066835E-2</v>
      </c>
      <c r="P38" s="88">
        <f>M38/'סכום נכסי הקרן'!$C$42</f>
        <v>7.7537399197373401E-3</v>
      </c>
    </row>
    <row r="39" spans="2:16">
      <c r="B39" s="86" t="s">
        <v>299</v>
      </c>
      <c r="C39" s="80" t="s">
        <v>300</v>
      </c>
      <c r="D39" s="80" t="s">
        <v>228</v>
      </c>
      <c r="E39" s="80"/>
      <c r="F39" s="104">
        <v>42064</v>
      </c>
      <c r="G39" s="87">
        <v>8.89</v>
      </c>
      <c r="H39" s="93" t="s">
        <v>141</v>
      </c>
      <c r="I39" s="94">
        <v>4.8000000000000001E-2</v>
      </c>
      <c r="J39" s="94">
        <v>4.8500000000000008E-2</v>
      </c>
      <c r="K39" s="87">
        <v>503999.99999999994</v>
      </c>
      <c r="L39" s="105">
        <v>101.4777</v>
      </c>
      <c r="M39" s="87">
        <v>511.4476699999999</v>
      </c>
      <c r="N39" s="80"/>
      <c r="O39" s="88">
        <f t="shared" si="0"/>
        <v>2.6932867798413754E-2</v>
      </c>
      <c r="P39" s="88">
        <f>M39/'סכום נכסי הקרן'!$C$42</f>
        <v>7.6859460949217284E-3</v>
      </c>
    </row>
    <row r="40" spans="2:16">
      <c r="B40" s="86" t="s">
        <v>301</v>
      </c>
      <c r="C40" s="80" t="s">
        <v>302</v>
      </c>
      <c r="D40" s="80" t="s">
        <v>228</v>
      </c>
      <c r="E40" s="80"/>
      <c r="F40" s="104">
        <v>42095</v>
      </c>
      <c r="G40" s="87">
        <v>8.7700000000000014</v>
      </c>
      <c r="H40" s="93" t="s">
        <v>141</v>
      </c>
      <c r="I40" s="94">
        <v>4.8000000000000001E-2</v>
      </c>
      <c r="J40" s="94">
        <v>4.8500000000000008E-2</v>
      </c>
      <c r="K40" s="87">
        <v>137999.99999999997</v>
      </c>
      <c r="L40" s="105">
        <v>104.244</v>
      </c>
      <c r="M40" s="87">
        <v>143.85677999999996</v>
      </c>
      <c r="N40" s="80"/>
      <c r="O40" s="88">
        <f t="shared" si="0"/>
        <v>7.5755074564040764E-3</v>
      </c>
      <c r="P40" s="88">
        <f>M40/'סכום נכסי הקרן'!$C$42</f>
        <v>2.1618545187018141E-3</v>
      </c>
    </row>
    <row r="41" spans="2:16">
      <c r="B41" s="86" t="s">
        <v>303</v>
      </c>
      <c r="C41" s="80" t="s">
        <v>304</v>
      </c>
      <c r="D41" s="80" t="s">
        <v>228</v>
      </c>
      <c r="E41" s="80"/>
      <c r="F41" s="104">
        <v>42218</v>
      </c>
      <c r="G41" s="87">
        <v>9.11</v>
      </c>
      <c r="H41" s="93" t="s">
        <v>141</v>
      </c>
      <c r="I41" s="94">
        <v>4.8000000000000001E-2</v>
      </c>
      <c r="J41" s="94">
        <v>4.8500000000000008E-2</v>
      </c>
      <c r="K41" s="87">
        <v>459999.99999999994</v>
      </c>
      <c r="L41" s="105">
        <v>101.1572</v>
      </c>
      <c r="M41" s="87">
        <v>465.3232999999999</v>
      </c>
      <c r="N41" s="80"/>
      <c r="O41" s="88">
        <f t="shared" si="0"/>
        <v>2.4503955453392959E-2</v>
      </c>
      <c r="P41" s="88">
        <f>M41/'סכום נכסי הקרן'!$C$42</f>
        <v>6.9927971331086363E-3</v>
      </c>
    </row>
    <row r="42" spans="2:16">
      <c r="B42" s="86" t="s">
        <v>305</v>
      </c>
      <c r="C42" s="80" t="s">
        <v>306</v>
      </c>
      <c r="D42" s="80" t="s">
        <v>228</v>
      </c>
      <c r="E42" s="80"/>
      <c r="F42" s="104">
        <v>42309</v>
      </c>
      <c r="G42" s="87">
        <v>9.129999999999999</v>
      </c>
      <c r="H42" s="93" t="s">
        <v>141</v>
      </c>
      <c r="I42" s="94">
        <v>4.8000000000000001E-2</v>
      </c>
      <c r="J42" s="94">
        <v>4.8500000000000008E-2</v>
      </c>
      <c r="K42" s="87">
        <v>82999.999999999985</v>
      </c>
      <c r="L42" s="105">
        <v>102.7889</v>
      </c>
      <c r="M42" s="87">
        <v>85.31480999999998</v>
      </c>
      <c r="N42" s="80"/>
      <c r="O42" s="88">
        <f t="shared" si="0"/>
        <v>4.4926834821180971E-3</v>
      </c>
      <c r="P42" s="88">
        <f>M42/'סכום נכסי הקרן'!$C$42</f>
        <v>1.2820960368408545E-3</v>
      </c>
    </row>
    <row r="43" spans="2:16">
      <c r="B43" s="86" t="s">
        <v>307</v>
      </c>
      <c r="C43" s="80" t="s">
        <v>308</v>
      </c>
      <c r="D43" s="80" t="s">
        <v>228</v>
      </c>
      <c r="E43" s="80"/>
      <c r="F43" s="104">
        <v>42339</v>
      </c>
      <c r="G43" s="87">
        <v>9.2200000000000006</v>
      </c>
      <c r="H43" s="93" t="s">
        <v>141</v>
      </c>
      <c r="I43" s="94">
        <v>4.8000000000000001E-2</v>
      </c>
      <c r="J43" s="94">
        <v>4.8499999999999995E-2</v>
      </c>
      <c r="K43" s="87">
        <v>524999.99999999988</v>
      </c>
      <c r="L43" s="105">
        <v>102.2805</v>
      </c>
      <c r="M43" s="87">
        <v>536.97288999999989</v>
      </c>
      <c r="N43" s="80"/>
      <c r="O43" s="88">
        <f t="shared" si="0"/>
        <v>2.8277027555335565E-2</v>
      </c>
      <c r="P43" s="88">
        <f>M43/'סכום נכסי הקרן'!$C$42</f>
        <v>8.069534634842182E-3</v>
      </c>
    </row>
    <row r="44" spans="2:16">
      <c r="B44" s="86" t="s">
        <v>309</v>
      </c>
      <c r="C44" s="80" t="s">
        <v>310</v>
      </c>
      <c r="D44" s="80" t="s">
        <v>228</v>
      </c>
      <c r="E44" s="80"/>
      <c r="F44" s="104">
        <v>42461</v>
      </c>
      <c r="G44" s="87">
        <v>9.32</v>
      </c>
      <c r="H44" s="93" t="s">
        <v>141</v>
      </c>
      <c r="I44" s="94">
        <v>4.8000000000000001E-2</v>
      </c>
      <c r="J44" s="94">
        <v>4.8500000000000008E-2</v>
      </c>
      <c r="K44" s="87">
        <v>753999.99999999988</v>
      </c>
      <c r="L44" s="105">
        <v>104.4556</v>
      </c>
      <c r="M44" s="87">
        <v>787.59497999999985</v>
      </c>
      <c r="N44" s="80"/>
      <c r="O44" s="88">
        <f t="shared" si="0"/>
        <v>4.1474803228714142E-2</v>
      </c>
      <c r="P44" s="88">
        <f>M44/'סכום נכסי הקרן'!$C$42</f>
        <v>1.1835839551113718E-2</v>
      </c>
    </row>
    <row r="45" spans="2:16">
      <c r="B45" s="86" t="s">
        <v>311</v>
      </c>
      <c r="C45" s="80" t="s">
        <v>312</v>
      </c>
      <c r="D45" s="80" t="s">
        <v>228</v>
      </c>
      <c r="E45" s="80"/>
      <c r="F45" s="104">
        <v>42491</v>
      </c>
      <c r="G45" s="87">
        <v>9.41</v>
      </c>
      <c r="H45" s="93" t="s">
        <v>141</v>
      </c>
      <c r="I45" s="94">
        <v>4.8000000000000001E-2</v>
      </c>
      <c r="J45" s="94">
        <v>4.8600000000000004E-2</v>
      </c>
      <c r="K45" s="87">
        <v>310999.99999999994</v>
      </c>
      <c r="L45" s="105">
        <v>104.2555</v>
      </c>
      <c r="M45" s="87">
        <v>324.23461999999995</v>
      </c>
      <c r="N45" s="80"/>
      <c r="O45" s="88">
        <f t="shared" si="0"/>
        <v>1.7074216324279901E-2</v>
      </c>
      <c r="P45" s="88">
        <f>M45/'סכום נכסי הקרן'!$C$42</f>
        <v>4.8725411368624105E-3</v>
      </c>
    </row>
    <row r="46" spans="2:16">
      <c r="B46" s="86" t="s">
        <v>313</v>
      </c>
      <c r="C46" s="80" t="s">
        <v>314</v>
      </c>
      <c r="D46" s="80" t="s">
        <v>228</v>
      </c>
      <c r="E46" s="80"/>
      <c r="F46" s="104">
        <v>42522</v>
      </c>
      <c r="G46" s="87">
        <v>9.490000000000002</v>
      </c>
      <c r="H46" s="93" t="s">
        <v>141</v>
      </c>
      <c r="I46" s="94">
        <v>4.8000000000000001E-2</v>
      </c>
      <c r="J46" s="94">
        <v>4.8500000000000008E-2</v>
      </c>
      <c r="K46" s="87">
        <v>631999.99999999988</v>
      </c>
      <c r="L46" s="105">
        <v>103.4224</v>
      </c>
      <c r="M46" s="87">
        <v>653.62970999999982</v>
      </c>
      <c r="N46" s="80"/>
      <c r="O46" s="88">
        <f t="shared" si="0"/>
        <v>3.4420183336734175E-2</v>
      </c>
      <c r="P46" s="88">
        <f>M46/'סכום נכסי הקרן'!$C$42</f>
        <v>9.8226329139388235E-3</v>
      </c>
    </row>
    <row r="47" spans="2:16">
      <c r="B47" s="86" t="s">
        <v>315</v>
      </c>
      <c r="C47" s="80" t="s">
        <v>316</v>
      </c>
      <c r="D47" s="80" t="s">
        <v>228</v>
      </c>
      <c r="E47" s="80"/>
      <c r="F47" s="104">
        <v>42552</v>
      </c>
      <c r="G47" s="87">
        <v>9.5799999999999983</v>
      </c>
      <c r="H47" s="93" t="s">
        <v>141</v>
      </c>
      <c r="I47" s="94">
        <v>4.8000000000000001E-2</v>
      </c>
      <c r="J47" s="94">
        <v>4.8500000000000008E-2</v>
      </c>
      <c r="K47" s="87">
        <v>175999.99999999997</v>
      </c>
      <c r="L47" s="105">
        <v>102.7009</v>
      </c>
      <c r="M47" s="87">
        <v>180.75462999999996</v>
      </c>
      <c r="N47" s="80"/>
      <c r="O47" s="88">
        <f t="shared" si="0"/>
        <v>9.5185506539529115E-3</v>
      </c>
      <c r="P47" s="88">
        <f>M47/'סכום נכסי הקרן'!$C$42</f>
        <v>2.7163489523522942E-3</v>
      </c>
    </row>
    <row r="48" spans="2:16">
      <c r="B48" s="86" t="s">
        <v>317</v>
      </c>
      <c r="C48" s="80" t="s">
        <v>318</v>
      </c>
      <c r="D48" s="80" t="s">
        <v>228</v>
      </c>
      <c r="E48" s="80"/>
      <c r="F48" s="104">
        <v>42644</v>
      </c>
      <c r="G48" s="87">
        <v>9.6000000000000014</v>
      </c>
      <c r="H48" s="93" t="s">
        <v>141</v>
      </c>
      <c r="I48" s="94">
        <v>4.8000000000000001E-2</v>
      </c>
      <c r="J48" s="94">
        <v>4.8500000000000008E-2</v>
      </c>
      <c r="K48" s="87">
        <v>12999.999999999998</v>
      </c>
      <c r="L48" s="105">
        <v>103.5081</v>
      </c>
      <c r="M48" s="87">
        <v>13.456029999999997</v>
      </c>
      <c r="N48" s="80"/>
      <c r="O48" s="88">
        <f t="shared" si="0"/>
        <v>7.0859542107502295E-4</v>
      </c>
      <c r="P48" s="88">
        <f>M48/'סכום נכסי הקרן'!$C$42</f>
        <v>2.022148643900355E-4</v>
      </c>
    </row>
    <row r="49" spans="2:16">
      <c r="B49" s="86" t="s">
        <v>319</v>
      </c>
      <c r="C49" s="80" t="s">
        <v>320</v>
      </c>
      <c r="D49" s="80" t="s">
        <v>228</v>
      </c>
      <c r="E49" s="80"/>
      <c r="F49" s="104">
        <v>42675</v>
      </c>
      <c r="G49" s="87">
        <v>9.6799999999999979</v>
      </c>
      <c r="H49" s="93" t="s">
        <v>141</v>
      </c>
      <c r="I49" s="94">
        <v>4.8000000000000001E-2</v>
      </c>
      <c r="J49" s="94">
        <v>4.8500000000000008E-2</v>
      </c>
      <c r="K49" s="87">
        <v>918999.99999999988</v>
      </c>
      <c r="L49" s="105">
        <v>103.20310000000001</v>
      </c>
      <c r="M49" s="87">
        <v>948.43689999999992</v>
      </c>
      <c r="N49" s="80"/>
      <c r="O49" s="88">
        <f t="shared" si="0"/>
        <v>4.9944749269925051E-2</v>
      </c>
      <c r="P49" s="88">
        <f>M49/'סכום נכסי הקרן'!$C$42</f>
        <v>1.4252943781784501E-2</v>
      </c>
    </row>
    <row r="50" spans="2:16">
      <c r="B50" s="86" t="s">
        <v>321</v>
      </c>
      <c r="C50" s="80" t="s">
        <v>322</v>
      </c>
      <c r="D50" s="80" t="s">
        <v>228</v>
      </c>
      <c r="E50" s="80"/>
      <c r="F50" s="104">
        <v>42795</v>
      </c>
      <c r="G50" s="87">
        <v>10.019999999999998</v>
      </c>
      <c r="H50" s="93" t="s">
        <v>141</v>
      </c>
      <c r="I50" s="94">
        <v>4.8000000000000001E-2</v>
      </c>
      <c r="J50" s="94">
        <v>4.8499999999999995E-2</v>
      </c>
      <c r="K50" s="87">
        <v>278999.99999999994</v>
      </c>
      <c r="L50" s="105">
        <v>101.9933</v>
      </c>
      <c r="M50" s="87">
        <v>284.56124</v>
      </c>
      <c r="N50" s="80"/>
      <c r="O50" s="88">
        <f t="shared" si="0"/>
        <v>1.4985013535153439E-2</v>
      </c>
      <c r="P50" s="88">
        <f>M50/'סכום נכסי הקרן'!$C$42</f>
        <v>4.2763365240163966E-3</v>
      </c>
    </row>
    <row r="51" spans="2:16">
      <c r="B51" s="86" t="s">
        <v>323</v>
      </c>
      <c r="C51" s="80" t="s">
        <v>324</v>
      </c>
      <c r="D51" s="80" t="s">
        <v>228</v>
      </c>
      <c r="E51" s="80"/>
      <c r="F51" s="104">
        <v>42826</v>
      </c>
      <c r="G51" s="87">
        <v>9.8600000000000012</v>
      </c>
      <c r="H51" s="93" t="s">
        <v>141</v>
      </c>
      <c r="I51" s="94">
        <v>4.8000000000000001E-2</v>
      </c>
      <c r="J51" s="94">
        <v>4.8500000000000008E-2</v>
      </c>
      <c r="K51" s="87">
        <v>373999.99999999994</v>
      </c>
      <c r="L51" s="105">
        <v>104.02930000000001</v>
      </c>
      <c r="M51" s="87">
        <v>389.06960999999995</v>
      </c>
      <c r="N51" s="80"/>
      <c r="O51" s="88">
        <f t="shared" si="0"/>
        <v>2.0488431143914292E-2</v>
      </c>
      <c r="P51" s="88">
        <f>M51/'סכום נכסי הקרן'!$C$42</f>
        <v>5.8468700221710268E-3</v>
      </c>
    </row>
    <row r="52" spans="2:16">
      <c r="B52" s="86" t="s">
        <v>325</v>
      </c>
      <c r="C52" s="80" t="s">
        <v>326</v>
      </c>
      <c r="D52" s="80" t="s">
        <v>228</v>
      </c>
      <c r="E52" s="80"/>
      <c r="F52" s="104">
        <v>42856</v>
      </c>
      <c r="G52" s="87">
        <v>9.9400000000000013</v>
      </c>
      <c r="H52" s="93" t="s">
        <v>141</v>
      </c>
      <c r="I52" s="94">
        <v>4.8000000000000001E-2</v>
      </c>
      <c r="J52" s="94">
        <v>4.8499999999999995E-2</v>
      </c>
      <c r="K52" s="87">
        <v>171999.99999999997</v>
      </c>
      <c r="L52" s="105">
        <v>103.3043</v>
      </c>
      <c r="M52" s="87">
        <v>177.69008999999997</v>
      </c>
      <c r="N52" s="80"/>
      <c r="O52" s="88">
        <f t="shared" si="0"/>
        <v>9.3571717768471639E-3</v>
      </c>
      <c r="P52" s="88">
        <f>M52/'סכום נכסי הקרן'!$C$42</f>
        <v>2.6702955814458798E-3</v>
      </c>
    </row>
    <row r="53" spans="2:16">
      <c r="B53" s="86" t="s">
        <v>327</v>
      </c>
      <c r="C53" s="80" t="s">
        <v>328</v>
      </c>
      <c r="D53" s="80" t="s">
        <v>228</v>
      </c>
      <c r="E53" s="80"/>
      <c r="F53" s="104">
        <v>42887</v>
      </c>
      <c r="G53" s="87">
        <v>10.029999999999999</v>
      </c>
      <c r="H53" s="93" t="s">
        <v>141</v>
      </c>
      <c r="I53" s="94">
        <v>4.8000000000000001E-2</v>
      </c>
      <c r="J53" s="94">
        <v>4.8499999999999995E-2</v>
      </c>
      <c r="K53" s="87">
        <v>411999.99999999994</v>
      </c>
      <c r="L53" s="105">
        <v>102.69540000000001</v>
      </c>
      <c r="M53" s="87">
        <v>423.10506999999996</v>
      </c>
      <c r="N53" s="80"/>
      <c r="O53" s="88">
        <f t="shared" si="0"/>
        <v>2.2280740696596777E-2</v>
      </c>
      <c r="P53" s="88">
        <f>M53/'סכום נכסי הקרן'!$C$42</f>
        <v>6.3583489597441806E-3</v>
      </c>
    </row>
    <row r="54" spans="2:16">
      <c r="B54" s="86" t="s">
        <v>329</v>
      </c>
      <c r="C54" s="80" t="s">
        <v>330</v>
      </c>
      <c r="D54" s="80" t="s">
        <v>228</v>
      </c>
      <c r="E54" s="80"/>
      <c r="F54" s="104">
        <v>42979</v>
      </c>
      <c r="G54" s="87">
        <v>10.28</v>
      </c>
      <c r="H54" s="93" t="s">
        <v>141</v>
      </c>
      <c r="I54" s="94">
        <v>4.8000000000000001E-2</v>
      </c>
      <c r="J54" s="94">
        <v>4.8499999999999988E-2</v>
      </c>
      <c r="K54" s="87">
        <v>110999.99999999999</v>
      </c>
      <c r="L54" s="105">
        <v>101.9037</v>
      </c>
      <c r="M54" s="87">
        <v>113.11310999999999</v>
      </c>
      <c r="N54" s="80"/>
      <c r="O54" s="88">
        <f t="shared" si="0"/>
        <v>5.9565437807106115E-3</v>
      </c>
      <c r="P54" s="88">
        <f>M54/'סכום נכסי הקרן'!$C$42</f>
        <v>1.6998440252723255E-3</v>
      </c>
    </row>
    <row r="55" spans="2:16">
      <c r="B55" s="86" t="s">
        <v>331</v>
      </c>
      <c r="C55" s="80" t="s">
        <v>332</v>
      </c>
      <c r="D55" s="80" t="s">
        <v>228</v>
      </c>
      <c r="E55" s="80"/>
      <c r="F55" s="104">
        <v>43009</v>
      </c>
      <c r="G55" s="87">
        <v>10.120000000000001</v>
      </c>
      <c r="H55" s="93" t="s">
        <v>141</v>
      </c>
      <c r="I55" s="94">
        <v>4.8000000000000001E-2</v>
      </c>
      <c r="J55" s="94">
        <v>4.8499999999999995E-2</v>
      </c>
      <c r="K55" s="87">
        <v>197999.99999999997</v>
      </c>
      <c r="L55" s="105">
        <v>103.62649999999999</v>
      </c>
      <c r="M55" s="87">
        <v>205.18039999999996</v>
      </c>
      <c r="N55" s="80"/>
      <c r="O55" s="88">
        <f t="shared" si="0"/>
        <v>1.0804813301868504E-2</v>
      </c>
      <c r="P55" s="88">
        <f>M55/'סכום נכסי הקרן'!$C$42</f>
        <v>3.0834151500474687E-3</v>
      </c>
    </row>
    <row r="56" spans="2:16">
      <c r="B56" s="86" t="s">
        <v>333</v>
      </c>
      <c r="C56" s="80" t="s">
        <v>334</v>
      </c>
      <c r="D56" s="80" t="s">
        <v>228</v>
      </c>
      <c r="E56" s="80"/>
      <c r="F56" s="104">
        <v>43101</v>
      </c>
      <c r="G56" s="87">
        <v>10.370000000000001</v>
      </c>
      <c r="H56" s="93" t="s">
        <v>141</v>
      </c>
      <c r="I56" s="94">
        <v>4.8000000000000001E-2</v>
      </c>
      <c r="J56" s="94">
        <v>4.8500000000000008E-2</v>
      </c>
      <c r="K56" s="87">
        <v>332999.99999999994</v>
      </c>
      <c r="L56" s="105">
        <v>102.30289999999999</v>
      </c>
      <c r="M56" s="87">
        <v>340.66854999999993</v>
      </c>
      <c r="N56" s="80"/>
      <c r="O56" s="88">
        <f t="shared" si="0"/>
        <v>1.7939628154386364E-2</v>
      </c>
      <c r="P56" s="88">
        <f>M56/'סכום נכסי הקרן'!$C$42</f>
        <v>5.1195073613985722E-3</v>
      </c>
    </row>
    <row r="57" spans="2:16">
      <c r="B57" s="86" t="s">
        <v>335</v>
      </c>
      <c r="C57" s="80" t="s">
        <v>336</v>
      </c>
      <c r="D57" s="80" t="s">
        <v>228</v>
      </c>
      <c r="E57" s="80"/>
      <c r="F57" s="104">
        <v>43161</v>
      </c>
      <c r="G57" s="87">
        <v>10.54</v>
      </c>
      <c r="H57" s="93" t="s">
        <v>141</v>
      </c>
      <c r="I57" s="94">
        <v>4.8000000000000001E-2</v>
      </c>
      <c r="J57" s="94">
        <v>4.8499999999999995E-2</v>
      </c>
      <c r="K57" s="87">
        <v>458999.99999999994</v>
      </c>
      <c r="L57" s="105">
        <v>101.8903</v>
      </c>
      <c r="M57" s="87">
        <v>467.67631999999998</v>
      </c>
      <c r="N57" s="80"/>
      <c r="O57" s="88">
        <f t="shared" si="0"/>
        <v>2.462786564069917E-2</v>
      </c>
      <c r="P57" s="88">
        <f>M57/'סכום נכסי הקרן'!$C$42</f>
        <v>7.0281579059522656E-3</v>
      </c>
    </row>
    <row r="58" spans="2:16">
      <c r="B58" s="86" t="s">
        <v>337</v>
      </c>
      <c r="C58" s="80" t="s">
        <v>338</v>
      </c>
      <c r="D58" s="80" t="s">
        <v>228</v>
      </c>
      <c r="E58" s="80"/>
      <c r="F58" s="104">
        <v>43221</v>
      </c>
      <c r="G58" s="87">
        <v>10.450000000000001</v>
      </c>
      <c r="H58" s="93" t="s">
        <v>141</v>
      </c>
      <c r="I58" s="94">
        <v>4.8000000000000001E-2</v>
      </c>
      <c r="J58" s="94">
        <v>4.8500000000000008E-2</v>
      </c>
      <c r="K58" s="87">
        <v>287999.99999999994</v>
      </c>
      <c r="L58" s="105">
        <v>103.1084</v>
      </c>
      <c r="M58" s="87">
        <v>296.97072999999995</v>
      </c>
      <c r="N58" s="80"/>
      <c r="O58" s="88">
        <f t="shared" si="0"/>
        <v>1.5638498091287475E-2</v>
      </c>
      <c r="P58" s="88">
        <f>M58/'סכום נכסי הקרן'!$C$42</f>
        <v>4.4628241684032998E-3</v>
      </c>
    </row>
    <row r="59" spans="2:16">
      <c r="B59" s="86" t="s">
        <v>339</v>
      </c>
      <c r="C59" s="80" t="s">
        <v>340</v>
      </c>
      <c r="D59" s="80" t="s">
        <v>228</v>
      </c>
      <c r="E59" s="80"/>
      <c r="F59" s="104">
        <v>43252</v>
      </c>
      <c r="G59" s="87">
        <v>10.54</v>
      </c>
      <c r="H59" s="93" t="s">
        <v>141</v>
      </c>
      <c r="I59" s="94">
        <v>4.8000000000000001E-2</v>
      </c>
      <c r="J59" s="94">
        <v>4.8500000000000008E-2</v>
      </c>
      <c r="K59" s="87">
        <v>103999.99999999999</v>
      </c>
      <c r="L59" s="105">
        <v>102.3001</v>
      </c>
      <c r="M59" s="87">
        <v>106.39212999999998</v>
      </c>
      <c r="N59" s="80"/>
      <c r="O59" s="88">
        <f t="shared" si="0"/>
        <v>5.6026165337338422E-3</v>
      </c>
      <c r="P59" s="88">
        <f>M59/'סכום נכסי הקרן'!$C$42</f>
        <v>1.5988423138263684E-3</v>
      </c>
    </row>
    <row r="60" spans="2:16">
      <c r="B60" s="86" t="s">
        <v>341</v>
      </c>
      <c r="C60" s="80" t="s">
        <v>342</v>
      </c>
      <c r="D60" s="80" t="s">
        <v>228</v>
      </c>
      <c r="E60" s="80"/>
      <c r="F60" s="104">
        <v>43282</v>
      </c>
      <c r="G60" s="87">
        <v>10.62</v>
      </c>
      <c r="H60" s="93" t="s">
        <v>141</v>
      </c>
      <c r="I60" s="94">
        <v>4.8000000000000001E-2</v>
      </c>
      <c r="J60" s="94">
        <v>4.8499999999999995E-2</v>
      </c>
      <c r="K60" s="87">
        <v>409999.99999999994</v>
      </c>
      <c r="L60" s="105">
        <v>101.3931</v>
      </c>
      <c r="M60" s="87">
        <v>415.71156999999994</v>
      </c>
      <c r="N60" s="80"/>
      <c r="O60" s="88">
        <f t="shared" si="0"/>
        <v>2.1891398502374693E-2</v>
      </c>
      <c r="P60" s="88">
        <f>M60/'סכום נכסי הקרן'!$C$42</f>
        <v>6.2472407354114664E-3</v>
      </c>
    </row>
    <row r="61" spans="2:16">
      <c r="B61" s="86" t="s">
        <v>343</v>
      </c>
      <c r="C61" s="80" t="s">
        <v>344</v>
      </c>
      <c r="D61" s="80" t="s">
        <v>228</v>
      </c>
      <c r="E61" s="80"/>
      <c r="F61" s="104">
        <v>40057</v>
      </c>
      <c r="G61" s="87">
        <v>5.2099999999999991</v>
      </c>
      <c r="H61" s="93" t="s">
        <v>141</v>
      </c>
      <c r="I61" s="94">
        <v>4.8000000000000001E-2</v>
      </c>
      <c r="J61" s="94">
        <v>4.8499999999999995E-2</v>
      </c>
      <c r="K61" s="87">
        <v>26999.999999999996</v>
      </c>
      <c r="L61" s="105">
        <v>109.6837</v>
      </c>
      <c r="M61" s="87">
        <v>29.616369999999996</v>
      </c>
      <c r="N61" s="80"/>
      <c r="O61" s="88">
        <f t="shared" si="0"/>
        <v>1.5595999838632704E-3</v>
      </c>
      <c r="P61" s="88">
        <f>M61/'סכום נכסי הקרן'!$C$42</f>
        <v>4.4506962627722412E-4</v>
      </c>
    </row>
    <row r="62" spans="2:16">
      <c r="B62" s="86" t="s">
        <v>345</v>
      </c>
      <c r="C62" s="80" t="s">
        <v>346</v>
      </c>
      <c r="D62" s="80" t="s">
        <v>228</v>
      </c>
      <c r="E62" s="80"/>
      <c r="F62" s="104">
        <v>39995</v>
      </c>
      <c r="G62" s="87">
        <v>5.04</v>
      </c>
      <c r="H62" s="93" t="s">
        <v>141</v>
      </c>
      <c r="I62" s="94">
        <v>4.8000000000000001E-2</v>
      </c>
      <c r="J62" s="94">
        <v>4.8500000000000008E-2</v>
      </c>
      <c r="K62" s="87">
        <v>57999.999999999993</v>
      </c>
      <c r="L62" s="105">
        <v>112.7059</v>
      </c>
      <c r="M62" s="87">
        <v>65.374329999999986</v>
      </c>
      <c r="N62" s="80"/>
      <c r="O62" s="88">
        <f t="shared" si="0"/>
        <v>3.4426164993573522E-3</v>
      </c>
      <c r="P62" s="88">
        <f>M62/'סכום נכסי הקרן'!$C$42</f>
        <v>9.8243399245835725E-4</v>
      </c>
    </row>
    <row r="63" spans="2:16">
      <c r="B63" s="86" t="s">
        <v>347</v>
      </c>
      <c r="C63" s="80" t="s">
        <v>348</v>
      </c>
      <c r="D63" s="80" t="s">
        <v>228</v>
      </c>
      <c r="E63" s="80"/>
      <c r="F63" s="104">
        <v>40756</v>
      </c>
      <c r="G63" s="87">
        <v>6.58</v>
      </c>
      <c r="H63" s="93" t="s">
        <v>141</v>
      </c>
      <c r="I63" s="94">
        <v>4.8000000000000001E-2</v>
      </c>
      <c r="J63" s="94">
        <v>4.8499999999999995E-2</v>
      </c>
      <c r="K63" s="87">
        <v>222999.99999999997</v>
      </c>
      <c r="L63" s="105">
        <v>104.28319999999999</v>
      </c>
      <c r="M63" s="87">
        <v>232.57633999999996</v>
      </c>
      <c r="N63" s="80"/>
      <c r="O63" s="88">
        <f t="shared" si="0"/>
        <v>1.2247485296509276E-2</v>
      </c>
      <c r="P63" s="88">
        <f>M63/'סכום נכסי הקרן'!$C$42</f>
        <v>3.495116542801316E-3</v>
      </c>
    </row>
    <row r="64" spans="2:16">
      <c r="B64" s="86" t="s">
        <v>349</v>
      </c>
      <c r="C64" s="80" t="s">
        <v>350</v>
      </c>
      <c r="D64" s="80" t="s">
        <v>228</v>
      </c>
      <c r="E64" s="80"/>
      <c r="F64" s="104">
        <v>40848</v>
      </c>
      <c r="G64" s="87">
        <v>6.67</v>
      </c>
      <c r="H64" s="93" t="s">
        <v>141</v>
      </c>
      <c r="I64" s="94">
        <v>4.8000000000000001E-2</v>
      </c>
      <c r="J64" s="94">
        <v>4.8499999999999988E-2</v>
      </c>
      <c r="K64" s="87">
        <v>11999.999999999998</v>
      </c>
      <c r="L64" s="105">
        <v>105.5294</v>
      </c>
      <c r="M64" s="87">
        <v>12.663040000000001</v>
      </c>
      <c r="N64" s="80"/>
      <c r="O64" s="88">
        <f t="shared" si="0"/>
        <v>6.6683651573977334E-4</v>
      </c>
      <c r="P64" s="88">
        <f>M64/'סכום נכסי הקרן'!$C$42</f>
        <v>1.9029794942234789E-4</v>
      </c>
    </row>
    <row r="65" spans="2:16">
      <c r="B65" s="86" t="s">
        <v>351</v>
      </c>
      <c r="C65" s="80" t="s">
        <v>352</v>
      </c>
      <c r="D65" s="80" t="s">
        <v>228</v>
      </c>
      <c r="E65" s="80"/>
      <c r="F65" s="104">
        <v>40940</v>
      </c>
      <c r="G65" s="87">
        <v>6.9200000000000008</v>
      </c>
      <c r="H65" s="93" t="s">
        <v>141</v>
      </c>
      <c r="I65" s="94">
        <v>4.8000000000000001E-2</v>
      </c>
      <c r="J65" s="94">
        <v>4.8500000000000008E-2</v>
      </c>
      <c r="K65" s="87">
        <v>216999.99999999997</v>
      </c>
      <c r="L65" s="105">
        <v>104.2953</v>
      </c>
      <c r="M65" s="87">
        <v>226.32210999999995</v>
      </c>
      <c r="N65" s="80"/>
      <c r="O65" s="88">
        <f t="shared" si="0"/>
        <v>1.191813713510134E-2</v>
      </c>
      <c r="P65" s="88">
        <f>M65/'סכום נכסי הקרן'!$C$42</f>
        <v>3.4011290686864325E-3</v>
      </c>
    </row>
    <row r="66" spans="2:16">
      <c r="B66" s="86" t="s">
        <v>353</v>
      </c>
      <c r="C66" s="80" t="s">
        <v>354</v>
      </c>
      <c r="D66" s="80" t="s">
        <v>228</v>
      </c>
      <c r="E66" s="80"/>
      <c r="F66" s="104">
        <v>40969</v>
      </c>
      <c r="G66" s="87">
        <v>7.0000000000000009</v>
      </c>
      <c r="H66" s="93" t="s">
        <v>141</v>
      </c>
      <c r="I66" s="94">
        <v>4.8000000000000001E-2</v>
      </c>
      <c r="J66" s="94">
        <v>4.8599999999999997E-2</v>
      </c>
      <c r="K66" s="87">
        <v>1665999.9999999998</v>
      </c>
      <c r="L66" s="105">
        <v>103.8616</v>
      </c>
      <c r="M66" s="87">
        <v>1730.1135599999996</v>
      </c>
      <c r="N66" s="80"/>
      <c r="O66" s="88">
        <f t="shared" si="0"/>
        <v>9.1107893379830981E-2</v>
      </c>
      <c r="P66" s="88">
        <f>M66/'סכום נכסי הקרן'!$C$42</f>
        <v>2.5999843855487949E-2</v>
      </c>
    </row>
    <row r="67" spans="2:16">
      <c r="B67" s="86" t="s">
        <v>355</v>
      </c>
      <c r="C67" s="80">
        <v>8789</v>
      </c>
      <c r="D67" s="80" t="s">
        <v>228</v>
      </c>
      <c r="E67" s="80"/>
      <c r="F67" s="104">
        <v>41000</v>
      </c>
      <c r="G67" s="87">
        <v>6.9200000000000008</v>
      </c>
      <c r="H67" s="93" t="s">
        <v>141</v>
      </c>
      <c r="I67" s="94">
        <v>4.8000000000000001E-2</v>
      </c>
      <c r="J67" s="94">
        <v>4.8500000000000008E-2</v>
      </c>
      <c r="K67" s="87">
        <v>514999.99999999994</v>
      </c>
      <c r="L67" s="105">
        <v>105.9482</v>
      </c>
      <c r="M67" s="87">
        <v>545.62113999999985</v>
      </c>
      <c r="N67" s="80"/>
      <c r="O67" s="88">
        <f t="shared" si="0"/>
        <v>2.8732444966734917E-2</v>
      </c>
      <c r="P67" s="88">
        <f>M67/'סכום נכסי הקרן'!$C$42</f>
        <v>8.1994990226267762E-3</v>
      </c>
    </row>
    <row r="71" spans="2:16">
      <c r="B71" s="95" t="s">
        <v>89</v>
      </c>
    </row>
    <row r="72" spans="2:16">
      <c r="B72" s="95" t="s">
        <v>205</v>
      </c>
    </row>
    <row r="73" spans="2:16">
      <c r="B73" s="95" t="s">
        <v>213</v>
      </c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156</v>
      </c>
      <c r="C1" s="78" t="s" vm="1">
        <v>223</v>
      </c>
    </row>
    <row r="2" spans="2:65">
      <c r="B2" s="57" t="s">
        <v>155</v>
      </c>
      <c r="C2" s="78" t="s">
        <v>224</v>
      </c>
    </row>
    <row r="3" spans="2:65">
      <c r="B3" s="57" t="s">
        <v>157</v>
      </c>
      <c r="C3" s="78" t="s">
        <v>225</v>
      </c>
    </row>
    <row r="4" spans="2:65">
      <c r="B4" s="57" t="s">
        <v>158</v>
      </c>
      <c r="C4" s="78">
        <v>2143</v>
      </c>
    </row>
    <row r="6" spans="2:65" ht="26.25" customHeight="1">
      <c r="B6" s="131" t="s">
        <v>187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3"/>
    </row>
    <row r="7" spans="2:65" ht="26.25" customHeight="1">
      <c r="B7" s="131" t="s">
        <v>64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3"/>
    </row>
    <row r="8" spans="2:65" s="3" customFormat="1" ht="78.75">
      <c r="B8" s="23" t="s">
        <v>93</v>
      </c>
      <c r="C8" s="31" t="s">
        <v>30</v>
      </c>
      <c r="D8" s="31" t="s">
        <v>95</v>
      </c>
      <c r="E8" s="31" t="s">
        <v>94</v>
      </c>
      <c r="F8" s="31" t="s">
        <v>41</v>
      </c>
      <c r="G8" s="31" t="s">
        <v>15</v>
      </c>
      <c r="H8" s="31" t="s">
        <v>42</v>
      </c>
      <c r="I8" s="31" t="s">
        <v>79</v>
      </c>
      <c r="J8" s="31" t="s">
        <v>18</v>
      </c>
      <c r="K8" s="31" t="s">
        <v>78</v>
      </c>
      <c r="L8" s="31" t="s">
        <v>17</v>
      </c>
      <c r="M8" s="71" t="s">
        <v>19</v>
      </c>
      <c r="N8" s="31" t="s">
        <v>207</v>
      </c>
      <c r="O8" s="31" t="s">
        <v>206</v>
      </c>
      <c r="P8" s="31" t="s">
        <v>87</v>
      </c>
      <c r="Q8" s="31" t="s">
        <v>39</v>
      </c>
      <c r="R8" s="31" t="s">
        <v>159</v>
      </c>
      <c r="S8" s="32" t="s">
        <v>161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214</v>
      </c>
      <c r="O9" s="33"/>
      <c r="P9" s="33" t="s">
        <v>210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90</v>
      </c>
      <c r="R10" s="21" t="s">
        <v>91</v>
      </c>
      <c r="S10" s="21" t="s">
        <v>162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156</v>
      </c>
      <c r="C1" s="78" t="s" vm="1">
        <v>223</v>
      </c>
    </row>
    <row r="2" spans="2:81">
      <c r="B2" s="57" t="s">
        <v>155</v>
      </c>
      <c r="C2" s="78" t="s">
        <v>224</v>
      </c>
    </row>
    <row r="3" spans="2:81">
      <c r="B3" s="57" t="s">
        <v>157</v>
      </c>
      <c r="C3" s="78" t="s">
        <v>225</v>
      </c>
    </row>
    <row r="4" spans="2:81">
      <c r="B4" s="57" t="s">
        <v>158</v>
      </c>
      <c r="C4" s="78">
        <v>2143</v>
      </c>
    </row>
    <row r="6" spans="2:81" ht="26.25" customHeight="1">
      <c r="B6" s="131" t="s">
        <v>187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3"/>
    </row>
    <row r="7" spans="2:81" ht="26.25" customHeight="1">
      <c r="B7" s="131" t="s">
        <v>65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3"/>
    </row>
    <row r="8" spans="2:81" s="3" customFormat="1" ht="78.75">
      <c r="B8" s="23" t="s">
        <v>93</v>
      </c>
      <c r="C8" s="31" t="s">
        <v>30</v>
      </c>
      <c r="D8" s="31" t="s">
        <v>95</v>
      </c>
      <c r="E8" s="31" t="s">
        <v>94</v>
      </c>
      <c r="F8" s="31" t="s">
        <v>41</v>
      </c>
      <c r="G8" s="31" t="s">
        <v>15</v>
      </c>
      <c r="H8" s="31" t="s">
        <v>42</v>
      </c>
      <c r="I8" s="31" t="s">
        <v>79</v>
      </c>
      <c r="J8" s="31" t="s">
        <v>18</v>
      </c>
      <c r="K8" s="31" t="s">
        <v>78</v>
      </c>
      <c r="L8" s="31" t="s">
        <v>17</v>
      </c>
      <c r="M8" s="71" t="s">
        <v>19</v>
      </c>
      <c r="N8" s="71" t="s">
        <v>207</v>
      </c>
      <c r="O8" s="31" t="s">
        <v>206</v>
      </c>
      <c r="P8" s="31" t="s">
        <v>87</v>
      </c>
      <c r="Q8" s="31" t="s">
        <v>39</v>
      </c>
      <c r="R8" s="31" t="s">
        <v>159</v>
      </c>
      <c r="S8" s="32" t="s">
        <v>161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214</v>
      </c>
      <c r="O9" s="33"/>
      <c r="P9" s="33" t="s">
        <v>210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90</v>
      </c>
      <c r="R10" s="21" t="s">
        <v>91</v>
      </c>
      <c r="S10" s="21" t="s">
        <v>162</v>
      </c>
      <c r="T10" s="5"/>
      <c r="BZ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Z11" s="1"/>
      <c r="CC11" s="1"/>
    </row>
    <row r="12" spans="2:81" ht="17.25" customHeight="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81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81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81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156</v>
      </c>
      <c r="C1" s="78" t="s" vm="1">
        <v>223</v>
      </c>
    </row>
    <row r="2" spans="2:98">
      <c r="B2" s="57" t="s">
        <v>155</v>
      </c>
      <c r="C2" s="78" t="s">
        <v>224</v>
      </c>
    </row>
    <row r="3" spans="2:98">
      <c r="B3" s="57" t="s">
        <v>157</v>
      </c>
      <c r="C3" s="78" t="s">
        <v>225</v>
      </c>
    </row>
    <row r="4" spans="2:98">
      <c r="B4" s="57" t="s">
        <v>158</v>
      </c>
      <c r="C4" s="78">
        <v>2143</v>
      </c>
    </row>
    <row r="6" spans="2:98" ht="26.25" customHeight="1">
      <c r="B6" s="131" t="s">
        <v>187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3"/>
    </row>
    <row r="7" spans="2:98" ht="26.25" customHeight="1">
      <c r="B7" s="131" t="s">
        <v>66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3"/>
    </row>
    <row r="8" spans="2:98" s="3" customFormat="1" ht="78.75">
      <c r="B8" s="23" t="s">
        <v>93</v>
      </c>
      <c r="C8" s="31" t="s">
        <v>30</v>
      </c>
      <c r="D8" s="31" t="s">
        <v>95</v>
      </c>
      <c r="E8" s="31" t="s">
        <v>94</v>
      </c>
      <c r="F8" s="31" t="s">
        <v>41</v>
      </c>
      <c r="G8" s="31" t="s">
        <v>78</v>
      </c>
      <c r="H8" s="31" t="s">
        <v>207</v>
      </c>
      <c r="I8" s="31" t="s">
        <v>206</v>
      </c>
      <c r="J8" s="31" t="s">
        <v>87</v>
      </c>
      <c r="K8" s="31" t="s">
        <v>39</v>
      </c>
      <c r="L8" s="31" t="s">
        <v>159</v>
      </c>
      <c r="M8" s="32" t="s">
        <v>161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214</v>
      </c>
      <c r="I9" s="33"/>
      <c r="J9" s="33" t="s">
        <v>210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2:98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2:98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</row>
    <row r="15" spans="2:98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</row>
    <row r="16" spans="2:9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2:1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</row>
    <row r="18" spans="2:1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2:1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0" spans="2:1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2:1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2:1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2:1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2:1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</row>
    <row r="25" spans="2:1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2:1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2:1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156</v>
      </c>
      <c r="C1" s="78" t="s" vm="1">
        <v>223</v>
      </c>
    </row>
    <row r="2" spans="2:55">
      <c r="B2" s="57" t="s">
        <v>155</v>
      </c>
      <c r="C2" s="78" t="s">
        <v>224</v>
      </c>
    </row>
    <row r="3" spans="2:55">
      <c r="B3" s="57" t="s">
        <v>157</v>
      </c>
      <c r="C3" s="78" t="s">
        <v>225</v>
      </c>
    </row>
    <row r="4" spans="2:55">
      <c r="B4" s="57" t="s">
        <v>158</v>
      </c>
      <c r="C4" s="78">
        <v>2143</v>
      </c>
    </row>
    <row r="6" spans="2:55" ht="26.25" customHeight="1">
      <c r="B6" s="131" t="s">
        <v>187</v>
      </c>
      <c r="C6" s="132"/>
      <c r="D6" s="132"/>
      <c r="E6" s="132"/>
      <c r="F6" s="132"/>
      <c r="G6" s="132"/>
      <c r="H6" s="132"/>
      <c r="I6" s="132"/>
      <c r="J6" s="132"/>
      <c r="K6" s="133"/>
    </row>
    <row r="7" spans="2:55" ht="26.25" customHeight="1">
      <c r="B7" s="131" t="s">
        <v>73</v>
      </c>
      <c r="C7" s="132"/>
      <c r="D7" s="132"/>
      <c r="E7" s="132"/>
      <c r="F7" s="132"/>
      <c r="G7" s="132"/>
      <c r="H7" s="132"/>
      <c r="I7" s="132"/>
      <c r="J7" s="132"/>
      <c r="K7" s="133"/>
    </row>
    <row r="8" spans="2:55" s="3" customFormat="1" ht="78.75">
      <c r="B8" s="23" t="s">
        <v>93</v>
      </c>
      <c r="C8" s="31" t="s">
        <v>30</v>
      </c>
      <c r="D8" s="31" t="s">
        <v>78</v>
      </c>
      <c r="E8" s="31" t="s">
        <v>79</v>
      </c>
      <c r="F8" s="31" t="s">
        <v>207</v>
      </c>
      <c r="G8" s="31" t="s">
        <v>206</v>
      </c>
      <c r="H8" s="31" t="s">
        <v>87</v>
      </c>
      <c r="I8" s="31" t="s">
        <v>39</v>
      </c>
      <c r="J8" s="31" t="s">
        <v>159</v>
      </c>
      <c r="K8" s="32" t="s">
        <v>161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214</v>
      </c>
      <c r="G9" s="33"/>
      <c r="H9" s="33" t="s">
        <v>210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5" t="s">
        <v>89</v>
      </c>
      <c r="C12" s="79"/>
      <c r="D12" s="79"/>
      <c r="E12" s="79"/>
      <c r="F12" s="79"/>
      <c r="G12" s="79"/>
      <c r="H12" s="79"/>
      <c r="I12" s="79"/>
      <c r="J12" s="79"/>
      <c r="K12" s="79"/>
      <c r="V12" s="1"/>
    </row>
    <row r="13" spans="2:55">
      <c r="B13" s="95" t="s">
        <v>205</v>
      </c>
      <c r="C13" s="79"/>
      <c r="D13" s="79"/>
      <c r="E13" s="79"/>
      <c r="F13" s="79"/>
      <c r="G13" s="79"/>
      <c r="H13" s="79"/>
      <c r="I13" s="79"/>
      <c r="J13" s="79"/>
      <c r="K13" s="79"/>
      <c r="V13" s="1"/>
    </row>
    <row r="14" spans="2:55">
      <c r="B14" s="95" t="s">
        <v>213</v>
      </c>
      <c r="C14" s="79"/>
      <c r="D14" s="79"/>
      <c r="E14" s="79"/>
      <c r="F14" s="79"/>
      <c r="G14" s="79"/>
      <c r="H14" s="79"/>
      <c r="I14" s="79"/>
      <c r="J14" s="79"/>
      <c r="K14" s="79"/>
      <c r="V14" s="1"/>
    </row>
    <row r="15" spans="2:55">
      <c r="B15" s="79"/>
      <c r="C15" s="79"/>
      <c r="D15" s="79"/>
      <c r="E15" s="79"/>
      <c r="F15" s="79"/>
      <c r="G15" s="79"/>
      <c r="H15" s="79"/>
      <c r="I15" s="79"/>
      <c r="J15" s="79"/>
      <c r="K15" s="79"/>
      <c r="V15" s="1"/>
    </row>
    <row r="16" spans="2:55">
      <c r="B16" s="79"/>
      <c r="C16" s="79"/>
      <c r="D16" s="79"/>
      <c r="E16" s="79"/>
      <c r="F16" s="79"/>
      <c r="G16" s="79"/>
      <c r="H16" s="79"/>
      <c r="I16" s="79"/>
      <c r="J16" s="79"/>
      <c r="K16" s="79"/>
      <c r="V16" s="1"/>
    </row>
    <row r="17" spans="2:22">
      <c r="B17" s="79"/>
      <c r="C17" s="79"/>
      <c r="D17" s="79"/>
      <c r="E17" s="79"/>
      <c r="F17" s="79"/>
      <c r="G17" s="79"/>
      <c r="H17" s="79"/>
      <c r="I17" s="79"/>
      <c r="J17" s="79"/>
      <c r="K17" s="79"/>
      <c r="V17" s="1"/>
    </row>
    <row r="18" spans="2:22">
      <c r="B18" s="79"/>
      <c r="C18" s="79"/>
      <c r="D18" s="79"/>
      <c r="E18" s="79"/>
      <c r="F18" s="79"/>
      <c r="G18" s="79"/>
      <c r="H18" s="79"/>
      <c r="I18" s="79"/>
      <c r="J18" s="79"/>
      <c r="K18" s="79"/>
      <c r="V18" s="1"/>
    </row>
    <row r="19" spans="2:22">
      <c r="B19" s="79"/>
      <c r="C19" s="79"/>
      <c r="D19" s="79"/>
      <c r="E19" s="79"/>
      <c r="F19" s="79"/>
      <c r="G19" s="79"/>
      <c r="H19" s="79"/>
      <c r="I19" s="79"/>
      <c r="J19" s="79"/>
      <c r="K19" s="79"/>
      <c r="V19" s="1"/>
    </row>
    <row r="20" spans="2:22">
      <c r="B20" s="79"/>
      <c r="C20" s="79"/>
      <c r="D20" s="79"/>
      <c r="E20" s="79"/>
      <c r="F20" s="79"/>
      <c r="G20" s="79"/>
      <c r="H20" s="79"/>
      <c r="I20" s="79"/>
      <c r="J20" s="79"/>
      <c r="K20" s="79"/>
      <c r="V20" s="1"/>
    </row>
    <row r="21" spans="2:22">
      <c r="B21" s="79"/>
      <c r="C21" s="79"/>
      <c r="D21" s="79"/>
      <c r="E21" s="79"/>
      <c r="F21" s="79"/>
      <c r="G21" s="79"/>
      <c r="H21" s="79"/>
      <c r="I21" s="79"/>
      <c r="J21" s="79"/>
      <c r="K21" s="79"/>
      <c r="V21" s="1"/>
    </row>
    <row r="22" spans="2:22" ht="16.5" customHeight="1">
      <c r="B22" s="79"/>
      <c r="C22" s="79"/>
      <c r="D22" s="79"/>
      <c r="E22" s="79"/>
      <c r="F22" s="79"/>
      <c r="G22" s="79"/>
      <c r="H22" s="79"/>
      <c r="I22" s="79"/>
      <c r="J22" s="79"/>
      <c r="K22" s="79"/>
      <c r="V22" s="1"/>
    </row>
    <row r="23" spans="2:22" ht="16.5" customHeight="1">
      <c r="B23" s="79"/>
      <c r="C23" s="79"/>
      <c r="D23" s="79"/>
      <c r="E23" s="79"/>
      <c r="F23" s="79"/>
      <c r="G23" s="79"/>
      <c r="H23" s="79"/>
      <c r="I23" s="79"/>
      <c r="J23" s="79"/>
      <c r="K23" s="79"/>
      <c r="V23" s="1"/>
    </row>
    <row r="24" spans="2:22" ht="16.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V24" s="1"/>
    </row>
    <row r="25" spans="2:22">
      <c r="B25" s="79"/>
      <c r="C25" s="79"/>
      <c r="D25" s="79"/>
      <c r="E25" s="79"/>
      <c r="F25" s="79"/>
      <c r="G25" s="79"/>
      <c r="H25" s="79"/>
      <c r="I25" s="79"/>
      <c r="J25" s="79"/>
      <c r="K25" s="79"/>
      <c r="V25" s="1"/>
    </row>
    <row r="26" spans="2:22">
      <c r="B26" s="79"/>
      <c r="C26" s="79"/>
      <c r="D26" s="79"/>
      <c r="E26" s="79"/>
      <c r="F26" s="79"/>
      <c r="G26" s="79"/>
      <c r="H26" s="79"/>
      <c r="I26" s="79"/>
      <c r="J26" s="79"/>
      <c r="K26" s="79"/>
      <c r="V26" s="1"/>
    </row>
    <row r="27" spans="2:22">
      <c r="B27" s="79"/>
      <c r="C27" s="79"/>
      <c r="D27" s="79"/>
      <c r="E27" s="79"/>
      <c r="F27" s="79"/>
      <c r="G27" s="79"/>
      <c r="H27" s="79"/>
      <c r="I27" s="79"/>
      <c r="J27" s="79"/>
      <c r="K27" s="79"/>
      <c r="V27" s="1"/>
    </row>
    <row r="28" spans="2:22">
      <c r="B28" s="79"/>
      <c r="C28" s="79"/>
      <c r="D28" s="79"/>
      <c r="E28" s="79"/>
      <c r="F28" s="79"/>
      <c r="G28" s="79"/>
      <c r="H28" s="79"/>
      <c r="I28" s="79"/>
      <c r="J28" s="79"/>
      <c r="K28" s="79"/>
      <c r="V28" s="1"/>
    </row>
    <row r="29" spans="2:22">
      <c r="B29" s="79"/>
      <c r="C29" s="79"/>
      <c r="D29" s="79"/>
      <c r="E29" s="79"/>
      <c r="F29" s="79"/>
      <c r="G29" s="79"/>
      <c r="H29" s="79"/>
      <c r="I29" s="79"/>
      <c r="J29" s="79"/>
      <c r="K29" s="79"/>
      <c r="V29" s="1"/>
    </row>
    <row r="30" spans="2:22">
      <c r="B30" s="79"/>
      <c r="C30" s="79"/>
      <c r="D30" s="79"/>
      <c r="E30" s="79"/>
      <c r="F30" s="79"/>
      <c r="G30" s="79"/>
      <c r="H30" s="79"/>
      <c r="I30" s="79"/>
      <c r="J30" s="79"/>
      <c r="K30" s="79"/>
      <c r="V30" s="1"/>
    </row>
    <row r="31" spans="2:22">
      <c r="B31" s="79"/>
      <c r="C31" s="79"/>
      <c r="D31" s="79"/>
      <c r="E31" s="79"/>
      <c r="F31" s="79"/>
      <c r="G31" s="79"/>
      <c r="H31" s="79"/>
      <c r="I31" s="79"/>
      <c r="J31" s="79"/>
      <c r="K31" s="79"/>
      <c r="V31" s="1"/>
    </row>
    <row r="32" spans="2:22">
      <c r="B32" s="79"/>
      <c r="C32" s="79"/>
      <c r="D32" s="79"/>
      <c r="E32" s="79"/>
      <c r="F32" s="79"/>
      <c r="G32" s="79"/>
      <c r="H32" s="79"/>
      <c r="I32" s="79"/>
      <c r="J32" s="79"/>
      <c r="K32" s="79"/>
      <c r="V32" s="1"/>
    </row>
    <row r="33" spans="2:22">
      <c r="B33" s="79"/>
      <c r="C33" s="79"/>
      <c r="D33" s="79"/>
      <c r="E33" s="79"/>
      <c r="F33" s="79"/>
      <c r="G33" s="79"/>
      <c r="H33" s="79"/>
      <c r="I33" s="79"/>
      <c r="J33" s="79"/>
      <c r="K33" s="79"/>
      <c r="V33" s="1"/>
    </row>
    <row r="34" spans="2:22">
      <c r="B34" s="79"/>
      <c r="C34" s="79"/>
      <c r="D34" s="79"/>
      <c r="E34" s="79"/>
      <c r="F34" s="79"/>
      <c r="G34" s="79"/>
      <c r="H34" s="79"/>
      <c r="I34" s="79"/>
      <c r="J34" s="79"/>
      <c r="K34" s="79"/>
      <c r="V34" s="1"/>
    </row>
    <row r="35" spans="2:22">
      <c r="B35" s="79"/>
      <c r="C35" s="79"/>
      <c r="D35" s="79"/>
      <c r="E35" s="79"/>
      <c r="F35" s="79"/>
      <c r="G35" s="79"/>
      <c r="H35" s="79"/>
      <c r="I35" s="79"/>
      <c r="J35" s="79"/>
      <c r="K35" s="79"/>
      <c r="V35" s="1"/>
    </row>
    <row r="36" spans="2:22">
      <c r="B36" s="79"/>
      <c r="C36" s="79"/>
      <c r="D36" s="79"/>
      <c r="E36" s="79"/>
      <c r="F36" s="79"/>
      <c r="G36" s="79"/>
      <c r="H36" s="79"/>
      <c r="I36" s="79"/>
      <c r="J36" s="79"/>
      <c r="K36" s="79"/>
      <c r="V36" s="1"/>
    </row>
    <row r="37" spans="2:22">
      <c r="B37" s="79"/>
      <c r="C37" s="79"/>
      <c r="D37" s="79"/>
      <c r="E37" s="79"/>
      <c r="F37" s="79"/>
      <c r="G37" s="79"/>
      <c r="H37" s="79"/>
      <c r="I37" s="79"/>
      <c r="J37" s="79"/>
      <c r="K37" s="79"/>
      <c r="V37" s="1"/>
    </row>
    <row r="38" spans="2:22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22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22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22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22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22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22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22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22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22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22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156</v>
      </c>
      <c r="C1" s="78" t="s" vm="1">
        <v>223</v>
      </c>
    </row>
    <row r="2" spans="2:59">
      <c r="B2" s="57" t="s">
        <v>155</v>
      </c>
      <c r="C2" s="78" t="s">
        <v>224</v>
      </c>
    </row>
    <row r="3" spans="2:59">
      <c r="B3" s="57" t="s">
        <v>157</v>
      </c>
      <c r="C3" s="78" t="s">
        <v>225</v>
      </c>
    </row>
    <row r="4" spans="2:59">
      <c r="B4" s="57" t="s">
        <v>158</v>
      </c>
      <c r="C4" s="78">
        <v>2143</v>
      </c>
    </row>
    <row r="6" spans="2:59" ht="26.25" customHeight="1">
      <c r="B6" s="131" t="s">
        <v>187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2:59" ht="26.25" customHeight="1">
      <c r="B7" s="131" t="s">
        <v>74</v>
      </c>
      <c r="C7" s="132"/>
      <c r="D7" s="132"/>
      <c r="E7" s="132"/>
      <c r="F7" s="132"/>
      <c r="G7" s="132"/>
      <c r="H7" s="132"/>
      <c r="I7" s="132"/>
      <c r="J7" s="132"/>
      <c r="K7" s="132"/>
      <c r="L7" s="133"/>
    </row>
    <row r="8" spans="2:59" s="3" customFormat="1" ht="78.75">
      <c r="B8" s="23" t="s">
        <v>93</v>
      </c>
      <c r="C8" s="31" t="s">
        <v>30</v>
      </c>
      <c r="D8" s="31" t="s">
        <v>41</v>
      </c>
      <c r="E8" s="31" t="s">
        <v>78</v>
      </c>
      <c r="F8" s="31" t="s">
        <v>79</v>
      </c>
      <c r="G8" s="31" t="s">
        <v>207</v>
      </c>
      <c r="H8" s="31" t="s">
        <v>206</v>
      </c>
      <c r="I8" s="31" t="s">
        <v>87</v>
      </c>
      <c r="J8" s="31" t="s">
        <v>39</v>
      </c>
      <c r="K8" s="31" t="s">
        <v>159</v>
      </c>
      <c r="L8" s="32" t="s">
        <v>161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214</v>
      </c>
      <c r="H9" s="17"/>
      <c r="I9" s="17" t="s">
        <v>210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1"/>
      <c r="N11" s="1"/>
      <c r="O11" s="1"/>
      <c r="P11" s="1"/>
      <c r="BG11" s="1"/>
    </row>
    <row r="12" spans="2:59" ht="21" customHeight="1">
      <c r="B12" s="106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9">
      <c r="B13" s="106"/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9">
      <c r="B14" s="106"/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9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9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61</v>
      </c>
      <c r="C6" s="14" t="s">
        <v>30</v>
      </c>
      <c r="E6" s="14" t="s">
        <v>94</v>
      </c>
      <c r="I6" s="14" t="s">
        <v>15</v>
      </c>
      <c r="J6" s="14" t="s">
        <v>42</v>
      </c>
      <c r="M6" s="14" t="s">
        <v>78</v>
      </c>
      <c r="Q6" s="14" t="s">
        <v>17</v>
      </c>
      <c r="R6" s="14" t="s">
        <v>19</v>
      </c>
      <c r="U6" s="14" t="s">
        <v>40</v>
      </c>
      <c r="W6" s="15" t="s">
        <v>38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63</v>
      </c>
      <c r="C8" s="31" t="s">
        <v>30</v>
      </c>
      <c r="D8" s="31" t="s">
        <v>96</v>
      </c>
      <c r="I8" s="31" t="s">
        <v>15</v>
      </c>
      <c r="J8" s="31" t="s">
        <v>42</v>
      </c>
      <c r="K8" s="31" t="s">
        <v>79</v>
      </c>
      <c r="L8" s="31" t="s">
        <v>18</v>
      </c>
      <c r="M8" s="31" t="s">
        <v>78</v>
      </c>
      <c r="Q8" s="31" t="s">
        <v>17</v>
      </c>
      <c r="R8" s="31" t="s">
        <v>19</v>
      </c>
      <c r="S8" s="31" t="s">
        <v>0</v>
      </c>
      <c r="T8" s="31" t="s">
        <v>82</v>
      </c>
      <c r="U8" s="31" t="s">
        <v>40</v>
      </c>
      <c r="V8" s="31" t="s">
        <v>39</v>
      </c>
      <c r="W8" s="32" t="s">
        <v>88</v>
      </c>
    </row>
    <row r="9" spans="2:25" ht="31.5">
      <c r="B9" s="49" t="str">
        <f>'תעודות חוב מסחריות '!B7:T7</f>
        <v>2. תעודות חוב מסחריות</v>
      </c>
      <c r="C9" s="14" t="s">
        <v>30</v>
      </c>
      <c r="D9" s="14" t="s">
        <v>96</v>
      </c>
      <c r="E9" s="42" t="s">
        <v>94</v>
      </c>
      <c r="G9" s="14" t="s">
        <v>41</v>
      </c>
      <c r="I9" s="14" t="s">
        <v>15</v>
      </c>
      <c r="J9" s="14" t="s">
        <v>42</v>
      </c>
      <c r="K9" s="14" t="s">
        <v>79</v>
      </c>
      <c r="L9" s="14" t="s">
        <v>18</v>
      </c>
      <c r="M9" s="14" t="s">
        <v>78</v>
      </c>
      <c r="Q9" s="14" t="s">
        <v>17</v>
      </c>
      <c r="R9" s="14" t="s">
        <v>19</v>
      </c>
      <c r="S9" s="14" t="s">
        <v>0</v>
      </c>
      <c r="T9" s="14" t="s">
        <v>82</v>
      </c>
      <c r="U9" s="14" t="s">
        <v>40</v>
      </c>
      <c r="V9" s="14" t="s">
        <v>39</v>
      </c>
      <c r="W9" s="39" t="s">
        <v>88</v>
      </c>
    </row>
    <row r="10" spans="2:25" ht="31.5">
      <c r="B10" s="49" t="str">
        <f>'אג"ח קונצרני'!B7:U7</f>
        <v>3. אג"ח קונצרני</v>
      </c>
      <c r="C10" s="31" t="s">
        <v>30</v>
      </c>
      <c r="D10" s="14" t="s">
        <v>96</v>
      </c>
      <c r="E10" s="42" t="s">
        <v>94</v>
      </c>
      <c r="G10" s="31" t="s">
        <v>41</v>
      </c>
      <c r="I10" s="31" t="s">
        <v>15</v>
      </c>
      <c r="J10" s="31" t="s">
        <v>42</v>
      </c>
      <c r="K10" s="31" t="s">
        <v>79</v>
      </c>
      <c r="L10" s="31" t="s">
        <v>18</v>
      </c>
      <c r="M10" s="31" t="s">
        <v>78</v>
      </c>
      <c r="Q10" s="31" t="s">
        <v>17</v>
      </c>
      <c r="R10" s="31" t="s">
        <v>19</v>
      </c>
      <c r="S10" s="31" t="s">
        <v>0</v>
      </c>
      <c r="T10" s="31" t="s">
        <v>82</v>
      </c>
      <c r="U10" s="31" t="s">
        <v>40</v>
      </c>
      <c r="V10" s="14" t="s">
        <v>39</v>
      </c>
      <c r="W10" s="32" t="s">
        <v>88</v>
      </c>
    </row>
    <row r="11" spans="2:25" ht="31.5">
      <c r="B11" s="49" t="str">
        <f>מניות!B7</f>
        <v>4. מניות</v>
      </c>
      <c r="C11" s="31" t="s">
        <v>30</v>
      </c>
      <c r="D11" s="14" t="s">
        <v>96</v>
      </c>
      <c r="E11" s="42" t="s">
        <v>94</v>
      </c>
      <c r="H11" s="31" t="s">
        <v>78</v>
      </c>
      <c r="S11" s="31" t="s">
        <v>0</v>
      </c>
      <c r="T11" s="14" t="s">
        <v>82</v>
      </c>
      <c r="U11" s="14" t="s">
        <v>40</v>
      </c>
      <c r="V11" s="14" t="s">
        <v>39</v>
      </c>
      <c r="W11" s="15" t="s">
        <v>88</v>
      </c>
    </row>
    <row r="12" spans="2:25" ht="31.5">
      <c r="B12" s="49" t="str">
        <f>'תעודות סל'!B7:N7</f>
        <v>5. תעודות סל</v>
      </c>
      <c r="C12" s="31" t="s">
        <v>30</v>
      </c>
      <c r="D12" s="14" t="s">
        <v>96</v>
      </c>
      <c r="E12" s="42" t="s">
        <v>94</v>
      </c>
      <c r="H12" s="31" t="s">
        <v>78</v>
      </c>
      <c r="S12" s="31" t="s">
        <v>0</v>
      </c>
      <c r="T12" s="31" t="s">
        <v>82</v>
      </c>
      <c r="U12" s="31" t="s">
        <v>40</v>
      </c>
      <c r="V12" s="31" t="s">
        <v>39</v>
      </c>
      <c r="W12" s="32" t="s">
        <v>88</v>
      </c>
    </row>
    <row r="13" spans="2:25" ht="31.5">
      <c r="B13" s="49" t="str">
        <f>'קרנות נאמנות'!B7:O7</f>
        <v>6. קרנות נאמנות</v>
      </c>
      <c r="C13" s="31" t="s">
        <v>30</v>
      </c>
      <c r="D13" s="31" t="s">
        <v>96</v>
      </c>
      <c r="G13" s="31" t="s">
        <v>41</v>
      </c>
      <c r="H13" s="31" t="s">
        <v>78</v>
      </c>
      <c r="S13" s="31" t="s">
        <v>0</v>
      </c>
      <c r="T13" s="31" t="s">
        <v>82</v>
      </c>
      <c r="U13" s="31" t="s">
        <v>40</v>
      </c>
      <c r="V13" s="31" t="s">
        <v>39</v>
      </c>
      <c r="W13" s="32" t="s">
        <v>88</v>
      </c>
    </row>
    <row r="14" spans="2:25" ht="31.5">
      <c r="B14" s="49" t="str">
        <f>'כתבי אופציה'!B7:L7</f>
        <v>7. כתבי אופציה</v>
      </c>
      <c r="C14" s="31" t="s">
        <v>30</v>
      </c>
      <c r="D14" s="31" t="s">
        <v>96</v>
      </c>
      <c r="G14" s="31" t="s">
        <v>41</v>
      </c>
      <c r="H14" s="31" t="s">
        <v>78</v>
      </c>
      <c r="S14" s="31" t="s">
        <v>0</v>
      </c>
      <c r="T14" s="31" t="s">
        <v>82</v>
      </c>
      <c r="U14" s="31" t="s">
        <v>40</v>
      </c>
      <c r="V14" s="31" t="s">
        <v>39</v>
      </c>
      <c r="W14" s="32" t="s">
        <v>88</v>
      </c>
    </row>
    <row r="15" spans="2:25" ht="31.5">
      <c r="B15" s="49" t="str">
        <f>אופציות!B7</f>
        <v>8. אופציות</v>
      </c>
      <c r="C15" s="31" t="s">
        <v>30</v>
      </c>
      <c r="D15" s="31" t="s">
        <v>96</v>
      </c>
      <c r="G15" s="31" t="s">
        <v>41</v>
      </c>
      <c r="H15" s="31" t="s">
        <v>78</v>
      </c>
      <c r="S15" s="31" t="s">
        <v>0</v>
      </c>
      <c r="T15" s="31" t="s">
        <v>82</v>
      </c>
      <c r="U15" s="31" t="s">
        <v>40</v>
      </c>
      <c r="V15" s="31" t="s">
        <v>39</v>
      </c>
      <c r="W15" s="32" t="s">
        <v>88</v>
      </c>
    </row>
    <row r="16" spans="2:25" ht="31.5">
      <c r="B16" s="49" t="str">
        <f>'חוזים עתידיים'!B7:I7</f>
        <v>9. חוזים עתידיים</v>
      </c>
      <c r="C16" s="31" t="s">
        <v>30</v>
      </c>
      <c r="D16" s="31" t="s">
        <v>96</v>
      </c>
      <c r="G16" s="31" t="s">
        <v>41</v>
      </c>
      <c r="H16" s="31" t="s">
        <v>78</v>
      </c>
      <c r="S16" s="31" t="s">
        <v>0</v>
      </c>
      <c r="T16" s="32" t="s">
        <v>82</v>
      </c>
    </row>
    <row r="17" spans="2:25" ht="31.5">
      <c r="B17" s="49" t="str">
        <f>'מוצרים מובנים'!B7:Q7</f>
        <v>10. מוצרים מובנים</v>
      </c>
      <c r="C17" s="31" t="s">
        <v>30</v>
      </c>
      <c r="F17" s="14" t="s">
        <v>32</v>
      </c>
      <c r="I17" s="31" t="s">
        <v>15</v>
      </c>
      <c r="J17" s="31" t="s">
        <v>42</v>
      </c>
      <c r="K17" s="31" t="s">
        <v>79</v>
      </c>
      <c r="L17" s="31" t="s">
        <v>18</v>
      </c>
      <c r="M17" s="31" t="s">
        <v>78</v>
      </c>
      <c r="Q17" s="31" t="s">
        <v>17</v>
      </c>
      <c r="R17" s="31" t="s">
        <v>19</v>
      </c>
      <c r="S17" s="31" t="s">
        <v>0</v>
      </c>
      <c r="T17" s="31" t="s">
        <v>82</v>
      </c>
      <c r="U17" s="31" t="s">
        <v>40</v>
      </c>
      <c r="V17" s="31" t="s">
        <v>39</v>
      </c>
      <c r="W17" s="32" t="s">
        <v>88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30</v>
      </c>
      <c r="I19" s="31" t="s">
        <v>15</v>
      </c>
      <c r="J19" s="31" t="s">
        <v>42</v>
      </c>
      <c r="K19" s="31" t="s">
        <v>79</v>
      </c>
      <c r="L19" s="31" t="s">
        <v>18</v>
      </c>
      <c r="M19" s="31" t="s">
        <v>78</v>
      </c>
      <c r="Q19" s="31" t="s">
        <v>17</v>
      </c>
      <c r="R19" s="31" t="s">
        <v>19</v>
      </c>
      <c r="S19" s="31" t="s">
        <v>0</v>
      </c>
      <c r="T19" s="31" t="s">
        <v>82</v>
      </c>
      <c r="U19" s="31" t="s">
        <v>87</v>
      </c>
      <c r="V19" s="31" t="s">
        <v>39</v>
      </c>
      <c r="W19" s="32" t="s">
        <v>88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30</v>
      </c>
      <c r="D20" s="42" t="s">
        <v>95</v>
      </c>
      <c r="E20" s="42" t="s">
        <v>94</v>
      </c>
      <c r="G20" s="31" t="s">
        <v>41</v>
      </c>
      <c r="I20" s="31" t="s">
        <v>15</v>
      </c>
      <c r="J20" s="31" t="s">
        <v>42</v>
      </c>
      <c r="K20" s="31" t="s">
        <v>79</v>
      </c>
      <c r="L20" s="31" t="s">
        <v>18</v>
      </c>
      <c r="M20" s="31" t="s">
        <v>78</v>
      </c>
      <c r="Q20" s="31" t="s">
        <v>17</v>
      </c>
      <c r="R20" s="31" t="s">
        <v>19</v>
      </c>
      <c r="S20" s="31" t="s">
        <v>0</v>
      </c>
      <c r="T20" s="31" t="s">
        <v>82</v>
      </c>
      <c r="U20" s="31" t="s">
        <v>87</v>
      </c>
      <c r="V20" s="31" t="s">
        <v>39</v>
      </c>
      <c r="W20" s="32" t="s">
        <v>88</v>
      </c>
    </row>
    <row r="21" spans="2:25" ht="31.5">
      <c r="B21" s="49" t="str">
        <f>'לא סחיר - אג"ח קונצרני'!B7:S7</f>
        <v>3. אג"ח קונצרני</v>
      </c>
      <c r="C21" s="31" t="s">
        <v>30</v>
      </c>
      <c r="D21" s="42" t="s">
        <v>95</v>
      </c>
      <c r="E21" s="42" t="s">
        <v>94</v>
      </c>
      <c r="G21" s="31" t="s">
        <v>41</v>
      </c>
      <c r="I21" s="31" t="s">
        <v>15</v>
      </c>
      <c r="J21" s="31" t="s">
        <v>42</v>
      </c>
      <c r="K21" s="31" t="s">
        <v>79</v>
      </c>
      <c r="L21" s="31" t="s">
        <v>18</v>
      </c>
      <c r="M21" s="31" t="s">
        <v>78</v>
      </c>
      <c r="Q21" s="31" t="s">
        <v>17</v>
      </c>
      <c r="R21" s="31" t="s">
        <v>19</v>
      </c>
      <c r="S21" s="31" t="s">
        <v>0</v>
      </c>
      <c r="T21" s="31" t="s">
        <v>82</v>
      </c>
      <c r="U21" s="31" t="s">
        <v>87</v>
      </c>
      <c r="V21" s="31" t="s">
        <v>39</v>
      </c>
      <c r="W21" s="32" t="s">
        <v>88</v>
      </c>
    </row>
    <row r="22" spans="2:25" ht="31.5">
      <c r="B22" s="49" t="str">
        <f>'לא סחיר - מניות'!B7:M7</f>
        <v>4. מניות</v>
      </c>
      <c r="C22" s="31" t="s">
        <v>30</v>
      </c>
      <c r="D22" s="42" t="s">
        <v>95</v>
      </c>
      <c r="E22" s="42" t="s">
        <v>94</v>
      </c>
      <c r="G22" s="31" t="s">
        <v>41</v>
      </c>
      <c r="H22" s="31" t="s">
        <v>78</v>
      </c>
      <c r="S22" s="31" t="s">
        <v>0</v>
      </c>
      <c r="T22" s="31" t="s">
        <v>82</v>
      </c>
      <c r="U22" s="31" t="s">
        <v>87</v>
      </c>
      <c r="V22" s="31" t="s">
        <v>39</v>
      </c>
      <c r="W22" s="32" t="s">
        <v>88</v>
      </c>
    </row>
    <row r="23" spans="2:25" ht="31.5">
      <c r="B23" s="49" t="str">
        <f>'לא סחיר - קרנות השקעה'!B7:K7</f>
        <v>5. קרנות השקעה</v>
      </c>
      <c r="C23" s="31" t="s">
        <v>30</v>
      </c>
      <c r="G23" s="31" t="s">
        <v>41</v>
      </c>
      <c r="H23" s="31" t="s">
        <v>78</v>
      </c>
      <c r="K23" s="31" t="s">
        <v>79</v>
      </c>
      <c r="S23" s="31" t="s">
        <v>0</v>
      </c>
      <c r="T23" s="31" t="s">
        <v>82</v>
      </c>
      <c r="U23" s="31" t="s">
        <v>87</v>
      </c>
      <c r="V23" s="31" t="s">
        <v>39</v>
      </c>
      <c r="W23" s="32" t="s">
        <v>88</v>
      </c>
    </row>
    <row r="24" spans="2:25" ht="31.5">
      <c r="B24" s="49" t="str">
        <f>'לא סחיר - כתבי אופציה'!B7:L7</f>
        <v>6. כתבי אופציה</v>
      </c>
      <c r="C24" s="31" t="s">
        <v>30</v>
      </c>
      <c r="G24" s="31" t="s">
        <v>41</v>
      </c>
      <c r="H24" s="31" t="s">
        <v>78</v>
      </c>
      <c r="K24" s="31" t="s">
        <v>79</v>
      </c>
      <c r="S24" s="31" t="s">
        <v>0</v>
      </c>
      <c r="T24" s="31" t="s">
        <v>82</v>
      </c>
      <c r="U24" s="31" t="s">
        <v>87</v>
      </c>
      <c r="V24" s="31" t="s">
        <v>39</v>
      </c>
      <c r="W24" s="32" t="s">
        <v>88</v>
      </c>
    </row>
    <row r="25" spans="2:25" ht="31.5">
      <c r="B25" s="49" t="str">
        <f>'לא סחיר - אופציות'!B7:L7</f>
        <v>7. אופציות</v>
      </c>
      <c r="C25" s="31" t="s">
        <v>30</v>
      </c>
      <c r="G25" s="31" t="s">
        <v>41</v>
      </c>
      <c r="H25" s="31" t="s">
        <v>78</v>
      </c>
      <c r="K25" s="31" t="s">
        <v>79</v>
      </c>
      <c r="S25" s="31" t="s">
        <v>0</v>
      </c>
      <c r="T25" s="31" t="s">
        <v>82</v>
      </c>
      <c r="U25" s="31" t="s">
        <v>87</v>
      </c>
      <c r="V25" s="31" t="s">
        <v>39</v>
      </c>
      <c r="W25" s="32" t="s">
        <v>88</v>
      </c>
    </row>
    <row r="26" spans="2:25" ht="31.5">
      <c r="B26" s="49" t="str">
        <f>'לא סחיר - חוזים עתידיים'!B7:K7</f>
        <v>8. חוזים עתידיים</v>
      </c>
      <c r="C26" s="31" t="s">
        <v>30</v>
      </c>
      <c r="G26" s="31" t="s">
        <v>41</v>
      </c>
      <c r="H26" s="31" t="s">
        <v>78</v>
      </c>
      <c r="K26" s="31" t="s">
        <v>79</v>
      </c>
      <c r="S26" s="31" t="s">
        <v>0</v>
      </c>
      <c r="T26" s="31" t="s">
        <v>82</v>
      </c>
      <c r="U26" s="31" t="s">
        <v>87</v>
      </c>
      <c r="V26" s="32" t="s">
        <v>88</v>
      </c>
    </row>
    <row r="27" spans="2:25" ht="31.5">
      <c r="B27" s="49" t="str">
        <f>'לא סחיר - מוצרים מובנים'!B7:Q7</f>
        <v>9. מוצרים מובנים</v>
      </c>
      <c r="C27" s="31" t="s">
        <v>30</v>
      </c>
      <c r="F27" s="31" t="s">
        <v>32</v>
      </c>
      <c r="I27" s="31" t="s">
        <v>15</v>
      </c>
      <c r="J27" s="31" t="s">
        <v>42</v>
      </c>
      <c r="K27" s="31" t="s">
        <v>79</v>
      </c>
      <c r="L27" s="31" t="s">
        <v>18</v>
      </c>
      <c r="M27" s="31" t="s">
        <v>78</v>
      </c>
      <c r="Q27" s="31" t="s">
        <v>17</v>
      </c>
      <c r="R27" s="31" t="s">
        <v>19</v>
      </c>
      <c r="S27" s="31" t="s">
        <v>0</v>
      </c>
      <c r="T27" s="31" t="s">
        <v>82</v>
      </c>
      <c r="U27" s="31" t="s">
        <v>87</v>
      </c>
      <c r="V27" s="31" t="s">
        <v>39</v>
      </c>
      <c r="W27" s="32" t="s">
        <v>88</v>
      </c>
    </row>
    <row r="28" spans="2:25" ht="31.5">
      <c r="B28" s="53" t="str">
        <f>הלוואות!B6</f>
        <v>1.ד. הלוואות:</v>
      </c>
      <c r="C28" s="31" t="s">
        <v>30</v>
      </c>
      <c r="I28" s="31" t="s">
        <v>15</v>
      </c>
      <c r="J28" s="31" t="s">
        <v>42</v>
      </c>
      <c r="L28" s="31" t="s">
        <v>18</v>
      </c>
      <c r="M28" s="31" t="s">
        <v>78</v>
      </c>
      <c r="Q28" s="14" t="s">
        <v>27</v>
      </c>
      <c r="R28" s="31" t="s">
        <v>19</v>
      </c>
      <c r="S28" s="31" t="s">
        <v>0</v>
      </c>
      <c r="T28" s="31" t="s">
        <v>82</v>
      </c>
      <c r="U28" s="31" t="s">
        <v>87</v>
      </c>
      <c r="V28" s="32" t="s">
        <v>88</v>
      </c>
    </row>
    <row r="29" spans="2:25" ht="47.25">
      <c r="B29" s="53" t="str">
        <f>'פקדונות מעל 3 חודשים'!B6:O6</f>
        <v>1.ה. פקדונות מעל 3 חודשים:</v>
      </c>
      <c r="C29" s="31" t="s">
        <v>30</v>
      </c>
      <c r="E29" s="31" t="s">
        <v>94</v>
      </c>
      <c r="I29" s="31" t="s">
        <v>15</v>
      </c>
      <c r="J29" s="31" t="s">
        <v>42</v>
      </c>
      <c r="L29" s="31" t="s">
        <v>18</v>
      </c>
      <c r="M29" s="31" t="s">
        <v>78</v>
      </c>
      <c r="O29" s="50" t="s">
        <v>33</v>
      </c>
      <c r="P29" s="51"/>
      <c r="R29" s="31" t="s">
        <v>19</v>
      </c>
      <c r="S29" s="31" t="s">
        <v>0</v>
      </c>
      <c r="T29" s="31" t="s">
        <v>82</v>
      </c>
      <c r="U29" s="31" t="s">
        <v>87</v>
      </c>
      <c r="V29" s="32" t="s">
        <v>88</v>
      </c>
    </row>
    <row r="30" spans="2:25" ht="63">
      <c r="B30" s="53" t="str">
        <f>'זכויות מקרקעין'!B6</f>
        <v>1. ו. זכויות במקרקעין:</v>
      </c>
      <c r="C30" s="14" t="s">
        <v>35</v>
      </c>
      <c r="N30" s="50" t="s">
        <v>62</v>
      </c>
      <c r="P30" s="51" t="s">
        <v>36</v>
      </c>
      <c r="U30" s="31" t="s">
        <v>87</v>
      </c>
      <c r="V30" s="15" t="s">
        <v>38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37</v>
      </c>
      <c r="R31" s="14" t="s">
        <v>34</v>
      </c>
      <c r="U31" s="31" t="s">
        <v>87</v>
      </c>
      <c r="V31" s="15" t="s">
        <v>38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84</v>
      </c>
      <c r="Y32" s="15" t="s">
        <v>83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156</v>
      </c>
      <c r="C1" s="78" t="s" vm="1">
        <v>223</v>
      </c>
    </row>
    <row r="2" spans="2:54">
      <c r="B2" s="57" t="s">
        <v>155</v>
      </c>
      <c r="C2" s="78" t="s">
        <v>224</v>
      </c>
    </row>
    <row r="3" spans="2:54">
      <c r="B3" s="57" t="s">
        <v>157</v>
      </c>
      <c r="C3" s="78" t="s">
        <v>225</v>
      </c>
    </row>
    <row r="4" spans="2:54">
      <c r="B4" s="57" t="s">
        <v>158</v>
      </c>
      <c r="C4" s="78">
        <v>2143</v>
      </c>
    </row>
    <row r="6" spans="2:54" ht="26.25" customHeight="1">
      <c r="B6" s="131" t="s">
        <v>187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2:54" ht="26.25" customHeight="1">
      <c r="B7" s="131" t="s">
        <v>75</v>
      </c>
      <c r="C7" s="132"/>
      <c r="D7" s="132"/>
      <c r="E7" s="132"/>
      <c r="F7" s="132"/>
      <c r="G7" s="132"/>
      <c r="H7" s="132"/>
      <c r="I7" s="132"/>
      <c r="J7" s="132"/>
      <c r="K7" s="132"/>
      <c r="L7" s="133"/>
    </row>
    <row r="8" spans="2:54" s="3" customFormat="1" ht="78.75">
      <c r="B8" s="23" t="s">
        <v>93</v>
      </c>
      <c r="C8" s="31" t="s">
        <v>30</v>
      </c>
      <c r="D8" s="31" t="s">
        <v>41</v>
      </c>
      <c r="E8" s="31" t="s">
        <v>78</v>
      </c>
      <c r="F8" s="31" t="s">
        <v>79</v>
      </c>
      <c r="G8" s="31" t="s">
        <v>207</v>
      </c>
      <c r="H8" s="31" t="s">
        <v>206</v>
      </c>
      <c r="I8" s="31" t="s">
        <v>87</v>
      </c>
      <c r="J8" s="31" t="s">
        <v>39</v>
      </c>
      <c r="K8" s="31" t="s">
        <v>159</v>
      </c>
      <c r="L8" s="32" t="s">
        <v>161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214</v>
      </c>
      <c r="H9" s="17"/>
      <c r="I9" s="17" t="s">
        <v>210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156</v>
      </c>
      <c r="C1" s="78" t="s" vm="1">
        <v>223</v>
      </c>
    </row>
    <row r="2" spans="2:51">
      <c r="B2" s="57" t="s">
        <v>155</v>
      </c>
      <c r="C2" s="78" t="s">
        <v>224</v>
      </c>
    </row>
    <row r="3" spans="2:51">
      <c r="B3" s="57" t="s">
        <v>157</v>
      </c>
      <c r="C3" s="78" t="s">
        <v>225</v>
      </c>
    </row>
    <row r="4" spans="2:51">
      <c r="B4" s="57" t="s">
        <v>158</v>
      </c>
      <c r="C4" s="78">
        <v>2143</v>
      </c>
    </row>
    <row r="6" spans="2:51" ht="26.25" customHeight="1">
      <c r="B6" s="131" t="s">
        <v>187</v>
      </c>
      <c r="C6" s="132"/>
      <c r="D6" s="132"/>
      <c r="E6" s="132"/>
      <c r="F6" s="132"/>
      <c r="G6" s="132"/>
      <c r="H6" s="132"/>
      <c r="I6" s="132"/>
      <c r="J6" s="132"/>
      <c r="K6" s="133"/>
    </row>
    <row r="7" spans="2:51" ht="26.25" customHeight="1">
      <c r="B7" s="131" t="s">
        <v>76</v>
      </c>
      <c r="C7" s="132"/>
      <c r="D7" s="132"/>
      <c r="E7" s="132"/>
      <c r="F7" s="132"/>
      <c r="G7" s="132"/>
      <c r="H7" s="132"/>
      <c r="I7" s="132"/>
      <c r="J7" s="132"/>
      <c r="K7" s="133"/>
    </row>
    <row r="8" spans="2:51" s="3" customFormat="1" ht="63">
      <c r="B8" s="23" t="s">
        <v>93</v>
      </c>
      <c r="C8" s="31" t="s">
        <v>30</v>
      </c>
      <c r="D8" s="31" t="s">
        <v>41</v>
      </c>
      <c r="E8" s="31" t="s">
        <v>78</v>
      </c>
      <c r="F8" s="31" t="s">
        <v>79</v>
      </c>
      <c r="G8" s="31" t="s">
        <v>207</v>
      </c>
      <c r="H8" s="31" t="s">
        <v>206</v>
      </c>
      <c r="I8" s="31" t="s">
        <v>87</v>
      </c>
      <c r="J8" s="31" t="s">
        <v>159</v>
      </c>
      <c r="K8" s="32" t="s">
        <v>161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214</v>
      </c>
      <c r="H9" s="17"/>
      <c r="I9" s="17" t="s">
        <v>210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AW11" s="1"/>
    </row>
    <row r="12" spans="2:51" ht="19.5" customHeight="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</row>
    <row r="13" spans="2:51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</row>
    <row r="14" spans="2:51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</row>
    <row r="15" spans="2:51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</row>
    <row r="16" spans="2:51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AW16" s="1"/>
      <c r="AY16" s="1"/>
    </row>
    <row r="17" spans="2:51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AW17" s="1"/>
      <c r="AY17" s="1"/>
    </row>
    <row r="18" spans="2:51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AW18" s="1"/>
      <c r="AY18" s="1"/>
    </row>
    <row r="19" spans="2:5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5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5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5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5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5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5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5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5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5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5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5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5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5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156</v>
      </c>
      <c r="C1" s="78" t="s" vm="1">
        <v>223</v>
      </c>
    </row>
    <row r="2" spans="2:78">
      <c r="B2" s="57" t="s">
        <v>155</v>
      </c>
      <c r="C2" s="78" t="s">
        <v>224</v>
      </c>
    </row>
    <row r="3" spans="2:78">
      <c r="B3" s="57" t="s">
        <v>157</v>
      </c>
      <c r="C3" s="78" t="s">
        <v>225</v>
      </c>
    </row>
    <row r="4" spans="2:78">
      <c r="B4" s="57" t="s">
        <v>158</v>
      </c>
      <c r="C4" s="78">
        <v>2143</v>
      </c>
    </row>
    <row r="6" spans="2:78" ht="26.25" customHeight="1">
      <c r="B6" s="131" t="s">
        <v>187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78" ht="26.25" customHeight="1">
      <c r="B7" s="131" t="s">
        <v>77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</row>
    <row r="8" spans="2:78" s="3" customFormat="1" ht="47.25">
      <c r="B8" s="23" t="s">
        <v>93</v>
      </c>
      <c r="C8" s="31" t="s">
        <v>30</v>
      </c>
      <c r="D8" s="31" t="s">
        <v>32</v>
      </c>
      <c r="E8" s="31" t="s">
        <v>15</v>
      </c>
      <c r="F8" s="31" t="s">
        <v>42</v>
      </c>
      <c r="G8" s="31" t="s">
        <v>79</v>
      </c>
      <c r="H8" s="31" t="s">
        <v>18</v>
      </c>
      <c r="I8" s="31" t="s">
        <v>78</v>
      </c>
      <c r="J8" s="31" t="s">
        <v>17</v>
      </c>
      <c r="K8" s="31" t="s">
        <v>19</v>
      </c>
      <c r="L8" s="31" t="s">
        <v>207</v>
      </c>
      <c r="M8" s="31" t="s">
        <v>206</v>
      </c>
      <c r="N8" s="31" t="s">
        <v>87</v>
      </c>
      <c r="O8" s="31" t="s">
        <v>39</v>
      </c>
      <c r="P8" s="31" t="s">
        <v>159</v>
      </c>
      <c r="Q8" s="32" t="s">
        <v>161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214</v>
      </c>
      <c r="M9" s="17"/>
      <c r="N9" s="17" t="s">
        <v>210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90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156</v>
      </c>
      <c r="C1" s="78" t="s" vm="1">
        <v>223</v>
      </c>
    </row>
    <row r="2" spans="2:61">
      <c r="B2" s="57" t="s">
        <v>155</v>
      </c>
      <c r="C2" s="78" t="s">
        <v>224</v>
      </c>
    </row>
    <row r="3" spans="2:61">
      <c r="B3" s="57" t="s">
        <v>157</v>
      </c>
      <c r="C3" s="78" t="s">
        <v>225</v>
      </c>
    </row>
    <row r="4" spans="2:61">
      <c r="B4" s="57" t="s">
        <v>158</v>
      </c>
      <c r="C4" s="78">
        <v>2143</v>
      </c>
    </row>
    <row r="6" spans="2:61" ht="26.25" customHeight="1">
      <c r="B6" s="131" t="s">
        <v>188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61" s="3" customFormat="1" ht="78.75">
      <c r="B7" s="23" t="s">
        <v>93</v>
      </c>
      <c r="C7" s="31" t="s">
        <v>200</v>
      </c>
      <c r="D7" s="31" t="s">
        <v>30</v>
      </c>
      <c r="E7" s="31" t="s">
        <v>94</v>
      </c>
      <c r="F7" s="31" t="s">
        <v>15</v>
      </c>
      <c r="G7" s="31" t="s">
        <v>79</v>
      </c>
      <c r="H7" s="31" t="s">
        <v>42</v>
      </c>
      <c r="I7" s="31" t="s">
        <v>18</v>
      </c>
      <c r="J7" s="31" t="s">
        <v>78</v>
      </c>
      <c r="K7" s="14" t="s">
        <v>27</v>
      </c>
      <c r="L7" s="71" t="s">
        <v>19</v>
      </c>
      <c r="M7" s="31" t="s">
        <v>207</v>
      </c>
      <c r="N7" s="31" t="s">
        <v>206</v>
      </c>
      <c r="O7" s="31" t="s">
        <v>87</v>
      </c>
      <c r="P7" s="31" t="s">
        <v>159</v>
      </c>
      <c r="Q7" s="32" t="s">
        <v>161</v>
      </c>
      <c r="R7" s="1"/>
      <c r="S7" s="1"/>
      <c r="T7" s="1"/>
      <c r="U7" s="1"/>
      <c r="V7" s="1"/>
      <c r="W7" s="1"/>
      <c r="BH7" s="3" t="s">
        <v>139</v>
      </c>
      <c r="BI7" s="3" t="s">
        <v>141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214</v>
      </c>
      <c r="N8" s="17"/>
      <c r="O8" s="17" t="s">
        <v>210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137</v>
      </c>
      <c r="BI8" s="3" t="s">
        <v>140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90</v>
      </c>
      <c r="R9" s="1"/>
      <c r="S9" s="1"/>
      <c r="T9" s="1"/>
      <c r="U9" s="1"/>
      <c r="V9" s="1"/>
      <c r="W9" s="1"/>
      <c r="BH9" s="4" t="s">
        <v>138</v>
      </c>
      <c r="BI9" s="4" t="s">
        <v>142</v>
      </c>
    </row>
    <row r="10" spans="2:61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1"/>
      <c r="S10" s="1"/>
      <c r="T10" s="1"/>
      <c r="U10" s="1"/>
      <c r="V10" s="1"/>
      <c r="W10" s="1"/>
      <c r="BH10" s="1" t="s">
        <v>26</v>
      </c>
      <c r="BI10" s="4" t="s">
        <v>143</v>
      </c>
    </row>
    <row r="11" spans="2:61" ht="21.75" customHeight="1">
      <c r="B11" s="95" t="s">
        <v>222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BI11" s="1" t="s">
        <v>149</v>
      </c>
    </row>
    <row r="12" spans="2:61">
      <c r="B12" s="95" t="s">
        <v>89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BI12" s="1" t="s">
        <v>144</v>
      </c>
    </row>
    <row r="13" spans="2:61">
      <c r="B13" s="95" t="s">
        <v>205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BI13" s="1" t="s">
        <v>145</v>
      </c>
    </row>
    <row r="14" spans="2:61">
      <c r="B14" s="95" t="s">
        <v>213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BI14" s="1" t="s">
        <v>146</v>
      </c>
    </row>
    <row r="15" spans="2:61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BI15" s="1" t="s">
        <v>148</v>
      </c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BI16" s="1" t="s">
        <v>147</v>
      </c>
    </row>
    <row r="17" spans="2:6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BI17" s="1" t="s">
        <v>150</v>
      </c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BI18" s="1" t="s">
        <v>151</v>
      </c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BI19" s="1" t="s">
        <v>152</v>
      </c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BI20" s="1" t="s">
        <v>153</v>
      </c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BI21" s="1" t="s">
        <v>154</v>
      </c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BI22" s="1" t="s">
        <v>26</v>
      </c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156</v>
      </c>
      <c r="C1" s="78" t="s" vm="1">
        <v>223</v>
      </c>
    </row>
    <row r="2" spans="2:64">
      <c r="B2" s="57" t="s">
        <v>155</v>
      </c>
      <c r="C2" s="78" t="s">
        <v>224</v>
      </c>
    </row>
    <row r="3" spans="2:64">
      <c r="B3" s="57" t="s">
        <v>157</v>
      </c>
      <c r="C3" s="78" t="s">
        <v>225</v>
      </c>
    </row>
    <row r="4" spans="2:64">
      <c r="B4" s="57" t="s">
        <v>158</v>
      </c>
      <c r="C4" s="78">
        <v>2143</v>
      </c>
    </row>
    <row r="6" spans="2:64" ht="26.25" customHeight="1">
      <c r="B6" s="131" t="s">
        <v>189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3"/>
    </row>
    <row r="7" spans="2:64" s="3" customFormat="1" ht="78.75">
      <c r="B7" s="60" t="s">
        <v>93</v>
      </c>
      <c r="C7" s="61" t="s">
        <v>30</v>
      </c>
      <c r="D7" s="61" t="s">
        <v>94</v>
      </c>
      <c r="E7" s="61" t="s">
        <v>15</v>
      </c>
      <c r="F7" s="61" t="s">
        <v>42</v>
      </c>
      <c r="G7" s="61" t="s">
        <v>18</v>
      </c>
      <c r="H7" s="61" t="s">
        <v>78</v>
      </c>
      <c r="I7" s="61" t="s">
        <v>33</v>
      </c>
      <c r="J7" s="61" t="s">
        <v>19</v>
      </c>
      <c r="K7" s="61" t="s">
        <v>207</v>
      </c>
      <c r="L7" s="61" t="s">
        <v>206</v>
      </c>
      <c r="M7" s="61" t="s">
        <v>87</v>
      </c>
      <c r="N7" s="61" t="s">
        <v>159</v>
      </c>
      <c r="O7" s="63" t="s">
        <v>161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214</v>
      </c>
      <c r="L8" s="33"/>
      <c r="M8" s="33" t="s">
        <v>210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"/>
      <c r="Q10" s="1"/>
      <c r="R10" s="1"/>
      <c r="S10" s="1"/>
      <c r="T10" s="1"/>
      <c r="U10" s="1"/>
      <c r="BL10" s="1"/>
    </row>
    <row r="11" spans="2:64" ht="20.25" customHeight="1">
      <c r="B11" s="95" t="s">
        <v>222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2:64">
      <c r="B12" s="95" t="s">
        <v>89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2:64">
      <c r="B13" s="95" t="s">
        <v>205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4">
      <c r="B14" s="95" t="s">
        <v>213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156</v>
      </c>
      <c r="C1" s="78" t="s" vm="1">
        <v>223</v>
      </c>
    </row>
    <row r="2" spans="2:56">
      <c r="B2" s="57" t="s">
        <v>155</v>
      </c>
      <c r="C2" s="78" t="s">
        <v>224</v>
      </c>
    </row>
    <row r="3" spans="2:56">
      <c r="B3" s="57" t="s">
        <v>157</v>
      </c>
      <c r="C3" s="78" t="s">
        <v>225</v>
      </c>
    </row>
    <row r="4" spans="2:56">
      <c r="B4" s="57" t="s">
        <v>158</v>
      </c>
      <c r="C4" s="78">
        <v>2143</v>
      </c>
    </row>
    <row r="6" spans="2:56" ht="26.25" customHeight="1">
      <c r="B6" s="131" t="s">
        <v>190</v>
      </c>
      <c r="C6" s="132"/>
      <c r="D6" s="132"/>
      <c r="E6" s="132"/>
      <c r="F6" s="132"/>
      <c r="G6" s="132"/>
      <c r="H6" s="132"/>
      <c r="I6" s="132"/>
      <c r="J6" s="133"/>
    </row>
    <row r="7" spans="2:56" s="3" customFormat="1" ht="78.75">
      <c r="B7" s="60" t="s">
        <v>93</v>
      </c>
      <c r="C7" s="62" t="s">
        <v>35</v>
      </c>
      <c r="D7" s="62" t="s">
        <v>62</v>
      </c>
      <c r="E7" s="62" t="s">
        <v>36</v>
      </c>
      <c r="F7" s="62" t="s">
        <v>78</v>
      </c>
      <c r="G7" s="62" t="s">
        <v>201</v>
      </c>
      <c r="H7" s="62" t="s">
        <v>159</v>
      </c>
      <c r="I7" s="64" t="s">
        <v>160</v>
      </c>
      <c r="J7" s="77" t="s">
        <v>217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211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6"/>
      <c r="C11" s="79"/>
      <c r="D11" s="79"/>
      <c r="E11" s="79"/>
      <c r="F11" s="79"/>
      <c r="G11" s="79"/>
      <c r="H11" s="79"/>
      <c r="I11" s="79"/>
      <c r="J11" s="79"/>
    </row>
    <row r="12" spans="2:56">
      <c r="B12" s="106"/>
      <c r="C12" s="79"/>
      <c r="D12" s="79"/>
      <c r="E12" s="79"/>
      <c r="F12" s="79"/>
      <c r="G12" s="79"/>
      <c r="H12" s="79"/>
      <c r="I12" s="79"/>
      <c r="J12" s="79"/>
    </row>
    <row r="13" spans="2:56">
      <c r="B13" s="79"/>
      <c r="C13" s="79"/>
      <c r="D13" s="79"/>
      <c r="E13" s="79"/>
      <c r="F13" s="79"/>
      <c r="G13" s="79"/>
      <c r="H13" s="79"/>
      <c r="I13" s="79"/>
      <c r="J13" s="79"/>
    </row>
    <row r="14" spans="2:56">
      <c r="B14" s="79"/>
      <c r="C14" s="79"/>
      <c r="D14" s="79"/>
      <c r="E14" s="79"/>
      <c r="F14" s="79"/>
      <c r="G14" s="79"/>
      <c r="H14" s="79"/>
      <c r="I14" s="79"/>
      <c r="J14" s="79"/>
    </row>
    <row r="15" spans="2:56">
      <c r="B15" s="79"/>
      <c r="C15" s="79"/>
      <c r="D15" s="79"/>
      <c r="E15" s="79"/>
      <c r="F15" s="79"/>
      <c r="G15" s="79"/>
      <c r="H15" s="79"/>
      <c r="I15" s="79"/>
      <c r="J15" s="79"/>
    </row>
    <row r="16" spans="2:56">
      <c r="B16" s="79"/>
      <c r="C16" s="79"/>
      <c r="D16" s="79"/>
      <c r="E16" s="79"/>
      <c r="F16" s="79"/>
      <c r="G16" s="79"/>
      <c r="H16" s="79"/>
      <c r="I16" s="79"/>
      <c r="J16" s="79"/>
    </row>
    <row r="17" spans="2:10">
      <c r="B17" s="79"/>
      <c r="C17" s="79"/>
      <c r="D17" s="79"/>
      <c r="E17" s="79"/>
      <c r="F17" s="79"/>
      <c r="G17" s="79"/>
      <c r="H17" s="79"/>
      <c r="I17" s="79"/>
      <c r="J17" s="79"/>
    </row>
    <row r="18" spans="2:10">
      <c r="B18" s="79"/>
      <c r="C18" s="79"/>
      <c r="D18" s="79"/>
      <c r="E18" s="79"/>
      <c r="F18" s="79"/>
      <c r="G18" s="79"/>
      <c r="H18" s="79"/>
      <c r="I18" s="79"/>
      <c r="J18" s="79"/>
    </row>
    <row r="19" spans="2:10">
      <c r="B19" s="79"/>
      <c r="C19" s="79"/>
      <c r="D19" s="79"/>
      <c r="E19" s="79"/>
      <c r="F19" s="79"/>
      <c r="G19" s="79"/>
      <c r="H19" s="79"/>
      <c r="I19" s="79"/>
      <c r="J19" s="79"/>
    </row>
    <row r="20" spans="2:10">
      <c r="B20" s="79"/>
      <c r="C20" s="79"/>
      <c r="D20" s="79"/>
      <c r="E20" s="79"/>
      <c r="F20" s="79"/>
      <c r="G20" s="79"/>
      <c r="H20" s="79"/>
      <c r="I20" s="79"/>
      <c r="J20" s="79"/>
    </row>
    <row r="21" spans="2:10">
      <c r="B21" s="79"/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156</v>
      </c>
      <c r="C1" s="78" t="s" vm="1">
        <v>223</v>
      </c>
    </row>
    <row r="2" spans="2:60">
      <c r="B2" s="57" t="s">
        <v>155</v>
      </c>
      <c r="C2" s="78" t="s">
        <v>224</v>
      </c>
    </row>
    <row r="3" spans="2:60">
      <c r="B3" s="57" t="s">
        <v>157</v>
      </c>
      <c r="C3" s="78" t="s">
        <v>225</v>
      </c>
    </row>
    <row r="4" spans="2:60">
      <c r="B4" s="57" t="s">
        <v>158</v>
      </c>
      <c r="C4" s="78">
        <v>2143</v>
      </c>
    </row>
    <row r="6" spans="2:60" ht="26.25" customHeight="1">
      <c r="B6" s="131" t="s">
        <v>191</v>
      </c>
      <c r="C6" s="132"/>
      <c r="D6" s="132"/>
      <c r="E6" s="132"/>
      <c r="F6" s="132"/>
      <c r="G6" s="132"/>
      <c r="H6" s="132"/>
      <c r="I6" s="132"/>
      <c r="J6" s="132"/>
      <c r="K6" s="133"/>
    </row>
    <row r="7" spans="2:60" s="3" customFormat="1" ht="66">
      <c r="B7" s="60" t="s">
        <v>93</v>
      </c>
      <c r="C7" s="60" t="s">
        <v>94</v>
      </c>
      <c r="D7" s="60" t="s">
        <v>15</v>
      </c>
      <c r="E7" s="60" t="s">
        <v>16</v>
      </c>
      <c r="F7" s="60" t="s">
        <v>37</v>
      </c>
      <c r="G7" s="60" t="s">
        <v>78</v>
      </c>
      <c r="H7" s="60" t="s">
        <v>34</v>
      </c>
      <c r="I7" s="60" t="s">
        <v>87</v>
      </c>
      <c r="J7" s="60" t="s">
        <v>159</v>
      </c>
      <c r="K7" s="60" t="s">
        <v>160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210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6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6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156</v>
      </c>
      <c r="C1" s="78" t="s" vm="1">
        <v>223</v>
      </c>
    </row>
    <row r="2" spans="2:60">
      <c r="B2" s="57" t="s">
        <v>155</v>
      </c>
      <c r="C2" s="78" t="s">
        <v>224</v>
      </c>
    </row>
    <row r="3" spans="2:60">
      <c r="B3" s="57" t="s">
        <v>157</v>
      </c>
      <c r="C3" s="78" t="s">
        <v>225</v>
      </c>
    </row>
    <row r="4" spans="2:60">
      <c r="B4" s="57" t="s">
        <v>158</v>
      </c>
      <c r="C4" s="78">
        <v>2143</v>
      </c>
    </row>
    <row r="6" spans="2:60" ht="26.25" customHeight="1">
      <c r="B6" s="131" t="s">
        <v>192</v>
      </c>
      <c r="C6" s="132"/>
      <c r="D6" s="132"/>
      <c r="E6" s="132"/>
      <c r="F6" s="132"/>
      <c r="G6" s="132"/>
      <c r="H6" s="132"/>
      <c r="I6" s="132"/>
      <c r="J6" s="132"/>
      <c r="K6" s="133"/>
    </row>
    <row r="7" spans="2:60" s="3" customFormat="1" ht="78.75">
      <c r="B7" s="60" t="s">
        <v>93</v>
      </c>
      <c r="C7" s="62" t="s">
        <v>30</v>
      </c>
      <c r="D7" s="62" t="s">
        <v>15</v>
      </c>
      <c r="E7" s="62" t="s">
        <v>16</v>
      </c>
      <c r="F7" s="62" t="s">
        <v>37</v>
      </c>
      <c r="G7" s="62" t="s">
        <v>78</v>
      </c>
      <c r="H7" s="62" t="s">
        <v>34</v>
      </c>
      <c r="I7" s="62" t="s">
        <v>87</v>
      </c>
      <c r="J7" s="62" t="s">
        <v>159</v>
      </c>
      <c r="K7" s="64" t="s">
        <v>160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210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6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6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156</v>
      </c>
      <c r="C1" s="78" t="s" vm="1">
        <v>223</v>
      </c>
    </row>
    <row r="2" spans="2:47">
      <c r="B2" s="57" t="s">
        <v>155</v>
      </c>
      <c r="C2" s="78" t="s">
        <v>224</v>
      </c>
    </row>
    <row r="3" spans="2:47">
      <c r="B3" s="57" t="s">
        <v>157</v>
      </c>
      <c r="C3" s="78" t="s">
        <v>225</v>
      </c>
    </row>
    <row r="4" spans="2:47">
      <c r="B4" s="57" t="s">
        <v>158</v>
      </c>
      <c r="C4" s="78">
        <v>2143</v>
      </c>
    </row>
    <row r="6" spans="2:47" ht="26.25" customHeight="1">
      <c r="B6" s="131" t="s">
        <v>193</v>
      </c>
      <c r="C6" s="132"/>
      <c r="D6" s="133"/>
    </row>
    <row r="7" spans="2:47" s="3" customFormat="1" ht="33">
      <c r="B7" s="60" t="s">
        <v>93</v>
      </c>
      <c r="C7" s="65" t="s">
        <v>84</v>
      </c>
      <c r="D7" s="66" t="s">
        <v>83</v>
      </c>
    </row>
    <row r="8" spans="2:47" s="3" customFormat="1">
      <c r="B8" s="16"/>
      <c r="C8" s="33" t="s">
        <v>210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9"/>
      <c r="C10" s="79"/>
      <c r="D10" s="7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6"/>
      <c r="C11" s="79"/>
      <c r="D11" s="79"/>
    </row>
    <row r="12" spans="2:47">
      <c r="B12" s="106"/>
      <c r="C12" s="79"/>
      <c r="D12" s="7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9"/>
      <c r="C13" s="79"/>
      <c r="D13" s="7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9"/>
      <c r="C14" s="79"/>
      <c r="D14" s="79"/>
    </row>
    <row r="15" spans="2:47">
      <c r="B15" s="79"/>
      <c r="C15" s="79"/>
      <c r="D15" s="7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9"/>
      <c r="C16" s="79"/>
      <c r="D16" s="7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9"/>
      <c r="C17" s="79"/>
      <c r="D17" s="79"/>
    </row>
    <row r="18" spans="2:4">
      <c r="B18" s="79"/>
      <c r="C18" s="79"/>
      <c r="D18" s="79"/>
    </row>
    <row r="19" spans="2:4">
      <c r="B19" s="79"/>
      <c r="C19" s="79"/>
      <c r="D19" s="79"/>
    </row>
    <row r="20" spans="2:4">
      <c r="B20" s="79"/>
      <c r="C20" s="79"/>
      <c r="D20" s="79"/>
    </row>
    <row r="21" spans="2:4">
      <c r="B21" s="79"/>
      <c r="C21" s="79"/>
      <c r="D21" s="79"/>
    </row>
    <row r="22" spans="2:4">
      <c r="B22" s="79"/>
      <c r="C22" s="79"/>
      <c r="D22" s="79"/>
    </row>
    <row r="23" spans="2:4">
      <c r="B23" s="79"/>
      <c r="C23" s="79"/>
      <c r="D23" s="79"/>
    </row>
    <row r="24" spans="2:4">
      <c r="B24" s="79"/>
      <c r="C24" s="79"/>
      <c r="D24" s="79"/>
    </row>
    <row r="25" spans="2:4">
      <c r="B25" s="79"/>
      <c r="C25" s="79"/>
      <c r="D25" s="79"/>
    </row>
    <row r="26" spans="2:4">
      <c r="B26" s="79"/>
      <c r="C26" s="79"/>
      <c r="D26" s="79"/>
    </row>
    <row r="27" spans="2:4">
      <c r="B27" s="79"/>
      <c r="C27" s="79"/>
      <c r="D27" s="79"/>
    </row>
    <row r="28" spans="2:4">
      <c r="B28" s="79"/>
      <c r="C28" s="79"/>
      <c r="D28" s="79"/>
    </row>
    <row r="29" spans="2:4">
      <c r="B29" s="79"/>
      <c r="C29" s="79"/>
      <c r="D29" s="79"/>
    </row>
    <row r="30" spans="2:4">
      <c r="B30" s="79"/>
      <c r="C30" s="79"/>
      <c r="D30" s="79"/>
    </row>
    <row r="31" spans="2:4">
      <c r="B31" s="79"/>
      <c r="C31" s="79"/>
      <c r="D31" s="79"/>
    </row>
    <row r="32" spans="2:4">
      <c r="B32" s="79"/>
      <c r="C32" s="79"/>
      <c r="D32" s="79"/>
    </row>
    <row r="33" spans="2:4">
      <c r="B33" s="79"/>
      <c r="C33" s="79"/>
      <c r="D33" s="79"/>
    </row>
    <row r="34" spans="2:4">
      <c r="B34" s="79"/>
      <c r="C34" s="79"/>
      <c r="D34" s="79"/>
    </row>
    <row r="35" spans="2:4">
      <c r="B35" s="79"/>
      <c r="C35" s="79"/>
      <c r="D35" s="79"/>
    </row>
    <row r="36" spans="2:4">
      <c r="B36" s="79"/>
      <c r="C36" s="79"/>
      <c r="D36" s="79"/>
    </row>
    <row r="37" spans="2:4">
      <c r="B37" s="79"/>
      <c r="C37" s="79"/>
      <c r="D37" s="79"/>
    </row>
    <row r="38" spans="2:4">
      <c r="B38" s="79"/>
      <c r="C38" s="79"/>
      <c r="D38" s="79"/>
    </row>
    <row r="39" spans="2:4">
      <c r="B39" s="79"/>
      <c r="C39" s="79"/>
      <c r="D39" s="79"/>
    </row>
    <row r="40" spans="2:4">
      <c r="B40" s="79"/>
      <c r="C40" s="79"/>
      <c r="D40" s="79"/>
    </row>
    <row r="41" spans="2:4">
      <c r="B41" s="79"/>
      <c r="C41" s="79"/>
      <c r="D41" s="79"/>
    </row>
    <row r="42" spans="2:4">
      <c r="B42" s="79"/>
      <c r="C42" s="79"/>
      <c r="D42" s="79"/>
    </row>
    <row r="43" spans="2:4">
      <c r="B43" s="79"/>
      <c r="C43" s="79"/>
      <c r="D43" s="79"/>
    </row>
    <row r="44" spans="2:4">
      <c r="B44" s="79"/>
      <c r="C44" s="79"/>
      <c r="D44" s="79"/>
    </row>
    <row r="45" spans="2:4">
      <c r="B45" s="79"/>
      <c r="C45" s="79"/>
      <c r="D45" s="79"/>
    </row>
    <row r="46" spans="2:4">
      <c r="B46" s="79"/>
      <c r="C46" s="79"/>
      <c r="D46" s="79"/>
    </row>
    <row r="47" spans="2:4">
      <c r="B47" s="79"/>
      <c r="C47" s="79"/>
      <c r="D47" s="79"/>
    </row>
    <row r="48" spans="2:4">
      <c r="B48" s="79"/>
      <c r="C48" s="79"/>
      <c r="D48" s="79"/>
    </row>
    <row r="49" spans="2:4">
      <c r="B49" s="79"/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  <row r="107" spans="2:4">
      <c r="B107" s="79"/>
      <c r="C107" s="79"/>
      <c r="D107" s="79"/>
    </row>
    <row r="108" spans="2:4">
      <c r="B108" s="79"/>
      <c r="C108" s="79"/>
      <c r="D108" s="79"/>
    </row>
    <row r="109" spans="2:4">
      <c r="B109" s="79"/>
      <c r="C109" s="79"/>
      <c r="D109" s="79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156</v>
      </c>
      <c r="C1" s="78" t="s" vm="1">
        <v>223</v>
      </c>
    </row>
    <row r="2" spans="2:18">
      <c r="B2" s="57" t="s">
        <v>155</v>
      </c>
      <c r="C2" s="78" t="s">
        <v>224</v>
      </c>
    </row>
    <row r="3" spans="2:18">
      <c r="B3" s="57" t="s">
        <v>157</v>
      </c>
      <c r="C3" s="78" t="s">
        <v>225</v>
      </c>
    </row>
    <row r="4" spans="2:18">
      <c r="B4" s="57" t="s">
        <v>158</v>
      </c>
      <c r="C4" s="78">
        <v>2143</v>
      </c>
    </row>
    <row r="6" spans="2:18" ht="26.25" customHeight="1">
      <c r="B6" s="131" t="s">
        <v>196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3"/>
    </row>
    <row r="7" spans="2:18" s="3" customFormat="1" ht="78.75">
      <c r="B7" s="23" t="s">
        <v>93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79</v>
      </c>
      <c r="H7" s="31" t="s">
        <v>18</v>
      </c>
      <c r="I7" s="31" t="s">
        <v>78</v>
      </c>
      <c r="J7" s="31" t="s">
        <v>17</v>
      </c>
      <c r="K7" s="31" t="s">
        <v>194</v>
      </c>
      <c r="L7" s="31" t="s">
        <v>212</v>
      </c>
      <c r="M7" s="31" t="s">
        <v>195</v>
      </c>
      <c r="N7" s="31" t="s">
        <v>39</v>
      </c>
      <c r="O7" s="31" t="s">
        <v>159</v>
      </c>
      <c r="P7" s="32" t="s">
        <v>161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214</v>
      </c>
      <c r="M8" s="33" t="s">
        <v>210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89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213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9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156</v>
      </c>
      <c r="C1" s="78" t="s" vm="1">
        <v>223</v>
      </c>
    </row>
    <row r="2" spans="2:13">
      <c r="B2" s="57" t="s">
        <v>155</v>
      </c>
      <c r="C2" s="78" t="s">
        <v>224</v>
      </c>
    </row>
    <row r="3" spans="2:13">
      <c r="B3" s="57" t="s">
        <v>157</v>
      </c>
      <c r="C3" s="78" t="s">
        <v>225</v>
      </c>
    </row>
    <row r="4" spans="2:13">
      <c r="B4" s="57" t="s">
        <v>158</v>
      </c>
      <c r="C4" s="78">
        <v>2143</v>
      </c>
    </row>
    <row r="6" spans="2:13" ht="26.25" customHeight="1">
      <c r="B6" s="120" t="s">
        <v>185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</row>
    <row r="7" spans="2:13" s="3" customFormat="1" ht="63">
      <c r="B7" s="13" t="s">
        <v>92</v>
      </c>
      <c r="C7" s="14" t="s">
        <v>30</v>
      </c>
      <c r="D7" s="14" t="s">
        <v>94</v>
      </c>
      <c r="E7" s="14" t="s">
        <v>15</v>
      </c>
      <c r="F7" s="14" t="s">
        <v>42</v>
      </c>
      <c r="G7" s="14" t="s">
        <v>78</v>
      </c>
      <c r="H7" s="14" t="s">
        <v>17</v>
      </c>
      <c r="I7" s="14" t="s">
        <v>19</v>
      </c>
      <c r="J7" s="14" t="s">
        <v>40</v>
      </c>
      <c r="K7" s="14" t="s">
        <v>159</v>
      </c>
      <c r="L7" s="14" t="s">
        <v>160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210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1" t="s">
        <v>29</v>
      </c>
      <c r="C10" s="112"/>
      <c r="D10" s="112"/>
      <c r="E10" s="112"/>
      <c r="F10" s="112"/>
      <c r="G10" s="112"/>
      <c r="H10" s="112"/>
      <c r="I10" s="112"/>
      <c r="J10" s="113">
        <f>J11</f>
        <v>4027.9450099999995</v>
      </c>
      <c r="K10" s="114">
        <f>J10/$J$10</f>
        <v>1</v>
      </c>
      <c r="L10" s="114">
        <f>J10/'סכום נכסי הקרן'!$C$42</f>
        <v>6.0531252826254864E-2</v>
      </c>
    </row>
    <row r="11" spans="2:13" s="96" customFormat="1">
      <c r="B11" s="115" t="s">
        <v>204</v>
      </c>
      <c r="C11" s="112"/>
      <c r="D11" s="112"/>
      <c r="E11" s="112"/>
      <c r="F11" s="112"/>
      <c r="G11" s="112"/>
      <c r="H11" s="112"/>
      <c r="I11" s="112"/>
      <c r="J11" s="113">
        <f>J12</f>
        <v>4027.9450099999995</v>
      </c>
      <c r="K11" s="114">
        <f t="shared" ref="K11:K13" si="0">J11/$J$10</f>
        <v>1</v>
      </c>
      <c r="L11" s="114">
        <f>J11/'סכום נכסי הקרן'!$C$42</f>
        <v>6.0531252826254864E-2</v>
      </c>
    </row>
    <row r="12" spans="2:13">
      <c r="B12" s="98" t="s">
        <v>28</v>
      </c>
      <c r="C12" s="82"/>
      <c r="D12" s="82"/>
      <c r="E12" s="82"/>
      <c r="F12" s="82"/>
      <c r="G12" s="82"/>
      <c r="H12" s="82"/>
      <c r="I12" s="82"/>
      <c r="J12" s="90">
        <f>J13</f>
        <v>4027.9450099999995</v>
      </c>
      <c r="K12" s="91">
        <f t="shared" si="0"/>
        <v>1</v>
      </c>
      <c r="L12" s="91">
        <f>J12/'סכום נכסי הקרן'!$C$42</f>
        <v>6.0531252826254864E-2</v>
      </c>
    </row>
    <row r="13" spans="2:13">
      <c r="B13" s="86" t="s">
        <v>361</v>
      </c>
      <c r="C13" s="80" t="s">
        <v>362</v>
      </c>
      <c r="D13" s="80">
        <v>10</v>
      </c>
      <c r="E13" s="80" t="s">
        <v>363</v>
      </c>
      <c r="F13" s="80" t="s">
        <v>364</v>
      </c>
      <c r="G13" s="93" t="s">
        <v>141</v>
      </c>
      <c r="H13" s="94">
        <v>0</v>
      </c>
      <c r="I13" s="94">
        <v>0</v>
      </c>
      <c r="J13" s="87">
        <v>4027.9450099999995</v>
      </c>
      <c r="K13" s="88">
        <f t="shared" si="0"/>
        <v>1</v>
      </c>
      <c r="L13" s="88">
        <f>J13/'סכום נכסי הקרן'!$C$42</f>
        <v>6.0531252826254864E-2</v>
      </c>
    </row>
    <row r="14" spans="2:13">
      <c r="B14" s="83"/>
      <c r="C14" s="80"/>
      <c r="D14" s="80"/>
      <c r="E14" s="80"/>
      <c r="F14" s="80"/>
      <c r="G14" s="80"/>
      <c r="H14" s="80"/>
      <c r="I14" s="80"/>
      <c r="J14" s="80"/>
      <c r="K14" s="88"/>
      <c r="L14" s="80"/>
    </row>
    <row r="15" spans="2:13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13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95" t="s">
        <v>222</v>
      </c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106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D114" s="1"/>
    </row>
    <row r="115" spans="2:12">
      <c r="D115" s="1"/>
    </row>
    <row r="116" spans="2:12">
      <c r="D116" s="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156</v>
      </c>
      <c r="C1" s="78" t="s" vm="1">
        <v>223</v>
      </c>
    </row>
    <row r="2" spans="2:18">
      <c r="B2" s="57" t="s">
        <v>155</v>
      </c>
      <c r="C2" s="78" t="s">
        <v>224</v>
      </c>
    </row>
    <row r="3" spans="2:18">
      <c r="B3" s="57" t="s">
        <v>157</v>
      </c>
      <c r="C3" s="78" t="s">
        <v>225</v>
      </c>
    </row>
    <row r="4" spans="2:18">
      <c r="B4" s="57" t="s">
        <v>158</v>
      </c>
      <c r="C4" s="78">
        <v>2143</v>
      </c>
    </row>
    <row r="6" spans="2:18" ht="26.25" customHeight="1">
      <c r="B6" s="131" t="s">
        <v>197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3"/>
    </row>
    <row r="7" spans="2:18" s="3" customFormat="1" ht="78.75">
      <c r="B7" s="23" t="s">
        <v>93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79</v>
      </c>
      <c r="H7" s="31" t="s">
        <v>18</v>
      </c>
      <c r="I7" s="31" t="s">
        <v>78</v>
      </c>
      <c r="J7" s="31" t="s">
        <v>17</v>
      </c>
      <c r="K7" s="31" t="s">
        <v>194</v>
      </c>
      <c r="L7" s="31" t="s">
        <v>207</v>
      </c>
      <c r="M7" s="31" t="s">
        <v>195</v>
      </c>
      <c r="N7" s="31" t="s">
        <v>39</v>
      </c>
      <c r="O7" s="31" t="s">
        <v>159</v>
      </c>
      <c r="P7" s="32" t="s">
        <v>161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214</v>
      </c>
      <c r="M8" s="33" t="s">
        <v>210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89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213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156</v>
      </c>
      <c r="C1" s="78" t="s" vm="1">
        <v>223</v>
      </c>
    </row>
    <row r="2" spans="2:18">
      <c r="B2" s="57" t="s">
        <v>155</v>
      </c>
      <c r="C2" s="78" t="s">
        <v>224</v>
      </c>
    </row>
    <row r="3" spans="2:18">
      <c r="B3" s="57" t="s">
        <v>157</v>
      </c>
      <c r="C3" s="78" t="s">
        <v>225</v>
      </c>
    </row>
    <row r="4" spans="2:18">
      <c r="B4" s="57" t="s">
        <v>158</v>
      </c>
      <c r="C4" s="78">
        <v>2143</v>
      </c>
    </row>
    <row r="6" spans="2:18" ht="26.25" customHeight="1">
      <c r="B6" s="131" t="s">
        <v>199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3"/>
    </row>
    <row r="7" spans="2:18" s="3" customFormat="1" ht="78.75">
      <c r="B7" s="23" t="s">
        <v>93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79</v>
      </c>
      <c r="H7" s="31" t="s">
        <v>18</v>
      </c>
      <c r="I7" s="31" t="s">
        <v>78</v>
      </c>
      <c r="J7" s="31" t="s">
        <v>17</v>
      </c>
      <c r="K7" s="31" t="s">
        <v>194</v>
      </c>
      <c r="L7" s="31" t="s">
        <v>207</v>
      </c>
      <c r="M7" s="31" t="s">
        <v>195</v>
      </c>
      <c r="N7" s="31" t="s">
        <v>39</v>
      </c>
      <c r="O7" s="31" t="s">
        <v>159</v>
      </c>
      <c r="P7" s="32" t="s">
        <v>161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214</v>
      </c>
      <c r="M8" s="33" t="s">
        <v>210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89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213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topLeftCell="A7" workbookViewId="0">
      <selection activeCell="K15" sqref="K15"/>
    </sheetView>
  </sheetViews>
  <sheetFormatPr defaultColWidth="9.140625" defaultRowHeight="18"/>
  <cols>
    <col min="1" max="1" width="6.28515625" style="1" customWidth="1"/>
    <col min="2" max="2" width="31.57031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156</v>
      </c>
      <c r="C1" s="78" t="s" vm="1">
        <v>223</v>
      </c>
    </row>
    <row r="2" spans="2:53">
      <c r="B2" s="57" t="s">
        <v>155</v>
      </c>
      <c r="C2" s="78" t="s">
        <v>224</v>
      </c>
    </row>
    <row r="3" spans="2:53">
      <c r="B3" s="57" t="s">
        <v>157</v>
      </c>
      <c r="C3" s="78" t="s">
        <v>225</v>
      </c>
    </row>
    <row r="4" spans="2:53">
      <c r="B4" s="57" t="s">
        <v>158</v>
      </c>
      <c r="C4" s="78">
        <v>2143</v>
      </c>
    </row>
    <row r="6" spans="2:53" ht="21.75" customHeight="1">
      <c r="B6" s="122" t="s">
        <v>186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4"/>
    </row>
    <row r="7" spans="2:53" ht="27.75" customHeight="1">
      <c r="B7" s="125" t="s">
        <v>63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7"/>
      <c r="AU7" s="3"/>
      <c r="AV7" s="3"/>
    </row>
    <row r="8" spans="2:53" s="3" customFormat="1" ht="66" customHeight="1">
      <c r="B8" s="23" t="s">
        <v>92</v>
      </c>
      <c r="C8" s="31" t="s">
        <v>30</v>
      </c>
      <c r="D8" s="31" t="s">
        <v>96</v>
      </c>
      <c r="E8" s="31" t="s">
        <v>15</v>
      </c>
      <c r="F8" s="31" t="s">
        <v>42</v>
      </c>
      <c r="G8" s="31" t="s">
        <v>79</v>
      </c>
      <c r="H8" s="31" t="s">
        <v>18</v>
      </c>
      <c r="I8" s="31" t="s">
        <v>78</v>
      </c>
      <c r="J8" s="31" t="s">
        <v>17</v>
      </c>
      <c r="K8" s="31" t="s">
        <v>19</v>
      </c>
      <c r="L8" s="31" t="s">
        <v>207</v>
      </c>
      <c r="M8" s="31" t="s">
        <v>206</v>
      </c>
      <c r="N8" s="31" t="s">
        <v>221</v>
      </c>
      <c r="O8" s="31" t="s">
        <v>40</v>
      </c>
      <c r="P8" s="31" t="s">
        <v>209</v>
      </c>
      <c r="Q8" s="31" t="s">
        <v>159</v>
      </c>
      <c r="R8" s="72" t="s">
        <v>161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214</v>
      </c>
      <c r="M9" s="33"/>
      <c r="N9" s="17" t="s">
        <v>210</v>
      </c>
      <c r="O9" s="33" t="s">
        <v>215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90</v>
      </c>
      <c r="R10" s="21" t="s">
        <v>91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16" t="s">
        <v>25</v>
      </c>
      <c r="C11" s="82"/>
      <c r="D11" s="82"/>
      <c r="E11" s="82"/>
      <c r="F11" s="82"/>
      <c r="G11" s="82"/>
      <c r="H11" s="90">
        <v>0.930005664441516</v>
      </c>
      <c r="I11" s="82"/>
      <c r="J11" s="82"/>
      <c r="K11" s="91">
        <v>2.1576399876400715E-3</v>
      </c>
      <c r="L11" s="90"/>
      <c r="M11" s="92"/>
      <c r="N11" s="82"/>
      <c r="O11" s="90">
        <v>43525.561929999989</v>
      </c>
      <c r="P11" s="82"/>
      <c r="Q11" s="91">
        <f>O11/$O$11</f>
        <v>1</v>
      </c>
      <c r="R11" s="91">
        <f>O11/'סכום נכסי הקרן'!$C$42</f>
        <v>0.6540945288599268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6"/>
      <c r="AV11" s="96"/>
      <c r="AW11" s="3"/>
      <c r="BA11" s="96"/>
    </row>
    <row r="12" spans="2:53" ht="22.5" customHeight="1">
      <c r="B12" s="81" t="s">
        <v>204</v>
      </c>
      <c r="C12" s="82"/>
      <c r="D12" s="82"/>
      <c r="E12" s="82"/>
      <c r="F12" s="82"/>
      <c r="G12" s="82"/>
      <c r="H12" s="90">
        <v>0.930005664441516</v>
      </c>
      <c r="I12" s="82"/>
      <c r="J12" s="82"/>
      <c r="K12" s="91">
        <v>2.1576399876400711E-3</v>
      </c>
      <c r="L12" s="90"/>
      <c r="M12" s="92"/>
      <c r="N12" s="82"/>
      <c r="O12" s="90">
        <v>43525.561929999989</v>
      </c>
      <c r="P12" s="82"/>
      <c r="Q12" s="91">
        <f t="shared" ref="Q12:Q24" si="0">O12/$O$11</f>
        <v>1</v>
      </c>
      <c r="R12" s="91">
        <f>O12/'סכום נכסי הקרן'!$C$42</f>
        <v>0.6540945288599268</v>
      </c>
      <c r="AW12" s="4"/>
    </row>
    <row r="13" spans="2:53" s="96" customFormat="1">
      <c r="B13" s="98" t="s">
        <v>31</v>
      </c>
      <c r="C13" s="82"/>
      <c r="D13" s="82"/>
      <c r="E13" s="82"/>
      <c r="F13" s="82"/>
      <c r="G13" s="82"/>
      <c r="H13" s="90">
        <v>0.930005664441516</v>
      </c>
      <c r="I13" s="82"/>
      <c r="J13" s="82"/>
      <c r="K13" s="91">
        <v>2.1576399876400711E-3</v>
      </c>
      <c r="L13" s="90"/>
      <c r="M13" s="92"/>
      <c r="N13" s="82"/>
      <c r="O13" s="90">
        <v>43525.561929999989</v>
      </c>
      <c r="P13" s="82"/>
      <c r="Q13" s="91">
        <f t="shared" si="0"/>
        <v>1</v>
      </c>
      <c r="R13" s="91">
        <f>O13/'סכום נכסי הקרן'!$C$42</f>
        <v>0.6540945288599268</v>
      </c>
    </row>
    <row r="14" spans="2:53">
      <c r="B14" s="84" t="s">
        <v>23</v>
      </c>
      <c r="C14" s="82"/>
      <c r="D14" s="82"/>
      <c r="E14" s="82"/>
      <c r="F14" s="82"/>
      <c r="G14" s="82"/>
      <c r="H14" s="90">
        <v>0.38597397192958427</v>
      </c>
      <c r="I14" s="82"/>
      <c r="J14" s="82"/>
      <c r="K14" s="91">
        <v>2.1437937874044422E-3</v>
      </c>
      <c r="L14" s="90"/>
      <c r="M14" s="92"/>
      <c r="N14" s="82"/>
      <c r="O14" s="90">
        <v>35698.037739999992</v>
      </c>
      <c r="P14" s="82"/>
      <c r="Q14" s="91">
        <f t="shared" si="0"/>
        <v>0.82016259313116702</v>
      </c>
      <c r="R14" s="91">
        <f>O14/'סכום נכסי הקרן'!$C$42</f>
        <v>0.53646386494266651</v>
      </c>
    </row>
    <row r="15" spans="2:53">
      <c r="B15" s="85" t="s">
        <v>226</v>
      </c>
      <c r="C15" s="80" t="s">
        <v>227</v>
      </c>
      <c r="D15" s="93" t="s">
        <v>97</v>
      </c>
      <c r="E15" s="80" t="s">
        <v>228</v>
      </c>
      <c r="F15" s="80"/>
      <c r="G15" s="80"/>
      <c r="H15" s="87">
        <v>0.11</v>
      </c>
      <c r="I15" s="93" t="s">
        <v>141</v>
      </c>
      <c r="J15" s="94">
        <v>0</v>
      </c>
      <c r="K15" s="94">
        <v>0</v>
      </c>
      <c r="L15" s="87">
        <v>4799999.9999999991</v>
      </c>
      <c r="M15" s="89">
        <v>100</v>
      </c>
      <c r="N15" s="80"/>
      <c r="O15" s="87">
        <v>4799.9999999999991</v>
      </c>
      <c r="P15" s="88">
        <v>4.799999999999999E-4</v>
      </c>
      <c r="Q15" s="88">
        <f t="shared" si="0"/>
        <v>0.11028002367251689</v>
      </c>
      <c r="R15" s="88">
        <f>O15/'סכום נכסי הקרן'!$C$42</f>
        <v>7.2133560126736523E-2</v>
      </c>
    </row>
    <row r="16" spans="2:53" ht="20.25">
      <c r="B16" s="85" t="s">
        <v>229</v>
      </c>
      <c r="C16" s="80" t="s">
        <v>230</v>
      </c>
      <c r="D16" s="93" t="s">
        <v>97</v>
      </c>
      <c r="E16" s="80" t="s">
        <v>228</v>
      </c>
      <c r="F16" s="80"/>
      <c r="G16" s="80"/>
      <c r="H16" s="87">
        <v>0.01</v>
      </c>
      <c r="I16" s="93" t="s">
        <v>141</v>
      </c>
      <c r="J16" s="94">
        <v>0</v>
      </c>
      <c r="K16" s="88">
        <v>7.3000000000000001E-3</v>
      </c>
      <c r="L16" s="87">
        <v>3999999.9999999995</v>
      </c>
      <c r="M16" s="89">
        <v>99.99</v>
      </c>
      <c r="N16" s="80"/>
      <c r="O16" s="87">
        <v>3999.5999999999995</v>
      </c>
      <c r="P16" s="88">
        <v>4.4444444444444441E-4</v>
      </c>
      <c r="Q16" s="88">
        <f t="shared" si="0"/>
        <v>9.1890829725124717E-2</v>
      </c>
      <c r="R16" s="88">
        <f>O16/'סכום נכסי הקרן'!$C$42</f>
        <v>6.0105288975603209E-2</v>
      </c>
      <c r="AU16" s="4"/>
    </row>
    <row r="17" spans="2:48" ht="20.25">
      <c r="B17" s="85" t="s">
        <v>231</v>
      </c>
      <c r="C17" s="80" t="s">
        <v>232</v>
      </c>
      <c r="D17" s="93" t="s">
        <v>97</v>
      </c>
      <c r="E17" s="80" t="s">
        <v>228</v>
      </c>
      <c r="F17" s="80"/>
      <c r="G17" s="80"/>
      <c r="H17" s="87">
        <v>0.26</v>
      </c>
      <c r="I17" s="93" t="s">
        <v>141</v>
      </c>
      <c r="J17" s="94">
        <v>0</v>
      </c>
      <c r="K17" s="88">
        <v>1.1000000000000001E-3</v>
      </c>
      <c r="L17" s="87">
        <v>1089999.9999999998</v>
      </c>
      <c r="M17" s="89">
        <v>99.97</v>
      </c>
      <c r="N17" s="80"/>
      <c r="O17" s="87">
        <v>1089.6729999999998</v>
      </c>
      <c r="P17" s="88">
        <v>1.3624999999999998E-4</v>
      </c>
      <c r="Q17" s="88">
        <f t="shared" si="0"/>
        <v>2.5035242549021355E-2</v>
      </c>
      <c r="R17" s="88">
        <f>O17/'סכום נכסי הקרן'!$C$42</f>
        <v>1.6375415179996116E-2</v>
      </c>
      <c r="AV17" s="4"/>
    </row>
    <row r="18" spans="2:48">
      <c r="B18" s="85" t="s">
        <v>233</v>
      </c>
      <c r="C18" s="80" t="s">
        <v>234</v>
      </c>
      <c r="D18" s="93" t="s">
        <v>97</v>
      </c>
      <c r="E18" s="80" t="s">
        <v>228</v>
      </c>
      <c r="F18" s="80"/>
      <c r="G18" s="80"/>
      <c r="H18" s="87">
        <v>0.18999999999999995</v>
      </c>
      <c r="I18" s="93" t="s">
        <v>141</v>
      </c>
      <c r="J18" s="94">
        <v>0</v>
      </c>
      <c r="K18" s="88">
        <v>4.999999999999999E-4</v>
      </c>
      <c r="L18" s="87">
        <v>4320603.9999999991</v>
      </c>
      <c r="M18" s="89">
        <v>99.99</v>
      </c>
      <c r="N18" s="80"/>
      <c r="O18" s="87">
        <v>4320.1719400000002</v>
      </c>
      <c r="P18" s="88">
        <v>4.3206039999999993E-4</v>
      </c>
      <c r="Q18" s="88">
        <f t="shared" si="0"/>
        <v>9.9255971627613196E-2</v>
      </c>
      <c r="R18" s="88">
        <f>O18/'סכום נכסי הקרן'!$C$42</f>
        <v>6.4922787998297926E-2</v>
      </c>
      <c r="AU18" s="3"/>
    </row>
    <row r="19" spans="2:48">
      <c r="B19" s="85" t="s">
        <v>235</v>
      </c>
      <c r="C19" s="80" t="s">
        <v>236</v>
      </c>
      <c r="D19" s="93" t="s">
        <v>97</v>
      </c>
      <c r="E19" s="80" t="s">
        <v>228</v>
      </c>
      <c r="F19" s="80"/>
      <c r="G19" s="80"/>
      <c r="H19" s="87">
        <v>0.36</v>
      </c>
      <c r="I19" s="93" t="s">
        <v>141</v>
      </c>
      <c r="J19" s="94">
        <v>0</v>
      </c>
      <c r="K19" s="88">
        <v>1.1000000000000001E-3</v>
      </c>
      <c r="L19" s="87">
        <v>6669999.9999999991</v>
      </c>
      <c r="M19" s="89">
        <v>99.96</v>
      </c>
      <c r="N19" s="80"/>
      <c r="O19" s="87">
        <v>6667.3319999999994</v>
      </c>
      <c r="P19" s="88">
        <v>8.3374999999999986E-4</v>
      </c>
      <c r="Q19" s="88">
        <f t="shared" si="0"/>
        <v>0.15318198558177698</v>
      </c>
      <c r="R19" s="88">
        <f>O19/'סכום נכסי הקרן'!$C$42</f>
        <v>0.10019549868894052</v>
      </c>
      <c r="AV19" s="3"/>
    </row>
    <row r="20" spans="2:48">
      <c r="B20" s="85" t="s">
        <v>237</v>
      </c>
      <c r="C20" s="80" t="s">
        <v>238</v>
      </c>
      <c r="D20" s="93" t="s">
        <v>97</v>
      </c>
      <c r="E20" s="80" t="s">
        <v>228</v>
      </c>
      <c r="F20" s="80"/>
      <c r="G20" s="80"/>
      <c r="H20" s="87">
        <v>0.44</v>
      </c>
      <c r="I20" s="93" t="s">
        <v>141</v>
      </c>
      <c r="J20" s="94">
        <v>0</v>
      </c>
      <c r="K20" s="88">
        <v>1.1000000000000001E-3</v>
      </c>
      <c r="L20" s="87">
        <v>1549999.9999999998</v>
      </c>
      <c r="M20" s="89">
        <v>99.95</v>
      </c>
      <c r="N20" s="80"/>
      <c r="O20" s="87">
        <v>1549.2249999999997</v>
      </c>
      <c r="P20" s="88">
        <v>1.9374999999999997E-4</v>
      </c>
      <c r="Q20" s="88">
        <f t="shared" si="0"/>
        <v>3.5593452015428122E-2</v>
      </c>
      <c r="R20" s="88">
        <f>O20/'סכום נכסי הקרן'!$C$42</f>
        <v>2.328148222652987E-2</v>
      </c>
    </row>
    <row r="21" spans="2:48">
      <c r="B21" s="85" t="s">
        <v>239</v>
      </c>
      <c r="C21" s="80" t="s">
        <v>240</v>
      </c>
      <c r="D21" s="93" t="s">
        <v>97</v>
      </c>
      <c r="E21" s="80" t="s">
        <v>228</v>
      </c>
      <c r="F21" s="80"/>
      <c r="G21" s="80"/>
      <c r="H21" s="87">
        <v>0.51</v>
      </c>
      <c r="I21" s="93" t="s">
        <v>141</v>
      </c>
      <c r="J21" s="94">
        <v>0</v>
      </c>
      <c r="K21" s="88">
        <v>1.8000000000000002E-3</v>
      </c>
      <c r="L21" s="87">
        <v>3839999.9999999995</v>
      </c>
      <c r="M21" s="89">
        <v>99.91</v>
      </c>
      <c r="N21" s="80"/>
      <c r="O21" s="87">
        <v>3836.5439999999994</v>
      </c>
      <c r="P21" s="88">
        <v>4.7999999999999996E-4</v>
      </c>
      <c r="Q21" s="88">
        <f t="shared" si="0"/>
        <v>8.8144617320969315E-2</v>
      </c>
      <c r="R21" s="88">
        <f>O21/'סכום נכסי הקרן'!$C$42</f>
        <v>5.765491193809797E-2</v>
      </c>
    </row>
    <row r="22" spans="2:48">
      <c r="B22" s="85" t="s">
        <v>241</v>
      </c>
      <c r="C22" s="80" t="s">
        <v>242</v>
      </c>
      <c r="D22" s="93" t="s">
        <v>97</v>
      </c>
      <c r="E22" s="80" t="s">
        <v>228</v>
      </c>
      <c r="F22" s="80"/>
      <c r="G22" s="80"/>
      <c r="H22" s="87">
        <v>0.61</v>
      </c>
      <c r="I22" s="93" t="s">
        <v>141</v>
      </c>
      <c r="J22" s="94">
        <v>0</v>
      </c>
      <c r="K22" s="88">
        <v>1.8000000000000002E-3</v>
      </c>
      <c r="L22" s="87">
        <v>4999999.9999999991</v>
      </c>
      <c r="M22" s="89">
        <v>99.89</v>
      </c>
      <c r="N22" s="80"/>
      <c r="O22" s="87">
        <v>4994.4999999999991</v>
      </c>
      <c r="P22" s="88">
        <v>6.249999999999999E-4</v>
      </c>
      <c r="Q22" s="88">
        <f t="shared" si="0"/>
        <v>0.11474866213174702</v>
      </c>
      <c r="R22" s="88">
        <f>O22/'סכום נכסי הקרן'!$C$42</f>
        <v>7.5056472094371995E-2</v>
      </c>
    </row>
    <row r="23" spans="2:48">
      <c r="B23" s="85" t="s">
        <v>243</v>
      </c>
      <c r="C23" s="80" t="s">
        <v>244</v>
      </c>
      <c r="D23" s="93" t="s">
        <v>97</v>
      </c>
      <c r="E23" s="80" t="s">
        <v>228</v>
      </c>
      <c r="F23" s="80"/>
      <c r="G23" s="80"/>
      <c r="H23" s="87">
        <v>0.86</v>
      </c>
      <c r="I23" s="93" t="s">
        <v>141</v>
      </c>
      <c r="J23" s="94">
        <v>0</v>
      </c>
      <c r="K23" s="88">
        <v>2.0999999999999994E-3</v>
      </c>
      <c r="L23" s="87">
        <v>1558999.9999999998</v>
      </c>
      <c r="M23" s="89">
        <v>99.82</v>
      </c>
      <c r="N23" s="80"/>
      <c r="O23" s="87">
        <v>1556.1937999999998</v>
      </c>
      <c r="P23" s="88">
        <v>1.9487499999999998E-4</v>
      </c>
      <c r="Q23" s="88">
        <f t="shared" si="0"/>
        <v>3.5753560229796671E-2</v>
      </c>
      <c r="R23" s="88">
        <f>O23/'סכום נכסי הקרן'!$C$42</f>
        <v>2.3386208133573873E-2</v>
      </c>
    </row>
    <row r="24" spans="2:48">
      <c r="B24" s="85" t="s">
        <v>245</v>
      </c>
      <c r="C24" s="80" t="s">
        <v>246</v>
      </c>
      <c r="D24" s="93" t="s">
        <v>97</v>
      </c>
      <c r="E24" s="80" t="s">
        <v>228</v>
      </c>
      <c r="F24" s="80"/>
      <c r="G24" s="80"/>
      <c r="H24" s="87">
        <v>0.93</v>
      </c>
      <c r="I24" s="93" t="s">
        <v>141</v>
      </c>
      <c r="J24" s="94">
        <v>0</v>
      </c>
      <c r="K24" s="88">
        <v>1.9E-3</v>
      </c>
      <c r="L24" s="87">
        <v>2889999.9999999995</v>
      </c>
      <c r="M24" s="89">
        <v>99.82</v>
      </c>
      <c r="N24" s="80"/>
      <c r="O24" s="87">
        <v>2884.7979999999993</v>
      </c>
      <c r="P24" s="88">
        <v>3.6124999999999992E-4</v>
      </c>
      <c r="Q24" s="88">
        <f t="shared" si="0"/>
        <v>6.6278248277172783E-2</v>
      </c>
      <c r="R24" s="88">
        <f>O24/'סכום נכסי הקרן'!$C$42</f>
        <v>4.3352239580518592E-2</v>
      </c>
    </row>
    <row r="25" spans="2:48">
      <c r="B25" s="86"/>
      <c r="C25" s="80"/>
      <c r="D25" s="80"/>
      <c r="E25" s="80"/>
      <c r="F25" s="80"/>
      <c r="G25" s="80"/>
      <c r="H25" s="80"/>
      <c r="I25" s="80"/>
      <c r="J25" s="80"/>
      <c r="K25" s="88"/>
      <c r="L25" s="87"/>
      <c r="M25" s="89"/>
      <c r="N25" s="80"/>
      <c r="O25" s="80"/>
      <c r="P25" s="80"/>
      <c r="Q25" s="88"/>
      <c r="R25" s="80"/>
    </row>
    <row r="26" spans="2:48">
      <c r="B26" s="84" t="s">
        <v>24</v>
      </c>
      <c r="C26" s="82"/>
      <c r="D26" s="82"/>
      <c r="E26" s="82"/>
      <c r="F26" s="82"/>
      <c r="G26" s="82"/>
      <c r="H26" s="90">
        <v>3.4111048497826491</v>
      </c>
      <c r="I26" s="82"/>
      <c r="J26" s="82"/>
      <c r="K26" s="91">
        <v>2.212295892502378E-3</v>
      </c>
      <c r="L26" s="90"/>
      <c r="M26" s="92"/>
      <c r="N26" s="82"/>
      <c r="O26" s="90">
        <v>7827.5241899999983</v>
      </c>
      <c r="P26" s="82"/>
      <c r="Q26" s="91">
        <f t="shared" ref="Q26:Q29" si="1">O26/$O$11</f>
        <v>0.17983740686883304</v>
      </c>
      <c r="R26" s="91">
        <f>O26/'סכום נכסי הקרן'!$C$42</f>
        <v>0.11763066391726032</v>
      </c>
    </row>
    <row r="27" spans="2:48">
      <c r="B27" s="85" t="s">
        <v>247</v>
      </c>
      <c r="C27" s="80" t="s">
        <v>248</v>
      </c>
      <c r="D27" s="93" t="s">
        <v>97</v>
      </c>
      <c r="E27" s="80" t="s">
        <v>228</v>
      </c>
      <c r="F27" s="80"/>
      <c r="G27" s="80"/>
      <c r="H27" s="87">
        <v>3.17</v>
      </c>
      <c r="I27" s="93" t="s">
        <v>141</v>
      </c>
      <c r="J27" s="94">
        <v>1.8E-3</v>
      </c>
      <c r="K27" s="88">
        <v>2.2000000000000001E-3</v>
      </c>
      <c r="L27" s="87">
        <v>7038970.9999999991</v>
      </c>
      <c r="M27" s="89">
        <v>99.92</v>
      </c>
      <c r="N27" s="80"/>
      <c r="O27" s="87">
        <v>7033.3401399999984</v>
      </c>
      <c r="P27" s="88">
        <v>5.0211332153702562E-4</v>
      </c>
      <c r="Q27" s="88">
        <f t="shared" si="1"/>
        <v>0.16159102440334652</v>
      </c>
      <c r="R27" s="88">
        <f>O27/'סכום נכסי הקרן'!$C$42</f>
        <v>0.10569580497509988</v>
      </c>
    </row>
    <row r="28" spans="2:48">
      <c r="B28" s="85" t="s">
        <v>249</v>
      </c>
      <c r="C28" s="80" t="s">
        <v>250</v>
      </c>
      <c r="D28" s="93" t="s">
        <v>97</v>
      </c>
      <c r="E28" s="80" t="s">
        <v>228</v>
      </c>
      <c r="F28" s="80"/>
      <c r="G28" s="80"/>
      <c r="H28" s="87">
        <v>1.6699999999999997</v>
      </c>
      <c r="I28" s="93" t="s">
        <v>141</v>
      </c>
      <c r="J28" s="94">
        <v>1.8E-3</v>
      </c>
      <c r="K28" s="88">
        <v>1.7999999999999993E-3</v>
      </c>
      <c r="L28" s="87">
        <v>276700.99999999994</v>
      </c>
      <c r="M28" s="89">
        <v>100.03</v>
      </c>
      <c r="N28" s="80"/>
      <c r="O28" s="87">
        <v>276.78403000000003</v>
      </c>
      <c r="P28" s="88">
        <v>1.5018691881279414E-5</v>
      </c>
      <c r="Q28" s="88">
        <f t="shared" si="1"/>
        <v>6.3591144542863827E-3</v>
      </c>
      <c r="R28" s="88">
        <f>O28/'סכום נכסי הקרן'!$C$42</f>
        <v>4.1594619729428024E-3</v>
      </c>
    </row>
    <row r="29" spans="2:48">
      <c r="B29" s="85" t="s">
        <v>251</v>
      </c>
      <c r="C29" s="80" t="s">
        <v>252</v>
      </c>
      <c r="D29" s="93" t="s">
        <v>97</v>
      </c>
      <c r="E29" s="80" t="s">
        <v>228</v>
      </c>
      <c r="F29" s="80"/>
      <c r="G29" s="80"/>
      <c r="H29" s="87">
        <v>7.620000000000001</v>
      </c>
      <c r="I29" s="93" t="s">
        <v>141</v>
      </c>
      <c r="J29" s="94">
        <v>1.8E-3</v>
      </c>
      <c r="K29" s="88">
        <v>2.5999999999999999E-3</v>
      </c>
      <c r="L29" s="87">
        <v>519999.99999999994</v>
      </c>
      <c r="M29" s="89">
        <v>99.5</v>
      </c>
      <c r="N29" s="80"/>
      <c r="O29" s="87">
        <v>517.40001999999993</v>
      </c>
      <c r="P29" s="88">
        <v>9.7795703646670127E-5</v>
      </c>
      <c r="Q29" s="88">
        <f t="shared" si="1"/>
        <v>1.188726801120015E-2</v>
      </c>
      <c r="R29" s="88">
        <f>O29/'סכום נכסי הקרן'!$C$42</f>
        <v>7.7753969692176414E-3</v>
      </c>
    </row>
    <row r="30" spans="2:48">
      <c r="B30" s="86"/>
      <c r="C30" s="80"/>
      <c r="D30" s="80"/>
      <c r="E30" s="80"/>
      <c r="F30" s="80"/>
      <c r="G30" s="80"/>
      <c r="H30" s="80"/>
      <c r="I30" s="80"/>
      <c r="J30" s="80"/>
      <c r="K30" s="88"/>
      <c r="L30" s="87"/>
      <c r="M30" s="89"/>
      <c r="N30" s="80"/>
      <c r="O30" s="80"/>
      <c r="P30" s="80"/>
      <c r="Q30" s="88"/>
      <c r="R30" s="80"/>
    </row>
    <row r="31" spans="2:48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</row>
    <row r="32" spans="2:48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</row>
    <row r="33" spans="2:18">
      <c r="B33" s="95" t="s">
        <v>89</v>
      </c>
      <c r="C33" s="96"/>
      <c r="D33" s="96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</row>
    <row r="34" spans="2:18">
      <c r="B34" s="95" t="s">
        <v>205</v>
      </c>
      <c r="C34" s="96"/>
      <c r="D34" s="96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</row>
    <row r="35" spans="2:18">
      <c r="B35" s="128" t="s">
        <v>213</v>
      </c>
      <c r="C35" s="128"/>
      <c r="D35" s="128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</row>
    <row r="36" spans="2:18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</row>
    <row r="37" spans="2:18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</row>
    <row r="38" spans="2:18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2:18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2:18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</row>
    <row r="41" spans="2:18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</row>
    <row r="42" spans="2:18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</row>
    <row r="43" spans="2:18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</row>
    <row r="44" spans="2:18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</row>
    <row r="45" spans="2:18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2:18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</row>
    <row r="47" spans="2:18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</row>
    <row r="48" spans="2:18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</row>
    <row r="49" spans="2:18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</row>
    <row r="50" spans="2:18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</row>
    <row r="51" spans="2:18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</row>
    <row r="52" spans="2:18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spans="2:18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</row>
    <row r="54" spans="2:18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</row>
    <row r="55" spans="2:18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</row>
    <row r="56" spans="2:18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</row>
    <row r="57" spans="2:18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</row>
    <row r="58" spans="2:18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</row>
    <row r="59" spans="2:18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</row>
    <row r="60" spans="2:18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</row>
    <row r="61" spans="2:18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</row>
    <row r="62" spans="2:18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2:18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</row>
    <row r="64" spans="2:18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</row>
    <row r="65" spans="2:18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</row>
    <row r="66" spans="2:18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</row>
    <row r="67" spans="2:18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</row>
    <row r="68" spans="2:18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</row>
    <row r="69" spans="2:18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</row>
    <row r="70" spans="2:18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</row>
    <row r="71" spans="2:18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</row>
    <row r="72" spans="2:18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</row>
    <row r="73" spans="2:18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</row>
    <row r="74" spans="2:18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</row>
    <row r="75" spans="2:18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</row>
    <row r="76" spans="2:18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</row>
    <row r="77" spans="2:18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</row>
    <row r="78" spans="2:18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</row>
    <row r="79" spans="2:18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</row>
    <row r="80" spans="2:18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</row>
    <row r="81" spans="2:18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</row>
    <row r="82" spans="2:18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</row>
    <row r="83" spans="2:18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</row>
    <row r="84" spans="2:18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</row>
    <row r="85" spans="2:18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</row>
    <row r="86" spans="2:18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</row>
    <row r="87" spans="2:18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</row>
    <row r="88" spans="2:18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</row>
    <row r="89" spans="2:18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</row>
    <row r="90" spans="2:18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</row>
    <row r="91" spans="2:18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</row>
    <row r="92" spans="2:18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</row>
    <row r="93" spans="2:18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</row>
    <row r="94" spans="2:18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</row>
    <row r="95" spans="2:18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</row>
    <row r="96" spans="2:18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</row>
    <row r="97" spans="2:18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</row>
    <row r="98" spans="2:18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2:18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</row>
    <row r="100" spans="2:18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</row>
    <row r="101" spans="2:18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</row>
    <row r="102" spans="2:18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</row>
    <row r="103" spans="2:18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</row>
    <row r="104" spans="2:18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</row>
    <row r="105" spans="2:18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</row>
    <row r="106" spans="2:18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</row>
    <row r="107" spans="2:18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</row>
    <row r="108" spans="2:18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</row>
    <row r="109" spans="2:18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</row>
    <row r="110" spans="2:18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</row>
    <row r="111" spans="2:18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</row>
    <row r="112" spans="2:18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</row>
    <row r="113" spans="2:18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</row>
    <row r="114" spans="2:18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</row>
    <row r="115" spans="2:18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</row>
    <row r="116" spans="2:18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</row>
    <row r="117" spans="2:18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</row>
    <row r="118" spans="2:18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</row>
    <row r="119" spans="2:18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</row>
    <row r="120" spans="2:18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</row>
    <row r="121" spans="2:18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</row>
    <row r="122" spans="2:18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</row>
    <row r="123" spans="2:18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</row>
    <row r="124" spans="2:18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</row>
    <row r="125" spans="2:18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</row>
    <row r="126" spans="2:18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</row>
    <row r="127" spans="2:18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</row>
    <row r="128" spans="2:18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</row>
    <row r="129" spans="2:18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</row>
    <row r="130" spans="2:18">
      <c r="C130" s="1"/>
      <c r="D130" s="1"/>
    </row>
    <row r="131" spans="2:18">
      <c r="C131" s="1"/>
      <c r="D131" s="1"/>
    </row>
    <row r="132" spans="2:18">
      <c r="C132" s="1"/>
      <c r="D132" s="1"/>
    </row>
    <row r="133" spans="2:18">
      <c r="C133" s="1"/>
      <c r="D133" s="1"/>
    </row>
    <row r="134" spans="2:18">
      <c r="C134" s="1"/>
      <c r="D134" s="1"/>
    </row>
    <row r="135" spans="2:18">
      <c r="C135" s="1"/>
      <c r="D135" s="1"/>
    </row>
    <row r="136" spans="2:18">
      <c r="C136" s="1"/>
      <c r="D136" s="1"/>
    </row>
    <row r="137" spans="2:18">
      <c r="C137" s="1"/>
      <c r="D137" s="1"/>
    </row>
    <row r="138" spans="2:18">
      <c r="C138" s="1"/>
      <c r="D138" s="1"/>
    </row>
    <row r="139" spans="2:18">
      <c r="C139" s="1"/>
      <c r="D139" s="1"/>
    </row>
    <row r="140" spans="2:18">
      <c r="C140" s="1"/>
      <c r="D140" s="1"/>
    </row>
    <row r="141" spans="2:18">
      <c r="C141" s="1"/>
      <c r="D141" s="1"/>
    </row>
    <row r="142" spans="2:18">
      <c r="C142" s="1"/>
      <c r="D142" s="1"/>
    </row>
    <row r="143" spans="2:18">
      <c r="C143" s="1"/>
      <c r="D143" s="1"/>
    </row>
    <row r="144" spans="2:18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5:D35"/>
  </mergeCells>
  <phoneticPr fontId="3" type="noConversion"/>
  <dataValidations count="1">
    <dataValidation allowBlank="1" showInputMessage="1" showErrorMessage="1" sqref="N10:Q10 N9 N1:N7 N32:N1048576 C5:C29 O1:Q9 O11:Q1048576 C36:D1048576 E1:I30 D1:D29 R1:AF1048576 AJ1:XFD1048576 AG1:AI27 AG31:AI1048576 A1:B1048576 E32:I1048576 C32:D34 J1:M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156</v>
      </c>
      <c r="C1" s="78" t="s" vm="1">
        <v>223</v>
      </c>
    </row>
    <row r="2" spans="2:67">
      <c r="B2" s="57" t="s">
        <v>155</v>
      </c>
      <c r="C2" s="78" t="s">
        <v>224</v>
      </c>
    </row>
    <row r="3" spans="2:67">
      <c r="B3" s="57" t="s">
        <v>157</v>
      </c>
      <c r="C3" s="78" t="s">
        <v>225</v>
      </c>
    </row>
    <row r="4" spans="2:67">
      <c r="B4" s="57" t="s">
        <v>158</v>
      </c>
      <c r="C4" s="78">
        <v>2143</v>
      </c>
    </row>
    <row r="6" spans="2:67" ht="26.25" customHeight="1">
      <c r="B6" s="125" t="s">
        <v>186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30"/>
      <c r="BO6" s="3"/>
    </row>
    <row r="7" spans="2:67" ht="26.25" customHeight="1">
      <c r="B7" s="125" t="s">
        <v>64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30"/>
      <c r="AZ7" s="44"/>
      <c r="BJ7" s="3"/>
      <c r="BO7" s="3"/>
    </row>
    <row r="8" spans="2:67" s="3" customFormat="1" ht="78.75">
      <c r="B8" s="38" t="s">
        <v>92</v>
      </c>
      <c r="C8" s="14" t="s">
        <v>30</v>
      </c>
      <c r="D8" s="14" t="s">
        <v>96</v>
      </c>
      <c r="E8" s="14" t="s">
        <v>202</v>
      </c>
      <c r="F8" s="14" t="s">
        <v>94</v>
      </c>
      <c r="G8" s="14" t="s">
        <v>41</v>
      </c>
      <c r="H8" s="14" t="s">
        <v>15</v>
      </c>
      <c r="I8" s="14" t="s">
        <v>42</v>
      </c>
      <c r="J8" s="14" t="s">
        <v>79</v>
      </c>
      <c r="K8" s="14" t="s">
        <v>18</v>
      </c>
      <c r="L8" s="14" t="s">
        <v>78</v>
      </c>
      <c r="M8" s="14" t="s">
        <v>17</v>
      </c>
      <c r="N8" s="14" t="s">
        <v>19</v>
      </c>
      <c r="O8" s="14" t="s">
        <v>207</v>
      </c>
      <c r="P8" s="14" t="s">
        <v>206</v>
      </c>
      <c r="Q8" s="14" t="s">
        <v>40</v>
      </c>
      <c r="R8" s="14" t="s">
        <v>39</v>
      </c>
      <c r="S8" s="14" t="s">
        <v>159</v>
      </c>
      <c r="T8" s="39" t="s">
        <v>161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214</v>
      </c>
      <c r="P9" s="17"/>
      <c r="Q9" s="17" t="s">
        <v>210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90</v>
      </c>
      <c r="R10" s="20" t="s">
        <v>91</v>
      </c>
      <c r="S10" s="46" t="s">
        <v>162</v>
      </c>
      <c r="T10" s="73" t="s">
        <v>203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156</v>
      </c>
      <c r="C1" s="78" t="s" vm="1">
        <v>223</v>
      </c>
    </row>
    <row r="2" spans="2:66">
      <c r="B2" s="57" t="s">
        <v>155</v>
      </c>
      <c r="C2" s="78" t="s">
        <v>224</v>
      </c>
    </row>
    <row r="3" spans="2:66">
      <c r="B3" s="57" t="s">
        <v>157</v>
      </c>
      <c r="C3" s="78" t="s">
        <v>225</v>
      </c>
    </row>
    <row r="4" spans="2:66">
      <c r="B4" s="57" t="s">
        <v>158</v>
      </c>
      <c r="C4" s="78">
        <v>2143</v>
      </c>
    </row>
    <row r="6" spans="2:66" ht="26.25" customHeight="1">
      <c r="B6" s="131" t="s">
        <v>186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3"/>
    </row>
    <row r="7" spans="2:66" ht="26.25" customHeight="1">
      <c r="B7" s="131" t="s">
        <v>65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3"/>
      <c r="BN7" s="3"/>
    </row>
    <row r="8" spans="2:66" s="3" customFormat="1" ht="78.75">
      <c r="B8" s="23" t="s">
        <v>92</v>
      </c>
      <c r="C8" s="31" t="s">
        <v>30</v>
      </c>
      <c r="D8" s="31" t="s">
        <v>96</v>
      </c>
      <c r="E8" s="31" t="s">
        <v>202</v>
      </c>
      <c r="F8" s="31" t="s">
        <v>94</v>
      </c>
      <c r="G8" s="31" t="s">
        <v>41</v>
      </c>
      <c r="H8" s="31" t="s">
        <v>15</v>
      </c>
      <c r="I8" s="31" t="s">
        <v>42</v>
      </c>
      <c r="J8" s="31" t="s">
        <v>79</v>
      </c>
      <c r="K8" s="31" t="s">
        <v>18</v>
      </c>
      <c r="L8" s="31" t="s">
        <v>78</v>
      </c>
      <c r="M8" s="31" t="s">
        <v>17</v>
      </c>
      <c r="N8" s="31" t="s">
        <v>19</v>
      </c>
      <c r="O8" s="14" t="s">
        <v>207</v>
      </c>
      <c r="P8" s="31" t="s">
        <v>206</v>
      </c>
      <c r="Q8" s="31" t="s">
        <v>221</v>
      </c>
      <c r="R8" s="31" t="s">
        <v>40</v>
      </c>
      <c r="S8" s="14" t="s">
        <v>39</v>
      </c>
      <c r="T8" s="31" t="s">
        <v>159</v>
      </c>
      <c r="U8" s="15" t="s">
        <v>161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214</v>
      </c>
      <c r="P9" s="33"/>
      <c r="Q9" s="17" t="s">
        <v>210</v>
      </c>
      <c r="R9" s="33" t="s">
        <v>210</v>
      </c>
      <c r="S9" s="17" t="s">
        <v>20</v>
      </c>
      <c r="T9" s="33" t="s">
        <v>210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90</v>
      </c>
      <c r="R10" s="20" t="s">
        <v>91</v>
      </c>
      <c r="S10" s="20" t="s">
        <v>162</v>
      </c>
      <c r="T10" s="21" t="s">
        <v>203</v>
      </c>
      <c r="U10" s="21" t="s">
        <v>216</v>
      </c>
      <c r="V10" s="5"/>
      <c r="BI10" s="1"/>
      <c r="BJ10" s="3"/>
      <c r="BK10" s="1"/>
    </row>
    <row r="11" spans="2:66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5"/>
      <c r="BI11" s="1"/>
      <c r="BJ11" s="3"/>
      <c r="BK11" s="1"/>
      <c r="BN11" s="1"/>
    </row>
    <row r="12" spans="2:66">
      <c r="B12" s="95" t="s">
        <v>222</v>
      </c>
      <c r="C12" s="96"/>
      <c r="D12" s="96"/>
      <c r="E12" s="96"/>
      <c r="F12" s="96"/>
      <c r="G12" s="96"/>
      <c r="H12" s="96"/>
      <c r="I12" s="96"/>
      <c r="J12" s="96"/>
      <c r="K12" s="96"/>
      <c r="L12" s="79"/>
      <c r="M12" s="79"/>
      <c r="N12" s="79"/>
      <c r="O12" s="79"/>
      <c r="P12" s="79"/>
      <c r="Q12" s="79"/>
      <c r="R12" s="79"/>
      <c r="S12" s="79"/>
      <c r="T12" s="79"/>
      <c r="U12" s="79"/>
      <c r="BJ12" s="3"/>
    </row>
    <row r="13" spans="2:66" ht="20.25">
      <c r="B13" s="95" t="s">
        <v>89</v>
      </c>
      <c r="C13" s="96"/>
      <c r="D13" s="96"/>
      <c r="E13" s="96"/>
      <c r="F13" s="96"/>
      <c r="G13" s="96"/>
      <c r="H13" s="96"/>
      <c r="I13" s="96"/>
      <c r="J13" s="96"/>
      <c r="K13" s="96"/>
      <c r="L13" s="79"/>
      <c r="M13" s="79"/>
      <c r="N13" s="79"/>
      <c r="O13" s="79"/>
      <c r="P13" s="79"/>
      <c r="Q13" s="79"/>
      <c r="R13" s="79"/>
      <c r="S13" s="79"/>
      <c r="T13" s="79"/>
      <c r="U13" s="79"/>
      <c r="BJ13" s="4"/>
    </row>
    <row r="14" spans="2:66">
      <c r="B14" s="95" t="s">
        <v>205</v>
      </c>
      <c r="C14" s="96"/>
      <c r="D14" s="96"/>
      <c r="E14" s="96"/>
      <c r="F14" s="96"/>
      <c r="G14" s="96"/>
      <c r="H14" s="96"/>
      <c r="I14" s="96"/>
      <c r="J14" s="96"/>
      <c r="K14" s="96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2:66">
      <c r="B15" s="95" t="s">
        <v>213</v>
      </c>
      <c r="C15" s="96"/>
      <c r="D15" s="96"/>
      <c r="E15" s="96"/>
      <c r="F15" s="96"/>
      <c r="G15" s="96"/>
      <c r="H15" s="96"/>
      <c r="I15" s="96"/>
      <c r="J15" s="96"/>
      <c r="K15" s="96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2:66">
      <c r="B16" s="128" t="s">
        <v>218</v>
      </c>
      <c r="C16" s="128"/>
      <c r="D16" s="128"/>
      <c r="E16" s="128"/>
      <c r="F16" s="128"/>
      <c r="G16" s="128"/>
      <c r="H16" s="128"/>
      <c r="I16" s="128"/>
      <c r="J16" s="128"/>
      <c r="K16" s="128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2:61" ht="20.2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BI17" s="4"/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BI19" s="3"/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spans="2:21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spans="2:21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spans="2:21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spans="2:21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spans="2:21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spans="2:21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spans="2:21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spans="2:21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spans="2:21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spans="2:21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spans="2:21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spans="2:21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spans="2:21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spans="2:21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</row>
    <row r="47" spans="2:21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spans="2:21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spans="2:21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spans="2:21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spans="2:21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spans="2:21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spans="2:21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spans="2:21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spans="2:21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spans="2:21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spans="2:21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spans="2:21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spans="2:21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spans="2:21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</row>
    <row r="61" spans="2:21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spans="2:21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spans="2:21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spans="2:21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spans="2:21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spans="2:21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</row>
    <row r="67" spans="2:21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</row>
    <row r="68" spans="2:21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</row>
    <row r="69" spans="2:21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</row>
    <row r="70" spans="2:21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</row>
    <row r="71" spans="2:21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</row>
    <row r="72" spans="2:21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</row>
    <row r="73" spans="2:21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</row>
    <row r="74" spans="2:21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</row>
    <row r="75" spans="2:21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</row>
    <row r="76" spans="2:21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</row>
    <row r="77" spans="2:21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</row>
    <row r="78" spans="2:21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</row>
    <row r="79" spans="2:21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</row>
    <row r="80" spans="2:21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</row>
    <row r="81" spans="2:21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</row>
    <row r="82" spans="2:21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</row>
    <row r="83" spans="2:21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</row>
    <row r="84" spans="2:21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</row>
    <row r="85" spans="2:21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</row>
    <row r="86" spans="2:21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</row>
    <row r="87" spans="2:21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</row>
    <row r="88" spans="2:21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</row>
    <row r="89" spans="2:21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</row>
    <row r="90" spans="2:21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</row>
    <row r="91" spans="2:21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</row>
    <row r="92" spans="2:21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</row>
    <row r="93" spans="2:21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</row>
    <row r="94" spans="2:21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</row>
    <row r="95" spans="2:21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</row>
    <row r="96" spans="2:21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</row>
    <row r="97" spans="2:21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</row>
    <row r="98" spans="2:21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</row>
    <row r="99" spans="2:21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</row>
    <row r="100" spans="2:21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</row>
    <row r="101" spans="2:21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</row>
    <row r="102" spans="2:21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</row>
    <row r="103" spans="2:21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</row>
    <row r="104" spans="2:21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</row>
    <row r="105" spans="2:21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</row>
    <row r="106" spans="2:21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</row>
    <row r="107" spans="2:21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</row>
    <row r="108" spans="2:21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</row>
    <row r="109" spans="2:21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</row>
    <row r="110" spans="2:21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topLeftCell="A7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156</v>
      </c>
      <c r="C1" s="78" t="s" vm="1">
        <v>223</v>
      </c>
    </row>
    <row r="2" spans="2:62">
      <c r="B2" s="57" t="s">
        <v>155</v>
      </c>
      <c r="C2" s="78" t="s">
        <v>224</v>
      </c>
    </row>
    <row r="3" spans="2:62">
      <c r="B3" s="57" t="s">
        <v>157</v>
      </c>
      <c r="C3" s="78" t="s">
        <v>225</v>
      </c>
    </row>
    <row r="4" spans="2:62">
      <c r="B4" s="57" t="s">
        <v>158</v>
      </c>
      <c r="C4" s="78">
        <v>2143</v>
      </c>
    </row>
    <row r="6" spans="2:62" ht="26.25" customHeight="1">
      <c r="B6" s="131" t="s">
        <v>186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3"/>
      <c r="BJ6" s="3"/>
    </row>
    <row r="7" spans="2:62" ht="26.25" customHeight="1">
      <c r="B7" s="131" t="s">
        <v>66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3"/>
      <c r="BF7" s="3"/>
      <c r="BJ7" s="3"/>
    </row>
    <row r="8" spans="2:62" s="3" customFormat="1" ht="78.75">
      <c r="B8" s="23" t="s">
        <v>92</v>
      </c>
      <c r="C8" s="31" t="s">
        <v>30</v>
      </c>
      <c r="D8" s="31" t="s">
        <v>96</v>
      </c>
      <c r="E8" s="31" t="s">
        <v>202</v>
      </c>
      <c r="F8" s="31" t="s">
        <v>94</v>
      </c>
      <c r="G8" s="31" t="s">
        <v>41</v>
      </c>
      <c r="H8" s="31" t="s">
        <v>78</v>
      </c>
      <c r="I8" s="14" t="s">
        <v>207</v>
      </c>
      <c r="J8" s="14" t="s">
        <v>206</v>
      </c>
      <c r="K8" s="31" t="s">
        <v>221</v>
      </c>
      <c r="L8" s="14" t="s">
        <v>40</v>
      </c>
      <c r="M8" s="14" t="s">
        <v>39</v>
      </c>
      <c r="N8" s="14" t="s">
        <v>159</v>
      </c>
      <c r="O8" s="15" t="s">
        <v>161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214</v>
      </c>
      <c r="J9" s="17"/>
      <c r="K9" s="17" t="s">
        <v>210</v>
      </c>
      <c r="L9" s="17" t="s">
        <v>210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BF11" s="1"/>
      <c r="BG11" s="3"/>
      <c r="BH11" s="1"/>
      <c r="BJ11" s="1"/>
    </row>
    <row r="12" spans="2:62" ht="20.25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BG12" s="4"/>
    </row>
    <row r="13" spans="2:62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2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2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2" ht="20.25">
      <c r="B16" s="95" t="s">
        <v>219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BF16" s="4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topLeftCell="A4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" style="1" bestFit="1" customWidth="1"/>
    <col min="9" max="9" width="6.4257812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156</v>
      </c>
      <c r="C1" s="78" t="s" vm="1">
        <v>223</v>
      </c>
    </row>
    <row r="2" spans="2:63">
      <c r="B2" s="57" t="s">
        <v>155</v>
      </c>
      <c r="C2" s="78" t="s">
        <v>224</v>
      </c>
    </row>
    <row r="3" spans="2:63">
      <c r="B3" s="57" t="s">
        <v>157</v>
      </c>
      <c r="C3" s="78" t="s">
        <v>225</v>
      </c>
    </row>
    <row r="4" spans="2:63">
      <c r="B4" s="57" t="s">
        <v>158</v>
      </c>
      <c r="C4" s="78">
        <v>2143</v>
      </c>
    </row>
    <row r="6" spans="2:63" ht="26.25" customHeight="1">
      <c r="B6" s="131" t="s">
        <v>186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3"/>
      <c r="BK6" s="3"/>
    </row>
    <row r="7" spans="2:63" ht="26.25" customHeight="1">
      <c r="B7" s="131" t="s">
        <v>67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3"/>
      <c r="BH7" s="3"/>
      <c r="BK7" s="3"/>
    </row>
    <row r="8" spans="2:63" s="3" customFormat="1" ht="74.25" customHeight="1">
      <c r="B8" s="23" t="s">
        <v>92</v>
      </c>
      <c r="C8" s="31" t="s">
        <v>30</v>
      </c>
      <c r="D8" s="31" t="s">
        <v>96</v>
      </c>
      <c r="E8" s="31" t="s">
        <v>94</v>
      </c>
      <c r="F8" s="31" t="s">
        <v>41</v>
      </c>
      <c r="G8" s="31" t="s">
        <v>78</v>
      </c>
      <c r="H8" s="31" t="s">
        <v>207</v>
      </c>
      <c r="I8" s="31" t="s">
        <v>206</v>
      </c>
      <c r="J8" s="31" t="s">
        <v>221</v>
      </c>
      <c r="K8" s="31" t="s">
        <v>40</v>
      </c>
      <c r="L8" s="31" t="s">
        <v>39</v>
      </c>
      <c r="M8" s="31" t="s">
        <v>159</v>
      </c>
      <c r="N8" s="15" t="s">
        <v>161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214</v>
      </c>
      <c r="I9" s="33"/>
      <c r="J9" s="17" t="s">
        <v>210</v>
      </c>
      <c r="K9" s="33" t="s">
        <v>210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5"/>
      <c r="BH11" s="1"/>
      <c r="BI11" s="3"/>
      <c r="BK11" s="1"/>
    </row>
    <row r="12" spans="2:63" ht="20.25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BI12" s="4"/>
    </row>
    <row r="13" spans="2:63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</row>
    <row r="14" spans="2:63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</row>
    <row r="15" spans="2:63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</row>
    <row r="16" spans="2:63" ht="20.25">
      <c r="B16" s="95" t="s">
        <v>220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BH16" s="4"/>
    </row>
    <row r="17" spans="2:14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</row>
    <row r="18" spans="2:14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</row>
    <row r="19" spans="2:1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</row>
    <row r="20" spans="2:1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</row>
    <row r="21" spans="2:1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</row>
    <row r="22" spans="2:1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</row>
    <row r="23" spans="2:1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</row>
    <row r="24" spans="2:1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</row>
    <row r="25" spans="2:1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</row>
    <row r="26" spans="2:1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</row>
    <row r="27" spans="2:1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</row>
    <row r="28" spans="2:1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</row>
    <row r="29" spans="2:1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</row>
    <row r="30" spans="2:1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</row>
    <row r="31" spans="2:1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</row>
    <row r="32" spans="2:1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</row>
    <row r="33" spans="2:14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</row>
    <row r="34" spans="2:14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</row>
    <row r="35" spans="2:14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</row>
    <row r="36" spans="2:14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4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</row>
    <row r="38" spans="2:14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</row>
    <row r="39" spans="2:14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</row>
    <row r="40" spans="2:14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</row>
    <row r="41" spans="2:14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</row>
    <row r="42" spans="2:14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</row>
    <row r="43" spans="2:14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</row>
    <row r="44" spans="2:14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</row>
    <row r="45" spans="2:14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</row>
    <row r="46" spans="2:14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</row>
    <row r="47" spans="2:14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</row>
    <row r="48" spans="2:14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</row>
    <row r="49" spans="2:14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</row>
    <row r="50" spans="2:14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2:14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</row>
    <row r="52" spans="2:14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</row>
    <row r="53" spans="2:14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</row>
    <row r="54" spans="2:14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</row>
    <row r="55" spans="2:14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</row>
    <row r="56" spans="2:14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</row>
    <row r="57" spans="2:14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</row>
    <row r="58" spans="2:14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</row>
    <row r="59" spans="2:14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</row>
    <row r="60" spans="2:14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</row>
    <row r="61" spans="2:14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</row>
    <row r="62" spans="2:14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</row>
    <row r="63" spans="2:14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</row>
    <row r="64" spans="2:14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</row>
    <row r="65" spans="2:14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</row>
    <row r="66" spans="2:14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</row>
    <row r="67" spans="2:14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</row>
    <row r="68" spans="2:14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</row>
    <row r="69" spans="2:14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</row>
    <row r="70" spans="2:14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</row>
    <row r="71" spans="2:14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</row>
    <row r="72" spans="2:14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</row>
    <row r="73" spans="2:14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</row>
    <row r="74" spans="2:14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</row>
    <row r="75" spans="2:14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</row>
    <row r="76" spans="2:14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</row>
    <row r="77" spans="2:14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</row>
    <row r="78" spans="2:14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</row>
    <row r="79" spans="2:14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</row>
    <row r="80" spans="2:14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</row>
    <row r="81" spans="2:14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</row>
    <row r="82" spans="2:14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</row>
    <row r="83" spans="2:14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</row>
    <row r="84" spans="2:14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</row>
    <row r="85" spans="2:14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</row>
    <row r="86" spans="2:14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</row>
    <row r="87" spans="2:14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</row>
    <row r="88" spans="2:14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</row>
    <row r="89" spans="2:14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</row>
    <row r="90" spans="2:14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</row>
    <row r="91" spans="2:14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</row>
    <row r="92" spans="2:14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</row>
    <row r="93" spans="2:14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</row>
    <row r="94" spans="2:14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</row>
    <row r="95" spans="2:14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</row>
    <row r="96" spans="2:14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</row>
    <row r="97" spans="2:14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</row>
    <row r="98" spans="2:14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</row>
    <row r="99" spans="2:14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</row>
    <row r="100" spans="2:14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</row>
    <row r="101" spans="2:14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</row>
    <row r="102" spans="2:14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</row>
    <row r="103" spans="2:14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</row>
    <row r="104" spans="2:14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</row>
    <row r="105" spans="2:14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</row>
    <row r="106" spans="2:14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</row>
    <row r="107" spans="2:14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</row>
    <row r="108" spans="2:14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</row>
    <row r="109" spans="2:14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</row>
    <row r="110" spans="2:14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</row>
    <row r="111" spans="2:14"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D1:I1048576 K1:AF1048576 AH1:XFD1048576 AG1:AG43 B1:B11 B13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156</v>
      </c>
      <c r="C1" s="78" t="s" vm="1">
        <v>223</v>
      </c>
    </row>
    <row r="2" spans="2:65">
      <c r="B2" s="57" t="s">
        <v>155</v>
      </c>
      <c r="C2" s="78" t="s">
        <v>224</v>
      </c>
    </row>
    <row r="3" spans="2:65">
      <c r="B3" s="57" t="s">
        <v>157</v>
      </c>
      <c r="C3" s="78" t="s">
        <v>225</v>
      </c>
    </row>
    <row r="4" spans="2:65">
      <c r="B4" s="57" t="s">
        <v>158</v>
      </c>
      <c r="C4" s="78">
        <v>2143</v>
      </c>
    </row>
    <row r="6" spans="2:65" ht="26.25" customHeight="1">
      <c r="B6" s="131" t="s">
        <v>186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3"/>
    </row>
    <row r="7" spans="2:65" ht="26.25" customHeight="1">
      <c r="B7" s="131" t="s">
        <v>68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3"/>
      <c r="BM7" s="3"/>
    </row>
    <row r="8" spans="2:65" s="3" customFormat="1" ht="78.75">
      <c r="B8" s="23" t="s">
        <v>92</v>
      </c>
      <c r="C8" s="31" t="s">
        <v>30</v>
      </c>
      <c r="D8" s="31" t="s">
        <v>96</v>
      </c>
      <c r="E8" s="31" t="s">
        <v>94</v>
      </c>
      <c r="F8" s="31" t="s">
        <v>41</v>
      </c>
      <c r="G8" s="31" t="s">
        <v>15</v>
      </c>
      <c r="H8" s="31" t="s">
        <v>42</v>
      </c>
      <c r="I8" s="31" t="s">
        <v>78</v>
      </c>
      <c r="J8" s="31" t="s">
        <v>207</v>
      </c>
      <c r="K8" s="31" t="s">
        <v>206</v>
      </c>
      <c r="L8" s="31" t="s">
        <v>40</v>
      </c>
      <c r="M8" s="31" t="s">
        <v>39</v>
      </c>
      <c r="N8" s="31" t="s">
        <v>159</v>
      </c>
      <c r="O8" s="21" t="s">
        <v>161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214</v>
      </c>
      <c r="K9" s="33"/>
      <c r="L9" s="33" t="s">
        <v>210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5"/>
      <c r="BG11" s="1"/>
      <c r="BH11" s="3"/>
      <c r="BI11" s="1"/>
      <c r="BM11" s="1"/>
    </row>
    <row r="12" spans="2:65" s="4" customFormat="1" ht="18" customHeight="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5"/>
      <c r="BG12" s="1"/>
      <c r="BH12" s="3"/>
      <c r="BI12" s="1"/>
      <c r="BM12" s="1"/>
    </row>
    <row r="13" spans="2:65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BH13" s="3"/>
    </row>
    <row r="14" spans="2:65" ht="20.25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BH14" s="4"/>
    </row>
    <row r="15" spans="2:65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5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5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5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5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59" ht="20.2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BG37" s="4"/>
    </row>
    <row r="38" spans="2:5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BG38" s="3"/>
    </row>
    <row r="39" spans="2:5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5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5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5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5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5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5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5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5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5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2018-12-04T08:53:10+00:00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FDD1316E-6319-4A0B-B10E-A1F382DD05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2018-12-04T08:06:47Z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