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הלוואות!$B$6:$Q$53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מזומנים!$B$6:$K$40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סל'!$B$6:$N$42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J10" i="58" l="1"/>
  <c r="J11" i="58"/>
  <c r="J12" i="58"/>
  <c r="C18" i="88" l="1"/>
  <c r="C31" i="88"/>
  <c r="C23" i="88" s="1"/>
  <c r="C17" i="88"/>
  <c r="C15" i="88"/>
  <c r="C13" i="88"/>
  <c r="C11" i="88"/>
  <c r="C12" i="88" l="1"/>
  <c r="C10" i="88" s="1"/>
  <c r="C42" i="88" l="1"/>
  <c r="K22" i="76" l="1"/>
  <c r="K17" i="76"/>
  <c r="K13" i="76"/>
  <c r="O13" i="64"/>
  <c r="N41" i="63"/>
  <c r="N37" i="63"/>
  <c r="N33" i="63"/>
  <c r="N28" i="63"/>
  <c r="N24" i="63"/>
  <c r="N20" i="63"/>
  <c r="N16" i="63"/>
  <c r="N12" i="63"/>
  <c r="K21" i="76"/>
  <c r="K16" i="76"/>
  <c r="K12" i="76"/>
  <c r="O12" i="64"/>
  <c r="N40" i="63"/>
  <c r="N36" i="63"/>
  <c r="N32" i="63"/>
  <c r="N27" i="63"/>
  <c r="N23" i="63"/>
  <c r="N19" i="63"/>
  <c r="N15" i="63"/>
  <c r="N11" i="63"/>
  <c r="K19" i="76"/>
  <c r="K15" i="76"/>
  <c r="K11" i="76"/>
  <c r="O11" i="64"/>
  <c r="N39" i="63"/>
  <c r="N35" i="63"/>
  <c r="N31" i="63"/>
  <c r="N26" i="63"/>
  <c r="N22" i="63"/>
  <c r="N18" i="63"/>
  <c r="N14" i="63"/>
  <c r="K18" i="76"/>
  <c r="K14" i="76"/>
  <c r="O14" i="64"/>
  <c r="N42" i="63"/>
  <c r="N38" i="63"/>
  <c r="N34" i="63"/>
  <c r="N29" i="63"/>
  <c r="N25" i="63"/>
  <c r="N21" i="63"/>
  <c r="N17" i="63"/>
  <c r="N13" i="63"/>
  <c r="U18" i="61"/>
  <c r="U13" i="61"/>
  <c r="R42" i="59"/>
  <c r="R38" i="59"/>
  <c r="R34" i="59"/>
  <c r="R30" i="59"/>
  <c r="R25" i="59"/>
  <c r="R21" i="59"/>
  <c r="R17" i="59"/>
  <c r="R13" i="59"/>
  <c r="L20" i="58"/>
  <c r="L15" i="58"/>
  <c r="L11" i="58"/>
  <c r="R32" i="59"/>
  <c r="R11" i="59"/>
  <c r="U16" i="61"/>
  <c r="U12" i="61"/>
  <c r="R41" i="59"/>
  <c r="R37" i="59"/>
  <c r="R33" i="59"/>
  <c r="R29" i="59"/>
  <c r="R24" i="59"/>
  <c r="R20" i="59"/>
  <c r="R16" i="59"/>
  <c r="R12" i="59"/>
  <c r="L19" i="58"/>
  <c r="L14" i="58"/>
  <c r="L10" i="58"/>
  <c r="U20" i="61"/>
  <c r="U15" i="61"/>
  <c r="U11" i="61"/>
  <c r="R28" i="59"/>
  <c r="R19" i="59"/>
  <c r="L18" i="58"/>
  <c r="U19" i="61"/>
  <c r="U14" i="61"/>
  <c r="R43" i="59"/>
  <c r="R39" i="59"/>
  <c r="R35" i="59"/>
  <c r="R31" i="59"/>
  <c r="R27" i="59"/>
  <c r="R22" i="59"/>
  <c r="R18" i="59"/>
  <c r="R14" i="59"/>
  <c r="L21" i="58"/>
  <c r="L17" i="58"/>
  <c r="L12" i="58"/>
  <c r="R40" i="59"/>
  <c r="R36" i="59"/>
  <c r="R23" i="59"/>
  <c r="R15" i="59"/>
  <c r="L13" i="58"/>
  <c r="D38" i="88"/>
  <c r="D15" i="88"/>
  <c r="D13" i="88"/>
  <c r="D42" i="88"/>
  <c r="D17" i="88"/>
  <c r="D31" i="88"/>
  <c r="D18" i="88"/>
  <c r="D12" i="88"/>
  <c r="D11" i="88"/>
  <c r="D23" i="88"/>
  <c r="D10" i="88"/>
  <c r="B32" i="89" l="1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3">
    <s v="Migdal Hashkaot Neches Boded"/>
    <s v="{[Time].[Hie Time].[Yom].&amp;[20180930]}"/>
    <s v="{[Medida].[Medida].&amp;[2]}"/>
    <s v="{[Keren].[Keren].[All]}"/>
    <s v="{[Cheshbon KM].[Hie Peilut].[Peilut 7].&amp;[Kod_Peilut_L7_628]&amp;[Kod_Peilut_L6_475]&amp;[Kod_Peilut_L5_305]&amp;[Kod_Peilut_L4_304]&amp;[Kod_Peilut_L3_303]&amp;[Kod_Peilut_L2_159]&amp;[Kod_Peilut_L1_182]}"/>
    <s v="{[Salim Maslulim].[Salim Maslulim].[אחזקה ישירה + מסלים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6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4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2].&amp;[NechesBoded_L2_108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6">
    <mdx n="0" f="s">
      <ms ns="1" c="0"/>
    </mdx>
    <mdx n="0" f="v">
      <t c="7">
        <n x="1" s="1"/>
        <n x="2" s="1"/>
        <n x="3" s="1"/>
        <n x="4" s="1"/>
        <n x="5" s="1"/>
        <n x="8"/>
        <n x="6"/>
      </t>
    </mdx>
    <mdx n="0" f="v">
      <t c="7">
        <n x="1" s="1"/>
        <n x="2" s="1"/>
        <n x="3" s="1"/>
        <n x="4" s="1"/>
        <n x="5" s="1"/>
        <n x="8"/>
        <n x="7"/>
      </t>
    </mdx>
    <mdx n="0" f="v">
      <t c="7">
        <n x="1" s="1"/>
        <n x="2" s="1"/>
        <n x="3" s="1"/>
        <n x="4" s="1"/>
        <n x="5" s="1"/>
        <n x="9"/>
        <n x="6"/>
      </t>
    </mdx>
    <mdx n="0" f="v">
      <t c="7">
        <n x="1" s="1"/>
        <n x="2" s="1"/>
        <n x="3" s="1"/>
        <n x="4" s="1"/>
        <n x="5" s="1"/>
        <n x="9"/>
        <n x="7"/>
      </t>
    </mdx>
    <mdx n="0" f="v">
      <t c="7">
        <n x="1" s="1"/>
        <n x="2" s="1"/>
        <n x="3" s="1"/>
        <n x="4" s="1"/>
        <n x="5" s="1"/>
        <n x="10"/>
        <n x="6"/>
      </t>
    </mdx>
    <mdx n="0" f="v">
      <t c="7">
        <n x="1" s="1"/>
        <n x="2" s="1"/>
        <n x="3" s="1"/>
        <n x="4" s="1"/>
        <n x="5" s="1"/>
        <n x="10"/>
        <n x="7"/>
      </t>
    </mdx>
    <mdx n="0" f="v">
      <t c="7">
        <n x="1" s="1"/>
        <n x="2" s="1"/>
        <n x="3" s="1"/>
        <n x="4" s="1"/>
        <n x="5" s="1"/>
        <n x="11"/>
        <n x="6"/>
      </t>
    </mdx>
    <mdx n="0" f="v">
      <t c="7">
        <n x="1" s="1"/>
        <n x="2" s="1"/>
        <n x="3" s="1"/>
        <n x="4" s="1"/>
        <n x="5" s="1"/>
        <n x="11"/>
        <n x="7"/>
      </t>
    </mdx>
    <mdx n="0" f="v">
      <t c="7">
        <n x="1" s="1"/>
        <n x="2" s="1"/>
        <n x="3" s="1"/>
        <n x="4" s="1"/>
        <n x="5" s="1"/>
        <n x="12"/>
        <n x="6"/>
      </t>
    </mdx>
    <mdx n="0" f="v">
      <t c="7">
        <n x="1" s="1"/>
        <n x="2" s="1"/>
        <n x="3" s="1"/>
        <n x="4" s="1"/>
        <n x="5" s="1"/>
        <n x="12"/>
        <n x="7"/>
      </t>
    </mdx>
    <mdx n="0" f="v">
      <t c="7">
        <n x="1" s="1"/>
        <n x="2" s="1"/>
        <n x="3" s="1"/>
        <n x="4" s="1"/>
        <n x="5" s="1"/>
        <n x="13"/>
        <n x="6"/>
      </t>
    </mdx>
    <mdx n="0" f="v">
      <t c="7">
        <n x="1" s="1"/>
        <n x="2" s="1"/>
        <n x="3" s="1"/>
        <n x="4" s="1"/>
        <n x="5" s="1"/>
        <n x="13"/>
        <n x="7"/>
      </t>
    </mdx>
    <mdx n="0" f="v">
      <t c="7">
        <n x="1" s="1"/>
        <n x="2" s="1"/>
        <n x="3" s="1"/>
        <n x="4" s="1"/>
        <n x="5" s="1"/>
        <n x="14"/>
        <n x="6"/>
      </t>
    </mdx>
    <mdx n="0" f="v">
      <t c="7">
        <n x="1" s="1"/>
        <n x="2" s="1"/>
        <n x="3" s="1"/>
        <n x="4" s="1"/>
        <n x="5" s="1"/>
        <n x="14"/>
        <n x="7"/>
      </t>
    </mdx>
    <mdx n="0" f="v">
      <t c="7">
        <n x="1" s="1"/>
        <n x="2" s="1"/>
        <n x="3" s="1"/>
        <n x="4" s="1"/>
        <n x="5" s="1"/>
        <n x="15"/>
        <n x="6"/>
      </t>
    </mdx>
    <mdx n="0" f="v">
      <t c="7">
        <n x="1" s="1"/>
        <n x="2" s="1"/>
        <n x="3" s="1"/>
        <n x="4" s="1"/>
        <n x="5" s="1"/>
        <n x="15"/>
        <n x="7"/>
      </t>
    </mdx>
    <mdx n="0" f="v">
      <t c="7">
        <n x="1" s="1"/>
        <n x="2" s="1"/>
        <n x="3" s="1"/>
        <n x="4" s="1"/>
        <n x="5" s="1"/>
        <n x="16"/>
        <n x="6"/>
      </t>
    </mdx>
    <mdx n="0" f="v">
      <t c="7">
        <n x="1" s="1"/>
        <n x="2" s="1"/>
        <n x="3" s="1"/>
        <n x="4" s="1"/>
        <n x="5" s="1"/>
        <n x="16"/>
        <n x="7"/>
      </t>
    </mdx>
    <mdx n="0" f="v">
      <t c="7">
        <n x="1" s="1"/>
        <n x="2" s="1"/>
        <n x="3" s="1"/>
        <n x="4" s="1"/>
        <n x="5" s="1"/>
        <n x="17"/>
        <n x="6"/>
      </t>
    </mdx>
    <mdx n="0" f="v">
      <t c="7">
        <n x="1" s="1"/>
        <n x="2" s="1"/>
        <n x="3" s="1"/>
        <n x="4" s="1"/>
        <n x="5" s="1"/>
        <n x="17"/>
        <n x="7"/>
      </t>
    </mdx>
    <mdx n="0" f="v">
      <t c="7">
        <n x="1" s="1"/>
        <n x="2" s="1"/>
        <n x="3" s="1"/>
        <n x="4" s="1"/>
        <n x="5" s="1"/>
        <n x="18"/>
        <n x="6"/>
      </t>
    </mdx>
    <mdx n="0" f="v">
      <t c="7">
        <n x="1" s="1"/>
        <n x="2" s="1"/>
        <n x="3" s="1"/>
        <n x="4" s="1"/>
        <n x="5" s="1"/>
        <n x="18"/>
        <n x="7"/>
      </t>
    </mdx>
    <mdx n="0" f="v">
      <t c="7">
        <n x="1" s="1"/>
        <n x="2" s="1"/>
        <n x="3" s="1"/>
        <n x="4" s="1"/>
        <n x="5" s="1"/>
        <n x="19"/>
        <n x="6"/>
      </t>
    </mdx>
    <mdx n="0" f="v">
      <t c="7">
        <n x="1" s="1"/>
        <n x="2" s="1"/>
        <n x="3" s="1"/>
        <n x="4" s="1"/>
        <n x="5" s="1"/>
        <n x="19"/>
        <n x="7"/>
      </t>
    </mdx>
    <mdx n="0" f="v">
      <t c="7">
        <n x="1" s="1"/>
        <n x="2" s="1"/>
        <n x="3" s="1"/>
        <n x="4" s="1"/>
        <n x="5" s="1"/>
        <n x="20"/>
        <n x="6"/>
      </t>
    </mdx>
    <mdx n="0" f="v">
      <t c="7">
        <n x="1" s="1"/>
        <n x="2" s="1"/>
        <n x="3" s="1"/>
        <n x="4" s="1"/>
        <n x="5" s="1"/>
        <n x="20"/>
        <n x="7"/>
      </t>
    </mdx>
    <mdx n="0" f="v">
      <t c="7">
        <n x="1" s="1"/>
        <n x="2" s="1"/>
        <n x="3" s="1"/>
        <n x="4" s="1"/>
        <n x="5" s="1"/>
        <n x="21"/>
        <n x="6"/>
      </t>
    </mdx>
    <mdx n="0" f="v">
      <t c="7">
        <n x="1" s="1"/>
        <n x="2" s="1"/>
        <n x="3" s="1"/>
        <n x="4" s="1"/>
        <n x="5" s="1"/>
        <n x="21"/>
        <n x="7"/>
      </t>
    </mdx>
    <mdx n="0" f="v">
      <t c="7">
        <n x="1" s="1"/>
        <n x="2" s="1"/>
        <n x="3" s="1"/>
        <n x="4" s="1"/>
        <n x="5" s="1"/>
        <n x="22"/>
        <n x="6"/>
      </t>
    </mdx>
    <mdx n="0" f="v">
      <t c="7">
        <n x="1" s="1"/>
        <n x="2" s="1"/>
        <n x="3" s="1"/>
        <n x="4" s="1"/>
        <n x="5" s="1"/>
        <n x="22"/>
        <n x="7"/>
      </t>
    </mdx>
    <mdx n="0" f="v">
      <t c="7">
        <n x="1" s="1"/>
        <n x="2" s="1"/>
        <n x="3" s="1"/>
        <n x="4" s="1"/>
        <n x="5" s="1"/>
        <n x="23"/>
        <n x="6"/>
      </t>
    </mdx>
    <mdx n="0" f="v">
      <t c="7">
        <n x="1" s="1"/>
        <n x="2" s="1"/>
        <n x="3" s="1"/>
        <n x="4" s="1"/>
        <n x="5" s="1"/>
        <n x="23"/>
        <n x="7"/>
      </t>
    </mdx>
    <mdx n="0" f="v">
      <t c="7">
        <n x="1" s="1"/>
        <n x="2" s="1"/>
        <n x="3" s="1"/>
        <n x="4" s="1"/>
        <n x="5" s="1"/>
        <n x="24"/>
        <n x="6"/>
      </t>
    </mdx>
    <mdx n="0" f="v">
      <t c="7">
        <n x="1" s="1"/>
        <n x="2" s="1"/>
        <n x="3" s="1"/>
        <n x="4" s="1"/>
        <n x="5" s="1"/>
        <n x="24"/>
        <n x="7"/>
      </t>
    </mdx>
    <mdx n="0" f="v">
      <t c="7">
        <n x="1" s="1"/>
        <n x="2" s="1"/>
        <n x="3" s="1"/>
        <n x="4" s="1"/>
        <n x="5" s="1"/>
        <n x="25"/>
        <n x="6"/>
      </t>
    </mdx>
    <mdx n="0" f="v">
      <t c="7">
        <n x="1" s="1"/>
        <n x="2" s="1"/>
        <n x="3" s="1"/>
        <n x="4" s="1"/>
        <n x="5" s="1"/>
        <n x="25"/>
        <n x="7"/>
      </t>
    </mdx>
    <mdx n="0" f="v">
      <t c="7">
        <n x="1" s="1"/>
        <n x="2" s="1"/>
        <n x="3" s="1"/>
        <n x="4" s="1"/>
        <n x="5" s="1"/>
        <n x="26"/>
        <n x="6"/>
      </t>
    </mdx>
    <mdx n="0" f="v">
      <t c="7">
        <n x="1" s="1"/>
        <n x="2" s="1"/>
        <n x="3" s="1"/>
        <n x="4" s="1"/>
        <n x="5" s="1"/>
        <n x="26"/>
        <n x="7"/>
      </t>
    </mdx>
    <mdx n="0" f="v">
      <t c="7">
        <n x="1" s="1"/>
        <n x="2" s="1"/>
        <n x="3" s="1"/>
        <n x="4" s="1"/>
        <n x="5" s="1"/>
        <n x="27"/>
        <n x="6"/>
      </t>
    </mdx>
    <mdx n="0" f="v">
      <t c="7">
        <n x="1" s="1"/>
        <n x="2" s="1"/>
        <n x="3" s="1"/>
        <n x="4" s="1"/>
        <n x="5" s="1"/>
        <n x="27"/>
        <n x="7"/>
      </t>
    </mdx>
    <mdx n="0" f="v">
      <t c="7">
        <n x="1" s="1"/>
        <n x="2" s="1"/>
        <n x="3" s="1"/>
        <n x="4" s="1"/>
        <n x="5" s="1"/>
        <n x="28"/>
        <n x="6"/>
      </t>
    </mdx>
    <mdx n="0" f="v">
      <t c="7">
        <n x="1" s="1"/>
        <n x="2" s="1"/>
        <n x="3" s="1"/>
        <n x="4" s="1"/>
        <n x="5" s="1"/>
        <n x="28"/>
        <n x="7"/>
      </t>
    </mdx>
    <mdx n="0" f="v">
      <t c="7">
        <n x="1" s="1"/>
        <n x="2" s="1"/>
        <n x="3" s="1"/>
        <n x="4" s="1"/>
        <n x="5" s="1"/>
        <n x="29"/>
        <n x="6"/>
      </t>
    </mdx>
    <mdx n="0" f="v">
      <t c="7">
        <n x="1" s="1"/>
        <n x="2" s="1"/>
        <n x="3" s="1"/>
        <n x="4" s="1"/>
        <n x="5" s="1"/>
        <n x="29"/>
        <n x="7"/>
      </t>
    </mdx>
    <mdx n="0" f="v">
      <t c="3" si="32">
        <n x="1" s="1"/>
        <n x="30"/>
        <n x="31"/>
      </t>
    </mdx>
    <mdx n="0" f="v">
      <t c="3" si="32">
        <n x="1" s="1"/>
        <n x="33"/>
        <n x="31"/>
      </t>
    </mdx>
    <mdx n="0" f="v">
      <t c="3" si="32">
        <n x="1" s="1"/>
        <n x="34"/>
        <n x="31"/>
      </t>
    </mdx>
    <mdx n="0" f="v">
      <t c="3" si="32">
        <n x="1" s="1"/>
        <n x="35"/>
        <n x="31"/>
      </t>
    </mdx>
    <mdx n="0" f="v">
      <t c="3" si="32">
        <n x="1" s="1"/>
        <n x="36"/>
        <n x="31"/>
      </t>
    </mdx>
    <mdx n="0" f="v">
      <t c="3" si="32">
        <n x="1" s="1"/>
        <n x="37"/>
        <n x="31"/>
      </t>
    </mdx>
    <mdx n="0" f="v">
      <t c="3" si="32">
        <n x="1" s="1"/>
        <n x="38"/>
        <n x="31"/>
      </t>
    </mdx>
    <mdx n="0" f="v">
      <t c="3" si="32">
        <n x="1" s="1"/>
        <n x="39"/>
        <n x="31"/>
      </t>
    </mdx>
    <mdx n="0" f="v">
      <t c="3" si="32">
        <n x="1" s="1"/>
        <n x="40"/>
        <n x="31"/>
      </t>
    </mdx>
    <mdx n="0" f="v">
      <t c="3" si="32">
        <n x="1" s="1"/>
        <n x="41"/>
        <n x="31"/>
      </t>
    </mdx>
    <mdx n="0" f="v">
      <t c="3" si="32">
        <n x="1" s="1"/>
        <n x="42"/>
        <n x="31"/>
      </t>
    </mdx>
  </mdxMetadata>
  <valueMetadata count="56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</valueMetadata>
</metadata>
</file>

<file path=xl/sharedStrings.xml><?xml version="1.0" encoding="utf-8"?>
<sst xmlns="http://schemas.openxmlformats.org/spreadsheetml/2006/main" count="2180" uniqueCount="410">
  <si>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</si>
  <si>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</si>
  <si>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</si>
  <si>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</si>
  <si>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</si>
  <si>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</si>
  <si>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</si>
  <si>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</si>
  <si>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</si>
  <si>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</si>
  <si>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</si>
  <si>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</si>
  <si>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</si>
  <si>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</si>
  <si>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</si>
  <si>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</si>
  <si>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</si>
  <si>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</si>
  <si>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</si>
  <si>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</si>
  <si>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</si>
  <si>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</si>
  <si>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</si>
  <si>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</si>
  <si>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</si>
  <si>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</si>
  <si>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</si>
  <si>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</si>
  <si>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</si>
  <si>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</si>
  <si>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</si>
  <si>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</si>
  <si>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</si>
  <si>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</si>
  <si>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</si>
  <si>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</si>
  <si>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</si>
  <si>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</si>
  <si>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</si>
  <si>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</si>
  <si>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</si>
  <si>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</si>
  <si>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</si>
  <si>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</si>
  <si>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</si>
  <si>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</si>
  <si>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</si>
  <si>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</si>
  <si>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</si>
  <si>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שווי שוק</t>
  </si>
  <si>
    <t>ענף מסחר</t>
  </si>
  <si>
    <t>שם מדרג</t>
  </si>
  <si>
    <t>סה"כ שמחקות מדדים אחרים בישראל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</si>
  <si>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</si>
  <si>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</si>
  <si>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</si>
  <si>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</si>
  <si>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</si>
  <si>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</si>
  <si>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</si>
  <si>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</si>
  <si>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</si>
  <si>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</si>
  <si>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</si>
  <si>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</si>
  <si>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</si>
  <si>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</si>
  <si>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</si>
  <si>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</si>
  <si>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</si>
  <si>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</si>
  <si>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</si>
  <si>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</si>
  <si>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</si>
  <si>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</si>
  <si>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</si>
  <si>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</si>
  <si>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</si>
  <si>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</si>
  <si>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</si>
  <si>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</si>
  <si>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</si>
  <si>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</si>
  <si>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</si>
  <si>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</si>
  <si>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</si>
  <si>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</si>
  <si>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</si>
  <si>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</si>
  <si>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</si>
  <si>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</si>
  <si>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</si>
  <si>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</si>
  <si>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</si>
  <si>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</si>
  <si>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</si>
  <si>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</si>
  <si>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</si>
  <si>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</si>
  <si>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</si>
  <si>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</si>
  <si>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</si>
  <si>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</si>
  <si>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</si>
  <si>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</si>
  <si>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</si>
  <si>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</si>
  <si>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</si>
  <si>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</si>
  <si>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</si>
  <si>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</si>
  <si>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</si>
  <si>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</si>
  <si>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</si>
  <si>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</si>
  <si>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</si>
  <si>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</si>
  <si>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</si>
  <si>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</si>
  <si>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</si>
  <si>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</si>
  <si>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</si>
  <si>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</si>
  <si>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</si>
  <si>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</si>
  <si>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</si>
  <si>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</si>
  <si>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</si>
  <si>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</si>
  <si>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</si>
  <si>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</si>
  <si>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</si>
  <si>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</si>
  <si>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</si>
  <si>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</si>
  <si>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</si>
  <si>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</si>
  <si>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</si>
  <si>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</si>
  <si>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</si>
  <si>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</si>
  <si>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</si>
  <si>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</si>
  <si>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</si>
  <si>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</si>
  <si>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</si>
  <si>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</si>
  <si>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</si>
  <si>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</si>
  <si>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</si>
  <si>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</si>
  <si>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</si>
  <si>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</si>
  <si>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</si>
  <si>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</si>
  <si>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</si>
  <si>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</si>
  <si>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</si>
  <si>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</si>
  <si>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</si>
  <si>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</si>
  <si>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</si>
  <si>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</si>
  <si>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</si>
  <si>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</si>
  <si>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</si>
  <si>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</si>
  <si>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</si>
  <si>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</si>
  <si>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</si>
  <si>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</si>
  <si>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</si>
  <si>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</si>
  <si>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</si>
  <si>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</si>
  <si>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</si>
  <si>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</si>
  <si>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</si>
  <si>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</si>
  <si>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</si>
  <si>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</si>
  <si>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</si>
  <si>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</si>
  <si>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</si>
  <si>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</si>
  <si>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</si>
  <si>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</si>
  <si>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</si>
  <si>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</si>
  <si>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</si>
  <si>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</si>
  <si>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</si>
  <si>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</si>
  <si>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</si>
  <si>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</si>
  <si>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</si>
  <si>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</si>
  <si>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</si>
  <si>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</si>
  <si>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</si>
  <si>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</si>
  <si>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</si>
  <si>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</si>
  <si>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</si>
  <si>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</si>
  <si>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</si>
  <si>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</si>
  <si>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</si>
  <si>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</si>
  <si>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</si>
  <si>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</si>
  <si>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</si>
  <si>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</si>
  <si>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</si>
  <si>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</si>
  <si>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</si>
  <si>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</si>
  <si>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</si>
  <si>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</si>
  <si>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</si>
  <si>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</si>
  <si>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</si>
  <si>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</si>
  <si>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</si>
  <si>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</si>
  <si>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</si>
  <si>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</si>
  <si>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</si>
  <si>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</si>
  <si>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</si>
  <si>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</si>
  <si>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</si>
  <si>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</si>
  <si>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</si>
  <si>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</si>
  <si>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30/09/2018</t>
  </si>
  <si>
    <t>מגדל מקפת קרנות פנסיה וקופות גמל בע"מ</t>
  </si>
  <si>
    <t>מקפת משלימה - מסלול אג"ח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</si>
  <si>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</si>
  <si>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</si>
  <si>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</si>
  <si>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</si>
  <si>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</si>
  <si>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</si>
  <si>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</si>
  <si>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</si>
  <si>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</si>
  <si>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</si>
  <si>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</si>
  <si>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</si>
  <si>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</si>
  <si>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</si>
  <si>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</si>
  <si>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</si>
  <si>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</si>
  <si>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</si>
  <si>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</si>
  <si>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545</t>
  </si>
  <si>
    <t>1134865</t>
  </si>
  <si>
    <t>ממשלתי צמוד 922</t>
  </si>
  <si>
    <t>1124056</t>
  </si>
  <si>
    <t>ממשלתי  שיקלית 219</t>
  </si>
  <si>
    <t>1110907</t>
  </si>
  <si>
    <t>ממשלתי שקלי  1026</t>
  </si>
  <si>
    <t>1099456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</si>
  <si>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</si>
  <si>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</si>
  <si>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</si>
  <si>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</si>
  <si>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</si>
  <si>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</si>
  <si>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</si>
  <si>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</si>
  <si>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</si>
  <si>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</si>
  <si>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</si>
  <si>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</si>
  <si>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</si>
  <si>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</si>
  <si>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</si>
  <si>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</si>
  <si>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327</t>
  </si>
  <si>
    <t>1139344</t>
  </si>
  <si>
    <t>ממשלתי שקלי 421</t>
  </si>
  <si>
    <t>1138130</t>
  </si>
  <si>
    <t>ממשלתי שקלי 825</t>
  </si>
  <si>
    <t>1135557</t>
  </si>
  <si>
    <t>ממשלתי שקלי 928</t>
  </si>
  <si>
    <t>1150879</t>
  </si>
  <si>
    <t>ממשק0120</t>
  </si>
  <si>
    <t>1115773</t>
  </si>
  <si>
    <t>בזק סדרה ו</t>
  </si>
  <si>
    <t>2300143</t>
  </si>
  <si>
    <t>מגמה</t>
  </si>
  <si>
    <t>520031931</t>
  </si>
  <si>
    <t>תקשורת מדיה</t>
  </si>
  <si>
    <t>AA.IL</t>
  </si>
  <si>
    <t>הראל הנפקות אגח ד</t>
  </si>
  <si>
    <t>1119213</t>
  </si>
  <si>
    <t>520033986</t>
  </si>
  <si>
    <t>ביטוח</t>
  </si>
  <si>
    <t>AA-.IL</t>
  </si>
  <si>
    <t>מעלות S&amp;P</t>
  </si>
  <si>
    <t>ירושלים הנפקות אגח ט</t>
  </si>
  <si>
    <t>1127422</t>
  </si>
  <si>
    <t>520025636</t>
  </si>
  <si>
    <t>בנקים</t>
  </si>
  <si>
    <t>A+.IL</t>
  </si>
  <si>
    <t>פועלים הנפקות אגח 29</t>
  </si>
  <si>
    <t>1940485</t>
  </si>
  <si>
    <t>520000118</t>
  </si>
  <si>
    <t>AAA.IL</t>
  </si>
  <si>
    <t>רילייטד אגח א</t>
  </si>
  <si>
    <t>1134923</t>
  </si>
  <si>
    <t>1849766</t>
  </si>
  <si>
    <t>נדלן ובינוי</t>
  </si>
  <si>
    <t>הראל סל תל בונד 60</t>
  </si>
  <si>
    <t>1113257</t>
  </si>
  <si>
    <t>514103811</t>
  </si>
  <si>
    <t>אג"ח</t>
  </si>
  <si>
    <t>הראל סל תל בונד שיקלי</t>
  </si>
  <si>
    <t>1116292</t>
  </si>
  <si>
    <t>הראל תל בונד 20</t>
  </si>
  <si>
    <t>1113240</t>
  </si>
  <si>
    <t>פסגות סל בונד 20</t>
  </si>
  <si>
    <t>1104603</t>
  </si>
  <si>
    <t>513464289</t>
  </si>
  <si>
    <t>פסגות סל בונד שקלי</t>
  </si>
  <si>
    <t>1116326</t>
  </si>
  <si>
    <t>פסגות תל בונד 20</t>
  </si>
  <si>
    <t>1101443</t>
  </si>
  <si>
    <t>פסגות תל בונד 60 סדרה 2</t>
  </si>
  <si>
    <t>1109479</t>
  </si>
  <si>
    <t>פסגות תל בונד 60 סדרה 3</t>
  </si>
  <si>
    <t>1134550</t>
  </si>
  <si>
    <t>קסם פח בונד שקלי</t>
  </si>
  <si>
    <t>1116334</t>
  </si>
  <si>
    <t>520041989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</si>
  <si>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</si>
  <si>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</si>
  <si>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</si>
  <si>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</si>
  <si>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</si>
  <si>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</si>
  <si>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513540310</t>
  </si>
  <si>
    <t>תכלית תל בונד 20 סד 3</t>
  </si>
  <si>
    <t>1107549</t>
  </si>
  <si>
    <t>תכלית תל בונד 40</t>
  </si>
  <si>
    <t>1109354</t>
  </si>
  <si>
    <t>תכלית תל בונד 60</t>
  </si>
  <si>
    <t>1109362</t>
  </si>
  <si>
    <t>תכלית תל בונד שקלי</t>
  </si>
  <si>
    <t>1116250</t>
  </si>
  <si>
    <t>AMUNDI ETF EUR HY LIQ BD IBX</t>
  </si>
  <si>
    <t>LU1681040496</t>
  </si>
  <si>
    <t>DB X TR II TRX CROSSOVER 5 Y</t>
  </si>
  <si>
    <t>LU0290359032</t>
  </si>
  <si>
    <t>ISHARES JP MORGAN USD EM CORP</t>
  </si>
  <si>
    <t>IE00B6TLBW47</t>
  </si>
  <si>
    <t>ISHARES MARKIT IBOXX $ HIGH</t>
  </si>
  <si>
    <t>IE00B4PY7Y77</t>
  </si>
  <si>
    <t>ISHARES USD CORP BND</t>
  </si>
  <si>
    <t>IE0032895942</t>
  </si>
  <si>
    <t>PIMCO INV GRADE CORP BD ETF</t>
  </si>
  <si>
    <t>US72201R8170</t>
  </si>
  <si>
    <t>NYSE</t>
  </si>
  <si>
    <t>SPDR BARCLAYS CAPITAL HIGH</t>
  </si>
  <si>
    <t>US78464A4177</t>
  </si>
  <si>
    <t>SPDR EMERGING MKTS LOCAL BD</t>
  </si>
  <si>
    <t>IE00B4613386</t>
  </si>
  <si>
    <t>SPDR PORTFOLIO INTERMEDIATE</t>
  </si>
  <si>
    <t>US78464A3757</t>
  </si>
  <si>
    <t>VANGUARD S.T CORP BOND</t>
  </si>
  <si>
    <t>US92206C4096</t>
  </si>
  <si>
    <t>NOMURA US HIGH YLD BD I USD</t>
  </si>
  <si>
    <t>IE00B3RW8498</t>
  </si>
  <si>
    <t>B+</t>
  </si>
  <si>
    <t>S&amp;P</t>
  </si>
  <si>
    <t>₪ / מט"ח</t>
  </si>
  <si>
    <t>+ILS/-USD 3.373 03-01-19 (26) --650</t>
  </si>
  <si>
    <t>10000057</t>
  </si>
  <si>
    <t>ל.ר.</t>
  </si>
  <si>
    <t>+ILS/-USD 3.3839 07-01-19 (10) --611</t>
  </si>
  <si>
    <t>10000063</t>
  </si>
  <si>
    <t>+ILS/-USD 3.3909 03-01-19 (26) --651</t>
  </si>
  <si>
    <t>10000054</t>
  </si>
  <si>
    <t>+ILS/-USD 3.4684 22-05-19 (10) --916</t>
  </si>
  <si>
    <t>10000073</t>
  </si>
  <si>
    <t>+ILS/-USD 3.5598 26-03-19 (10) --672</t>
  </si>
  <si>
    <t>10000075</t>
  </si>
  <si>
    <t>+USD/-ILS 3.3885 03-01-19 (26) --595</t>
  </si>
  <si>
    <t>10000064</t>
  </si>
  <si>
    <t>+USD/-EUR 1.175 11-02-19 (10) +175</t>
  </si>
  <si>
    <t>10000077</t>
  </si>
  <si>
    <t/>
  </si>
  <si>
    <t>פרנק שווצרי</t>
  </si>
  <si>
    <t>דולר ניו-זילנד</t>
  </si>
  <si>
    <t>כתר נורבגי</t>
  </si>
  <si>
    <t>רובל רוסי</t>
  </si>
  <si>
    <t>בנק הפועלים בע"מ</t>
  </si>
  <si>
    <t>30012000</t>
  </si>
  <si>
    <t>בנק לאומי לישראל בע"מ</t>
  </si>
  <si>
    <t>34110000</t>
  </si>
  <si>
    <t>יו בנק</t>
  </si>
  <si>
    <t>30026000</t>
  </si>
  <si>
    <t>AA+.IL</t>
  </si>
  <si>
    <t>34510000</t>
  </si>
  <si>
    <t>34010000</t>
  </si>
  <si>
    <t>30326000</t>
  </si>
  <si>
    <t>32026000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</si>
</sst>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</numFmts>
  <fonts count="30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64" fontId="24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14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7" fontId="27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14" fontId="28" fillId="0" borderId="0" xfId="0" applyNumberFormat="1" applyFont="1" applyFill="1" applyBorder="1" applyAlignment="1">
      <alignment horizontal="right"/>
    </xf>
    <xf numFmtId="164" fontId="5" fillId="0" borderId="29" xfId="13" applyFont="1" applyBorder="1" applyAlignment="1">
      <alignment horizontal="right"/>
    </xf>
    <xf numFmtId="10" fontId="5" fillId="0" borderId="29" xfId="14" applyNumberFormat="1" applyFont="1" applyBorder="1" applyAlignment="1">
      <alignment horizontal="center"/>
    </xf>
    <xf numFmtId="2" fontId="5" fillId="0" borderId="29" xfId="7" applyNumberFormat="1" applyFont="1" applyBorder="1" applyAlignment="1">
      <alignment horizontal="right"/>
    </xf>
    <xf numFmtId="168" fontId="5" fillId="0" borderId="29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29" fillId="0" borderId="0" xfId="0" applyFont="1" applyFill="1" applyBorder="1" applyAlignment="1">
      <alignment horizontal="right" indent="2"/>
    </xf>
    <xf numFmtId="2" fontId="29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/>
    </xf>
    <xf numFmtId="164" fontId="5" fillId="0" borderId="29" xfId="13" applyFont="1" applyFill="1" applyBorder="1" applyAlignment="1">
      <alignment horizontal="right"/>
    </xf>
    <xf numFmtId="10" fontId="5" fillId="0" borderId="29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4" fillId="0" borderId="0" xfId="0" applyFont="1" applyFill="1" applyAlignment="1">
      <alignment horizontal="center" readingOrder="2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</cellXfs>
  <cellStyles count="15">
    <cellStyle name="Comma" xfId="13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9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198120</xdr:colOff>
      <xdr:row>50</xdr:row>
      <xdr:rowOff>0</xdr:rowOff>
    </xdr:from>
    <xdr:to>
      <xdr:col>28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W66"/>
  <sheetViews>
    <sheetView rightToLeft="1" tabSelected="1" workbookViewId="0">
      <selection activeCell="H13" sqref="H13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3" width="6.7109375" style="9" customWidth="1"/>
    <col min="24" max="26" width="7.7109375" style="9" customWidth="1"/>
    <col min="27" max="27" width="7.140625" style="9" customWidth="1"/>
    <col min="28" max="28" width="6" style="9" customWidth="1"/>
    <col min="29" max="29" width="8.140625" style="9" customWidth="1"/>
    <col min="30" max="30" width="6.28515625" style="9" customWidth="1"/>
    <col min="31" max="31" width="8" style="9" customWidth="1"/>
    <col min="32" max="32" width="8.7109375" style="9" customWidth="1"/>
    <col min="33" max="33" width="10" style="9" customWidth="1"/>
    <col min="34" max="34" width="9.5703125" style="9" customWidth="1"/>
    <col min="35" max="35" width="6.140625" style="9" customWidth="1"/>
    <col min="36" max="37" width="5.7109375" style="9" customWidth="1"/>
    <col min="38" max="38" width="6.85546875" style="9" customWidth="1"/>
    <col min="39" max="39" width="6.42578125" style="9" customWidth="1"/>
    <col min="40" max="40" width="6.7109375" style="9" customWidth="1"/>
    <col min="41" max="41" width="7.28515625" style="9" customWidth="1"/>
    <col min="42" max="53" width="5.7109375" style="9" customWidth="1"/>
    <col min="54" max="16384" width="9.140625" style="9"/>
  </cols>
  <sheetData>
    <row r="1" spans="1:23">
      <c r="B1" s="57" t="s">
        <v>166</v>
      </c>
      <c r="C1" s="78" t="s" vm="1">
        <v>235</v>
      </c>
    </row>
    <row r="2" spans="1:23">
      <c r="B2" s="57" t="s">
        <v>165</v>
      </c>
      <c r="C2" s="78" t="s">
        <v>236</v>
      </c>
    </row>
    <row r="3" spans="1:23">
      <c r="B3" s="57" t="s">
        <v>167</v>
      </c>
      <c r="C3" s="78" t="s">
        <v>237</v>
      </c>
    </row>
    <row r="4" spans="1:23">
      <c r="B4" s="57" t="s">
        <v>168</v>
      </c>
      <c r="C4" s="78">
        <v>2148</v>
      </c>
    </row>
    <row r="6" spans="1:23" ht="26.25" customHeight="1">
      <c r="B6" s="128" t="s">
        <v>182</v>
      </c>
      <c r="C6" s="129"/>
      <c r="D6" s="130"/>
    </row>
    <row r="7" spans="1:23" s="10" customFormat="1">
      <c r="B7" s="23"/>
      <c r="C7" s="24" t="s">
        <v>97</v>
      </c>
      <c r="D7" s="25" t="s">
        <v>95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s="10" customFormat="1">
      <c r="B8" s="23"/>
      <c r="C8" s="26" t="s">
        <v>222</v>
      </c>
      <c r="D8" s="27" t="s">
        <v>20</v>
      </c>
    </row>
    <row r="9" spans="1:23" s="11" customFormat="1" ht="18" customHeight="1">
      <c r="B9" s="37"/>
      <c r="C9" s="20" t="s">
        <v>1</v>
      </c>
      <c r="D9" s="28" t="s">
        <v>2</v>
      </c>
    </row>
    <row r="10" spans="1:23" s="11" customFormat="1" ht="18" customHeight="1">
      <c r="B10" s="67" t="s">
        <v>181</v>
      </c>
      <c r="C10" s="118">
        <f>C11+C12+C23</f>
        <v>3516.6031765579992</v>
      </c>
      <c r="D10" s="119">
        <f>C10/$C$42</f>
        <v>1</v>
      </c>
    </row>
    <row r="11" spans="1:23">
      <c r="A11" s="45" t="s">
        <v>128</v>
      </c>
      <c r="B11" s="29" t="s">
        <v>183</v>
      </c>
      <c r="C11" s="118">
        <f>מזומנים!J10</f>
        <v>135.09223799799994</v>
      </c>
      <c r="D11" s="119">
        <f t="shared" ref="D11:D13" si="0">C11/$C$42</f>
        <v>3.8415547963596593E-2</v>
      </c>
    </row>
    <row r="12" spans="1:23">
      <c r="B12" s="29" t="s">
        <v>184</v>
      </c>
      <c r="C12" s="118">
        <f>SUM(C13:C22)</f>
        <v>3389.4214885599995</v>
      </c>
      <c r="D12" s="119">
        <f t="shared" si="0"/>
        <v>0.96383393814638951</v>
      </c>
    </row>
    <row r="13" spans="1:23">
      <c r="A13" s="55" t="s">
        <v>128</v>
      </c>
      <c r="B13" s="30" t="s">
        <v>54</v>
      </c>
      <c r="C13" s="118">
        <f>'תעודות התחייבות ממשלתיות'!O11</f>
        <v>1466.3101385599998</v>
      </c>
      <c r="D13" s="119">
        <f t="shared" si="0"/>
        <v>0.41696775693503274</v>
      </c>
    </row>
    <row r="14" spans="1:23">
      <c r="A14" s="55" t="s">
        <v>128</v>
      </c>
      <c r="B14" s="30" t="s">
        <v>55</v>
      </c>
      <c r="C14" s="118" t="s" vm="2">
        <v>394</v>
      </c>
      <c r="D14" s="119" t="s" vm="3">
        <v>394</v>
      </c>
    </row>
    <row r="15" spans="1:23">
      <c r="A15" s="55" t="s">
        <v>128</v>
      </c>
      <c r="B15" s="30" t="s">
        <v>56</v>
      </c>
      <c r="C15" s="118">
        <f>'אג"ח קונצרני'!R11</f>
        <v>5.1676199999999985</v>
      </c>
      <c r="D15" s="119">
        <f>C15/$C$42</f>
        <v>1.4694919331381573E-3</v>
      </c>
    </row>
    <row r="16" spans="1:23">
      <c r="A16" s="55" t="s">
        <v>128</v>
      </c>
      <c r="B16" s="30" t="s">
        <v>57</v>
      </c>
      <c r="C16" s="118" t="s" vm="4">
        <v>394</v>
      </c>
      <c r="D16" s="119" t="s" vm="5">
        <v>394</v>
      </c>
    </row>
    <row r="17" spans="1:4">
      <c r="A17" s="55" t="s">
        <v>128</v>
      </c>
      <c r="B17" s="30" t="s">
        <v>58</v>
      </c>
      <c r="C17" s="118">
        <f>'תעודות סל'!K11</f>
        <v>1900.5061299999998</v>
      </c>
      <c r="D17" s="119">
        <f t="shared" ref="D17:D18" si="1">C17/$C$42</f>
        <v>0.54043804051277344</v>
      </c>
    </row>
    <row r="18" spans="1:4">
      <c r="A18" s="55" t="s">
        <v>128</v>
      </c>
      <c r="B18" s="30" t="s">
        <v>59</v>
      </c>
      <c r="C18" s="118">
        <f>'קרנות נאמנות'!L11</f>
        <v>17.437599999999996</v>
      </c>
      <c r="D18" s="119">
        <f t="shared" si="1"/>
        <v>4.9586487654452015E-3</v>
      </c>
    </row>
    <row r="19" spans="1:4">
      <c r="A19" s="55" t="s">
        <v>128</v>
      </c>
      <c r="B19" s="30" t="s">
        <v>60</v>
      </c>
      <c r="C19" s="118" t="s" vm="6">
        <v>394</v>
      </c>
      <c r="D19" s="119" t="s" vm="7">
        <v>394</v>
      </c>
    </row>
    <row r="20" spans="1:4">
      <c r="A20" s="55" t="s">
        <v>128</v>
      </c>
      <c r="B20" s="30" t="s">
        <v>61</v>
      </c>
      <c r="C20" s="118" t="s" vm="8">
        <v>394</v>
      </c>
      <c r="D20" s="119" t="s" vm="9">
        <v>394</v>
      </c>
    </row>
    <row r="21" spans="1:4">
      <c r="A21" s="55" t="s">
        <v>128</v>
      </c>
      <c r="B21" s="30" t="s">
        <v>62</v>
      </c>
      <c r="C21" s="118" t="s" vm="10">
        <v>394</v>
      </c>
      <c r="D21" s="119" t="s" vm="11">
        <v>394</v>
      </c>
    </row>
    <row r="22" spans="1:4">
      <c r="A22" s="55" t="s">
        <v>128</v>
      </c>
      <c r="B22" s="30" t="s">
        <v>63</v>
      </c>
      <c r="C22" s="118" t="s" vm="12">
        <v>394</v>
      </c>
      <c r="D22" s="119" t="s" vm="13">
        <v>394</v>
      </c>
    </row>
    <row r="23" spans="1:4">
      <c r="B23" s="29" t="s">
        <v>185</v>
      </c>
      <c r="C23" s="118">
        <f>C31</f>
        <v>-7.9105500000000015</v>
      </c>
      <c r="D23" s="119">
        <f>C23/$C$42</f>
        <v>-2.2494861099860391E-3</v>
      </c>
    </row>
    <row r="24" spans="1:4">
      <c r="A24" s="55" t="s">
        <v>128</v>
      </c>
      <c r="B24" s="30" t="s">
        <v>64</v>
      </c>
      <c r="C24" s="118" t="s" vm="14">
        <v>394</v>
      </c>
      <c r="D24" s="119" t="s" vm="15">
        <v>394</v>
      </c>
    </row>
    <row r="25" spans="1:4">
      <c r="A25" s="55" t="s">
        <v>128</v>
      </c>
      <c r="B25" s="30" t="s">
        <v>65</v>
      </c>
      <c r="C25" s="118" t="s" vm="16">
        <v>394</v>
      </c>
      <c r="D25" s="119" t="s" vm="17">
        <v>394</v>
      </c>
    </row>
    <row r="26" spans="1:4">
      <c r="A26" s="55" t="s">
        <v>128</v>
      </c>
      <c r="B26" s="30" t="s">
        <v>56</v>
      </c>
      <c r="C26" s="118" t="s" vm="18">
        <v>394</v>
      </c>
      <c r="D26" s="119" t="s" vm="19">
        <v>394</v>
      </c>
    </row>
    <row r="27" spans="1:4">
      <c r="A27" s="55" t="s">
        <v>128</v>
      </c>
      <c r="B27" s="30" t="s">
        <v>66</v>
      </c>
      <c r="C27" s="118" t="s" vm="20">
        <v>394</v>
      </c>
      <c r="D27" s="119" t="s" vm="21">
        <v>394</v>
      </c>
    </row>
    <row r="28" spans="1:4">
      <c r="A28" s="55" t="s">
        <v>128</v>
      </c>
      <c r="B28" s="30" t="s">
        <v>67</v>
      </c>
      <c r="C28" s="118" t="s" vm="22">
        <v>394</v>
      </c>
      <c r="D28" s="119" t="s" vm="23">
        <v>394</v>
      </c>
    </row>
    <row r="29" spans="1:4">
      <c r="A29" s="55" t="s">
        <v>128</v>
      </c>
      <c r="B29" s="30" t="s">
        <v>68</v>
      </c>
      <c r="C29" s="118" t="s" vm="24">
        <v>394</v>
      </c>
      <c r="D29" s="119" t="s" vm="25">
        <v>394</v>
      </c>
    </row>
    <row r="30" spans="1:4">
      <c r="A30" s="55" t="s">
        <v>128</v>
      </c>
      <c r="B30" s="30" t="s">
        <v>208</v>
      </c>
      <c r="C30" s="118" t="s" vm="26">
        <v>394</v>
      </c>
      <c r="D30" s="119" t="s" vm="27">
        <v>394</v>
      </c>
    </row>
    <row r="31" spans="1:4">
      <c r="A31" s="55" t="s">
        <v>128</v>
      </c>
      <c r="B31" s="30" t="s">
        <v>91</v>
      </c>
      <c r="C31" s="118">
        <f>'לא סחיר - חוזים עתידיים'!I11</f>
        <v>-7.9105500000000015</v>
      </c>
      <c r="D31" s="119">
        <f>C31/$C$42</f>
        <v>-2.2494861099860391E-3</v>
      </c>
    </row>
    <row r="32" spans="1:4">
      <c r="A32" s="55" t="s">
        <v>128</v>
      </c>
      <c r="B32" s="30" t="s">
        <v>69</v>
      </c>
      <c r="C32" s="118" t="s" vm="28">
        <v>394</v>
      </c>
      <c r="D32" s="119" t="s" vm="29">
        <v>394</v>
      </c>
    </row>
    <row r="33" spans="1:4">
      <c r="A33" s="55" t="s">
        <v>128</v>
      </c>
      <c r="B33" s="29" t="s">
        <v>186</v>
      </c>
      <c r="C33" s="118" t="s" vm="30">
        <v>394</v>
      </c>
      <c r="D33" s="119" t="s" vm="31">
        <v>394</v>
      </c>
    </row>
    <row r="34" spans="1:4">
      <c r="A34" s="55" t="s">
        <v>128</v>
      </c>
      <c r="B34" s="29" t="s">
        <v>187</v>
      </c>
      <c r="C34" s="118" t="s" vm="32">
        <v>394</v>
      </c>
      <c r="D34" s="119" t="s" vm="33">
        <v>394</v>
      </c>
    </row>
    <row r="35" spans="1:4">
      <c r="A35" s="55" t="s">
        <v>128</v>
      </c>
      <c r="B35" s="29" t="s">
        <v>188</v>
      </c>
      <c r="C35" s="118" t="s" vm="34">
        <v>394</v>
      </c>
      <c r="D35" s="119" t="s" vm="35">
        <v>394</v>
      </c>
    </row>
    <row r="36" spans="1:4">
      <c r="A36" s="55" t="s">
        <v>128</v>
      </c>
      <c r="B36" s="56" t="s">
        <v>189</v>
      </c>
      <c r="C36" s="118" t="s" vm="36">
        <v>394</v>
      </c>
      <c r="D36" s="119" t="s" vm="37">
        <v>394</v>
      </c>
    </row>
    <row r="37" spans="1:4">
      <c r="A37" s="55" t="s">
        <v>128</v>
      </c>
      <c r="B37" s="29" t="s">
        <v>190</v>
      </c>
      <c r="C37" s="118" t="s" vm="38">
        <v>394</v>
      </c>
      <c r="D37" s="119" t="s" vm="39">
        <v>394</v>
      </c>
    </row>
    <row r="38" spans="1:4">
      <c r="A38" s="55"/>
      <c r="B38" s="68" t="s">
        <v>192</v>
      </c>
      <c r="C38" s="118">
        <v>0</v>
      </c>
      <c r="D38" s="119">
        <f>C38/$C$42</f>
        <v>0</v>
      </c>
    </row>
    <row r="39" spans="1:4">
      <c r="A39" s="55" t="s">
        <v>128</v>
      </c>
      <c r="B39" s="69" t="s">
        <v>193</v>
      </c>
      <c r="C39" s="118" t="s" vm="40">
        <v>394</v>
      </c>
      <c r="D39" s="119" t="s" vm="41">
        <v>394</v>
      </c>
    </row>
    <row r="40" spans="1:4">
      <c r="A40" s="55" t="s">
        <v>128</v>
      </c>
      <c r="B40" s="69" t="s">
        <v>220</v>
      </c>
      <c r="C40" s="118" t="s" vm="42">
        <v>394</v>
      </c>
      <c r="D40" s="119" t="s" vm="43">
        <v>394</v>
      </c>
    </row>
    <row r="41" spans="1:4">
      <c r="A41" s="55" t="s">
        <v>128</v>
      </c>
      <c r="B41" s="69" t="s">
        <v>194</v>
      </c>
      <c r="C41" s="118" t="s" vm="44">
        <v>394</v>
      </c>
      <c r="D41" s="119" t="s" vm="45">
        <v>394</v>
      </c>
    </row>
    <row r="42" spans="1:4">
      <c r="B42" s="69" t="s">
        <v>70</v>
      </c>
      <c r="C42" s="118">
        <f>C38+C10</f>
        <v>3516.6031765579992</v>
      </c>
      <c r="D42" s="119">
        <f>C42/$C$42</f>
        <v>1</v>
      </c>
    </row>
    <row r="43" spans="1:4">
      <c r="A43" s="55" t="s">
        <v>128</v>
      </c>
      <c r="B43" s="69" t="s">
        <v>191</v>
      </c>
      <c r="C43" s="106"/>
      <c r="D43" s="107"/>
    </row>
    <row r="44" spans="1:4">
      <c r="B44" s="6" t="s">
        <v>96</v>
      </c>
    </row>
    <row r="45" spans="1:4">
      <c r="C45" s="75" t="s">
        <v>173</v>
      </c>
      <c r="D45" s="36" t="s">
        <v>90</v>
      </c>
    </row>
    <row r="46" spans="1:4">
      <c r="C46" s="76" t="s">
        <v>1</v>
      </c>
      <c r="D46" s="25" t="s">
        <v>2</v>
      </c>
    </row>
    <row r="47" spans="1:4">
      <c r="C47" s="108" t="s">
        <v>154</v>
      </c>
      <c r="D47" s="109" vm="46">
        <v>2.6166</v>
      </c>
    </row>
    <row r="48" spans="1:4">
      <c r="C48" s="108" t="s">
        <v>163</v>
      </c>
      <c r="D48" s="109">
        <v>0.89746127579551627</v>
      </c>
    </row>
    <row r="49" spans="2:4">
      <c r="C49" s="108" t="s">
        <v>159</v>
      </c>
      <c r="D49" s="109" vm="47">
        <v>2.7869000000000002</v>
      </c>
    </row>
    <row r="50" spans="2:4">
      <c r="B50" s="12"/>
      <c r="C50" s="108" t="s">
        <v>395</v>
      </c>
      <c r="D50" s="109" vm="48">
        <v>3.7168999999999999</v>
      </c>
    </row>
    <row r="51" spans="2:4">
      <c r="C51" s="108" t="s">
        <v>152</v>
      </c>
      <c r="D51" s="109" vm="49">
        <v>4.2156000000000002</v>
      </c>
    </row>
    <row r="52" spans="2:4">
      <c r="C52" s="108" t="s">
        <v>153</v>
      </c>
      <c r="D52" s="109" vm="50">
        <v>4.7385000000000002</v>
      </c>
    </row>
    <row r="53" spans="2:4">
      <c r="C53" s="108" t="s">
        <v>155</v>
      </c>
      <c r="D53" s="109">
        <v>0.46333673990802243</v>
      </c>
    </row>
    <row r="54" spans="2:4">
      <c r="C54" s="108" t="s">
        <v>160</v>
      </c>
      <c r="D54" s="109" vm="51">
        <v>3.1962000000000002</v>
      </c>
    </row>
    <row r="55" spans="2:4">
      <c r="C55" s="108" t="s">
        <v>161</v>
      </c>
      <c r="D55" s="109">
        <v>0.19397900298964052</v>
      </c>
    </row>
    <row r="56" spans="2:4">
      <c r="C56" s="108" t="s">
        <v>158</v>
      </c>
      <c r="D56" s="109" vm="52">
        <v>0.56530000000000002</v>
      </c>
    </row>
    <row r="57" spans="2:4">
      <c r="C57" s="108" t="s">
        <v>396</v>
      </c>
      <c r="D57" s="109">
        <v>2.4036128999999997</v>
      </c>
    </row>
    <row r="58" spans="2:4">
      <c r="C58" s="108" t="s">
        <v>157</v>
      </c>
      <c r="D58" s="109" vm="53">
        <v>0.40939999999999999</v>
      </c>
    </row>
    <row r="59" spans="2:4">
      <c r="C59" s="108" t="s">
        <v>150</v>
      </c>
      <c r="D59" s="109" vm="54">
        <v>3.6269999999999998</v>
      </c>
    </row>
    <row r="60" spans="2:4">
      <c r="C60" s="108" t="s">
        <v>164</v>
      </c>
      <c r="D60" s="109" vm="55">
        <v>0.25629999999999997</v>
      </c>
    </row>
    <row r="61" spans="2:4">
      <c r="C61" s="108" t="s">
        <v>397</v>
      </c>
      <c r="D61" s="109" vm="56">
        <v>0.4446</v>
      </c>
    </row>
    <row r="62" spans="2:4">
      <c r="C62" s="108" t="s">
        <v>398</v>
      </c>
      <c r="D62" s="109">
        <v>5.5312821685920159E-2</v>
      </c>
    </row>
    <row r="63" spans="2:4">
      <c r="C63" s="108" t="s">
        <v>151</v>
      </c>
      <c r="D63" s="109">
        <v>1</v>
      </c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0" ht="26.25" customHeight="1">
      <c r="B7" s="142" t="s">
        <v>79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H7" s="3"/>
    </row>
    <row r="8" spans="2:60" s="3" customFormat="1" ht="78.75"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48</v>
      </c>
      <c r="K8" s="31" t="s">
        <v>169</v>
      </c>
      <c r="L8" s="31" t="s">
        <v>171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2148</v>
      </c>
    </row>
    <row r="6" spans="2:61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61" ht="26.25" customHeight="1">
      <c r="B7" s="142" t="s">
        <v>80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  <c r="BI7" s="3"/>
    </row>
    <row r="8" spans="2:61" s="3" customFormat="1" ht="78.75"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48</v>
      </c>
      <c r="K8" s="31" t="s">
        <v>169</v>
      </c>
      <c r="L8" s="32" t="s">
        <v>171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226</v>
      </c>
      <c r="H9" s="17"/>
      <c r="I9" s="17" t="s">
        <v>222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166</v>
      </c>
      <c r="C1" s="78" t="s" vm="1">
        <v>235</v>
      </c>
    </row>
    <row r="2" spans="1:60">
      <c r="B2" s="57" t="s">
        <v>165</v>
      </c>
      <c r="C2" s="78" t="s">
        <v>236</v>
      </c>
    </row>
    <row r="3" spans="1:60">
      <c r="B3" s="57" t="s">
        <v>167</v>
      </c>
      <c r="C3" s="78" t="s">
        <v>237</v>
      </c>
    </row>
    <row r="4" spans="1:60">
      <c r="B4" s="57" t="s">
        <v>168</v>
      </c>
      <c r="C4" s="78">
        <v>2148</v>
      </c>
    </row>
    <row r="6" spans="1:60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4"/>
      <c r="BD6" s="1" t="s">
        <v>107</v>
      </c>
      <c r="BF6" s="1" t="s">
        <v>174</v>
      </c>
      <c r="BH6" s="3" t="s">
        <v>151</v>
      </c>
    </row>
    <row r="7" spans="1:60" ht="26.25" customHeight="1">
      <c r="B7" s="142" t="s">
        <v>81</v>
      </c>
      <c r="C7" s="143"/>
      <c r="D7" s="143"/>
      <c r="E7" s="143"/>
      <c r="F7" s="143"/>
      <c r="G7" s="143"/>
      <c r="H7" s="143"/>
      <c r="I7" s="143"/>
      <c r="J7" s="143"/>
      <c r="K7" s="144"/>
      <c r="BD7" s="3" t="s">
        <v>109</v>
      </c>
      <c r="BF7" s="1" t="s">
        <v>129</v>
      </c>
      <c r="BH7" s="3" t="s">
        <v>150</v>
      </c>
    </row>
    <row r="8" spans="1:60" s="3" customFormat="1" ht="78.75">
      <c r="A8" s="2"/>
      <c r="B8" s="23" t="s">
        <v>103</v>
      </c>
      <c r="C8" s="31" t="s">
        <v>37</v>
      </c>
      <c r="D8" s="31" t="s">
        <v>106</v>
      </c>
      <c r="E8" s="31" t="s">
        <v>50</v>
      </c>
      <c r="F8" s="31" t="s">
        <v>88</v>
      </c>
      <c r="G8" s="31" t="s">
        <v>219</v>
      </c>
      <c r="H8" s="31" t="s">
        <v>218</v>
      </c>
      <c r="I8" s="31" t="s">
        <v>49</v>
      </c>
      <c r="J8" s="31" t="s">
        <v>169</v>
      </c>
      <c r="K8" s="31" t="s">
        <v>171</v>
      </c>
      <c r="BC8" s="1" t="s">
        <v>122</v>
      </c>
      <c r="BD8" s="1" t="s">
        <v>123</v>
      </c>
      <c r="BE8" s="1" t="s">
        <v>130</v>
      </c>
      <c r="BG8" s="4" t="s">
        <v>152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226</v>
      </c>
      <c r="H9" s="17"/>
      <c r="I9" s="17" t="s">
        <v>222</v>
      </c>
      <c r="J9" s="33" t="s">
        <v>20</v>
      </c>
      <c r="K9" s="58" t="s">
        <v>20</v>
      </c>
      <c r="BC9" s="1" t="s">
        <v>119</v>
      </c>
      <c r="BE9" s="1" t="s">
        <v>131</v>
      </c>
      <c r="BG9" s="4" t="s">
        <v>153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115</v>
      </c>
      <c r="BD10" s="3"/>
      <c r="BE10" s="1" t="s">
        <v>175</v>
      </c>
      <c r="BG10" s="1" t="s">
        <v>159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114</v>
      </c>
      <c r="BD11" s="3"/>
      <c r="BE11" s="1" t="s">
        <v>132</v>
      </c>
      <c r="BG11" s="1" t="s">
        <v>154</v>
      </c>
    </row>
    <row r="12" spans="1:60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112</v>
      </c>
      <c r="BD12" s="4"/>
      <c r="BE12" s="1" t="s">
        <v>133</v>
      </c>
      <c r="BG12" s="1" t="s">
        <v>155</v>
      </c>
    </row>
    <row r="13" spans="1:60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116</v>
      </c>
      <c r="BE13" s="1" t="s">
        <v>134</v>
      </c>
      <c r="BG13" s="1" t="s">
        <v>156</v>
      </c>
    </row>
    <row r="14" spans="1:60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113</v>
      </c>
      <c r="BE14" s="1" t="s">
        <v>135</v>
      </c>
      <c r="BG14" s="1" t="s">
        <v>158</v>
      </c>
    </row>
    <row r="15" spans="1:60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124</v>
      </c>
      <c r="BE15" s="1" t="s">
        <v>176</v>
      </c>
      <c r="BG15" s="1" t="s">
        <v>160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110</v>
      </c>
      <c r="BD16" s="1" t="s">
        <v>125</v>
      </c>
      <c r="BE16" s="1" t="s">
        <v>136</v>
      </c>
      <c r="BG16" s="1" t="s">
        <v>161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120</v>
      </c>
      <c r="BE17" s="1" t="s">
        <v>137</v>
      </c>
      <c r="BG17" s="1" t="s">
        <v>162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108</v>
      </c>
      <c r="BF18" s="1" t="s">
        <v>138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121</v>
      </c>
      <c r="BF19" s="1" t="s">
        <v>139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126</v>
      </c>
      <c r="BF20" s="1" t="s">
        <v>140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111</v>
      </c>
      <c r="BE21" s="1" t="s">
        <v>127</v>
      </c>
      <c r="BF21" s="1" t="s">
        <v>141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117</v>
      </c>
      <c r="BF22" s="1" t="s">
        <v>142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118</v>
      </c>
      <c r="BF23" s="1" t="s">
        <v>177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180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143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144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179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145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146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178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  <c r="E3" s="2"/>
    </row>
    <row r="4" spans="2:81">
      <c r="B4" s="57" t="s">
        <v>168</v>
      </c>
      <c r="C4" s="78">
        <v>2148</v>
      </c>
    </row>
    <row r="6" spans="2:81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81" ht="26.25" customHeight="1">
      <c r="B7" s="142" t="s">
        <v>82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81" s="3" customFormat="1" ht="47.25">
      <c r="B8" s="23" t="s">
        <v>103</v>
      </c>
      <c r="C8" s="31" t="s">
        <v>37</v>
      </c>
      <c r="D8" s="14" t="s">
        <v>40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49</v>
      </c>
      <c r="O8" s="31" t="s">
        <v>48</v>
      </c>
      <c r="P8" s="31" t="s">
        <v>169</v>
      </c>
      <c r="Q8" s="32" t="s">
        <v>171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33" t="s">
        <v>222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166</v>
      </c>
      <c r="C1" s="78" t="s" vm="1">
        <v>235</v>
      </c>
    </row>
    <row r="2" spans="2:72">
      <c r="B2" s="57" t="s">
        <v>165</v>
      </c>
      <c r="C2" s="78" t="s">
        <v>236</v>
      </c>
    </row>
    <row r="3" spans="2:72">
      <c r="B3" s="57" t="s">
        <v>167</v>
      </c>
      <c r="C3" s="78" t="s">
        <v>237</v>
      </c>
    </row>
    <row r="4" spans="2:72">
      <c r="B4" s="57" t="s">
        <v>168</v>
      </c>
      <c r="C4" s="78">
        <v>2148</v>
      </c>
    </row>
    <row r="6" spans="2:72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72" ht="26.25" customHeight="1">
      <c r="B7" s="142" t="s">
        <v>73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4"/>
    </row>
    <row r="8" spans="2:72" s="3" customFormat="1" ht="78.75">
      <c r="B8" s="23" t="s">
        <v>103</v>
      </c>
      <c r="C8" s="31" t="s">
        <v>37</v>
      </c>
      <c r="D8" s="31" t="s">
        <v>15</v>
      </c>
      <c r="E8" s="31" t="s">
        <v>51</v>
      </c>
      <c r="F8" s="31" t="s">
        <v>89</v>
      </c>
      <c r="G8" s="31" t="s">
        <v>18</v>
      </c>
      <c r="H8" s="31" t="s">
        <v>88</v>
      </c>
      <c r="I8" s="31" t="s">
        <v>17</v>
      </c>
      <c r="J8" s="31" t="s">
        <v>19</v>
      </c>
      <c r="K8" s="31" t="s">
        <v>219</v>
      </c>
      <c r="L8" s="31" t="s">
        <v>218</v>
      </c>
      <c r="M8" s="31" t="s">
        <v>97</v>
      </c>
      <c r="N8" s="31" t="s">
        <v>48</v>
      </c>
      <c r="O8" s="31" t="s">
        <v>169</v>
      </c>
      <c r="P8" s="32" t="s">
        <v>171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226</v>
      </c>
      <c r="L9" s="33"/>
      <c r="M9" s="33" t="s">
        <v>222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2148</v>
      </c>
    </row>
    <row r="6" spans="2:65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65" ht="26.25" customHeight="1">
      <c r="B7" s="142" t="s">
        <v>74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65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31" t="s">
        <v>219</v>
      </c>
      <c r="O8" s="31" t="s">
        <v>218</v>
      </c>
      <c r="P8" s="31" t="s">
        <v>97</v>
      </c>
      <c r="Q8" s="31" t="s">
        <v>48</v>
      </c>
      <c r="R8" s="31" t="s">
        <v>169</v>
      </c>
      <c r="S8" s="32" t="s">
        <v>171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1" t="s">
        <v>101</v>
      </c>
      <c r="S10" s="21" t="s">
        <v>172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9.28515625" style="2" bestFit="1" customWidth="1"/>
    <col min="5" max="5" width="6.5703125" style="2" bestFit="1" customWidth="1"/>
    <col min="6" max="6" width="5.28515625" style="1" bestFit="1" customWidth="1"/>
    <col min="7" max="7" width="4.5703125" style="1" bestFit="1" customWidth="1"/>
    <col min="8" max="8" width="7.85546875" style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166</v>
      </c>
      <c r="C1" s="78" t="s" vm="1">
        <v>235</v>
      </c>
    </row>
    <row r="2" spans="2:81">
      <c r="B2" s="57" t="s">
        <v>165</v>
      </c>
      <c r="C2" s="78" t="s">
        <v>236</v>
      </c>
    </row>
    <row r="3" spans="2:81">
      <c r="B3" s="57" t="s">
        <v>167</v>
      </c>
      <c r="C3" s="78" t="s">
        <v>237</v>
      </c>
    </row>
    <row r="4" spans="2:81">
      <c r="B4" s="57" t="s">
        <v>168</v>
      </c>
      <c r="C4" s="78">
        <v>2148</v>
      </c>
    </row>
    <row r="6" spans="2:8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4"/>
    </row>
    <row r="7" spans="2:81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4"/>
    </row>
    <row r="8" spans="2:81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89</v>
      </c>
      <c r="J8" s="31" t="s">
        <v>18</v>
      </c>
      <c r="K8" s="31" t="s">
        <v>88</v>
      </c>
      <c r="L8" s="31" t="s">
        <v>17</v>
      </c>
      <c r="M8" s="71" t="s">
        <v>19</v>
      </c>
      <c r="N8" s="71" t="s">
        <v>219</v>
      </c>
      <c r="O8" s="31" t="s">
        <v>218</v>
      </c>
      <c r="P8" s="31" t="s">
        <v>97</v>
      </c>
      <c r="Q8" s="31" t="s">
        <v>48</v>
      </c>
      <c r="R8" s="31" t="s">
        <v>169</v>
      </c>
      <c r="S8" s="32" t="s">
        <v>171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226</v>
      </c>
      <c r="O9" s="33"/>
      <c r="P9" s="33" t="s">
        <v>222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21" t="s">
        <v>172</v>
      </c>
      <c r="T10" s="5"/>
      <c r="BZ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Z11" s="1"/>
      <c r="CC11" s="1"/>
    </row>
    <row r="12" spans="2:81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81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81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81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C111" s="1"/>
      <c r="D111" s="1"/>
      <c r="E111" s="1"/>
    </row>
    <row r="112" spans="2:19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6:B110">
    <cfRule type="cellIs" dxfId="6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166</v>
      </c>
      <c r="C1" s="78" t="s" vm="1">
        <v>235</v>
      </c>
    </row>
    <row r="2" spans="2:98">
      <c r="B2" s="57" t="s">
        <v>165</v>
      </c>
      <c r="C2" s="78" t="s">
        <v>236</v>
      </c>
    </row>
    <row r="3" spans="2:98">
      <c r="B3" s="57" t="s">
        <v>167</v>
      </c>
      <c r="C3" s="78" t="s">
        <v>237</v>
      </c>
    </row>
    <row r="4" spans="2:98">
      <c r="B4" s="57" t="s">
        <v>168</v>
      </c>
      <c r="C4" s="78">
        <v>2148</v>
      </c>
    </row>
    <row r="6" spans="2:98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4"/>
    </row>
    <row r="7" spans="2:98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4"/>
    </row>
    <row r="8" spans="2:98" s="3" customFormat="1" ht="78.75">
      <c r="B8" s="23" t="s">
        <v>103</v>
      </c>
      <c r="C8" s="31" t="s">
        <v>37</v>
      </c>
      <c r="D8" s="31" t="s">
        <v>105</v>
      </c>
      <c r="E8" s="31" t="s">
        <v>104</v>
      </c>
      <c r="F8" s="31" t="s">
        <v>50</v>
      </c>
      <c r="G8" s="31" t="s">
        <v>88</v>
      </c>
      <c r="H8" s="31" t="s">
        <v>219</v>
      </c>
      <c r="I8" s="31" t="s">
        <v>218</v>
      </c>
      <c r="J8" s="31" t="s">
        <v>97</v>
      </c>
      <c r="K8" s="31" t="s">
        <v>48</v>
      </c>
      <c r="L8" s="31" t="s">
        <v>169</v>
      </c>
      <c r="M8" s="32" t="s">
        <v>171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226</v>
      </c>
      <c r="I9" s="33"/>
      <c r="J9" s="33" t="s">
        <v>222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166</v>
      </c>
      <c r="C1" s="78" t="s" vm="1">
        <v>235</v>
      </c>
    </row>
    <row r="2" spans="2:55">
      <c r="B2" s="57" t="s">
        <v>165</v>
      </c>
      <c r="C2" s="78" t="s">
        <v>236</v>
      </c>
    </row>
    <row r="3" spans="2:55">
      <c r="B3" s="57" t="s">
        <v>167</v>
      </c>
      <c r="C3" s="78" t="s">
        <v>237</v>
      </c>
    </row>
    <row r="4" spans="2:55">
      <c r="B4" s="57" t="s">
        <v>168</v>
      </c>
      <c r="C4" s="78">
        <v>2148</v>
      </c>
    </row>
    <row r="6" spans="2:55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5" ht="26.25" customHeight="1">
      <c r="B7" s="142" t="s">
        <v>83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5" s="3" customFormat="1" ht="78.75">
      <c r="B8" s="23" t="s">
        <v>103</v>
      </c>
      <c r="C8" s="31" t="s">
        <v>37</v>
      </c>
      <c r="D8" s="31" t="s">
        <v>88</v>
      </c>
      <c r="E8" s="31" t="s">
        <v>89</v>
      </c>
      <c r="F8" s="31" t="s">
        <v>219</v>
      </c>
      <c r="G8" s="31" t="s">
        <v>218</v>
      </c>
      <c r="H8" s="31" t="s">
        <v>97</v>
      </c>
      <c r="I8" s="31" t="s">
        <v>48</v>
      </c>
      <c r="J8" s="31" t="s">
        <v>169</v>
      </c>
      <c r="K8" s="32" t="s">
        <v>171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226</v>
      </c>
      <c r="G9" s="33"/>
      <c r="H9" s="33" t="s">
        <v>222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166</v>
      </c>
      <c r="C1" s="78" t="s" vm="1">
        <v>235</v>
      </c>
    </row>
    <row r="2" spans="2:59">
      <c r="B2" s="57" t="s">
        <v>165</v>
      </c>
      <c r="C2" s="78" t="s">
        <v>236</v>
      </c>
    </row>
    <row r="3" spans="2:59">
      <c r="B3" s="57" t="s">
        <v>167</v>
      </c>
      <c r="C3" s="78" t="s">
        <v>237</v>
      </c>
    </row>
    <row r="4" spans="2:59">
      <c r="B4" s="57" t="s">
        <v>168</v>
      </c>
      <c r="C4" s="78">
        <v>2148</v>
      </c>
    </row>
    <row r="6" spans="2:59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9" ht="26.25" customHeight="1">
      <c r="B7" s="142" t="s">
        <v>84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9" s="3" customFormat="1" ht="78.75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48</v>
      </c>
      <c r="K8" s="31" t="s">
        <v>169</v>
      </c>
      <c r="L8" s="32" t="s">
        <v>171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0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0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71</v>
      </c>
      <c r="C6" s="14" t="s">
        <v>37</v>
      </c>
      <c r="E6" s="14" t="s">
        <v>104</v>
      </c>
      <c r="I6" s="14" t="s">
        <v>15</v>
      </c>
      <c r="J6" s="14" t="s">
        <v>51</v>
      </c>
      <c r="M6" s="14" t="s">
        <v>88</v>
      </c>
      <c r="Q6" s="14" t="s">
        <v>17</v>
      </c>
      <c r="R6" s="14" t="s">
        <v>19</v>
      </c>
      <c r="U6" s="14" t="s">
        <v>49</v>
      </c>
      <c r="W6" s="15" t="s">
        <v>47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73</v>
      </c>
      <c r="C8" s="31" t="s">
        <v>37</v>
      </c>
      <c r="D8" s="31" t="s">
        <v>106</v>
      </c>
      <c r="I8" s="31" t="s">
        <v>15</v>
      </c>
      <c r="J8" s="31" t="s">
        <v>51</v>
      </c>
      <c r="K8" s="31" t="s">
        <v>89</v>
      </c>
      <c r="L8" s="31" t="s">
        <v>18</v>
      </c>
      <c r="M8" s="31" t="s">
        <v>88</v>
      </c>
      <c r="Q8" s="31" t="s">
        <v>17</v>
      </c>
      <c r="R8" s="31" t="s">
        <v>19</v>
      </c>
      <c r="S8" s="31" t="s">
        <v>0</v>
      </c>
      <c r="T8" s="31" t="s">
        <v>92</v>
      </c>
      <c r="U8" s="31" t="s">
        <v>49</v>
      </c>
      <c r="V8" s="31" t="s">
        <v>48</v>
      </c>
      <c r="W8" s="32" t="s">
        <v>98</v>
      </c>
    </row>
    <row r="9" spans="2:25" ht="31.5">
      <c r="B9" s="49" t="str">
        <f>'תעודות חוב מסחריות '!B7:T7</f>
        <v>2. תעודות חוב מסחריות</v>
      </c>
      <c r="C9" s="14" t="s">
        <v>37</v>
      </c>
      <c r="D9" s="14" t="s">
        <v>106</v>
      </c>
      <c r="E9" s="42" t="s">
        <v>104</v>
      </c>
      <c r="G9" s="14" t="s">
        <v>50</v>
      </c>
      <c r="I9" s="14" t="s">
        <v>15</v>
      </c>
      <c r="J9" s="14" t="s">
        <v>51</v>
      </c>
      <c r="K9" s="14" t="s">
        <v>89</v>
      </c>
      <c r="L9" s="14" t="s">
        <v>18</v>
      </c>
      <c r="M9" s="14" t="s">
        <v>88</v>
      </c>
      <c r="Q9" s="14" t="s">
        <v>17</v>
      </c>
      <c r="R9" s="14" t="s">
        <v>19</v>
      </c>
      <c r="S9" s="14" t="s">
        <v>0</v>
      </c>
      <c r="T9" s="14" t="s">
        <v>92</v>
      </c>
      <c r="U9" s="14" t="s">
        <v>49</v>
      </c>
      <c r="V9" s="14" t="s">
        <v>48</v>
      </c>
      <c r="W9" s="39" t="s">
        <v>98</v>
      </c>
    </row>
    <row r="10" spans="2:25" ht="31.5">
      <c r="B10" s="49" t="str">
        <f>'אג"ח קונצרני'!B7:U7</f>
        <v>3. אג"ח קונצרני</v>
      </c>
      <c r="C10" s="31" t="s">
        <v>37</v>
      </c>
      <c r="D10" s="14" t="s">
        <v>106</v>
      </c>
      <c r="E10" s="42" t="s">
        <v>104</v>
      </c>
      <c r="G10" s="31" t="s">
        <v>50</v>
      </c>
      <c r="I10" s="31" t="s">
        <v>15</v>
      </c>
      <c r="J10" s="31" t="s">
        <v>51</v>
      </c>
      <c r="K10" s="31" t="s">
        <v>89</v>
      </c>
      <c r="L10" s="31" t="s">
        <v>18</v>
      </c>
      <c r="M10" s="31" t="s">
        <v>88</v>
      </c>
      <c r="Q10" s="31" t="s">
        <v>17</v>
      </c>
      <c r="R10" s="31" t="s">
        <v>19</v>
      </c>
      <c r="S10" s="31" t="s">
        <v>0</v>
      </c>
      <c r="T10" s="31" t="s">
        <v>92</v>
      </c>
      <c r="U10" s="31" t="s">
        <v>49</v>
      </c>
      <c r="V10" s="14" t="s">
        <v>48</v>
      </c>
      <c r="W10" s="32" t="s">
        <v>98</v>
      </c>
    </row>
    <row r="11" spans="2:25" ht="31.5">
      <c r="B11" s="49" t="str">
        <f>מניות!B7</f>
        <v>4. מניות</v>
      </c>
      <c r="C11" s="31" t="s">
        <v>37</v>
      </c>
      <c r="D11" s="14" t="s">
        <v>106</v>
      </c>
      <c r="E11" s="42" t="s">
        <v>104</v>
      </c>
      <c r="H11" s="31" t="s">
        <v>88</v>
      </c>
      <c r="S11" s="31" t="s">
        <v>0</v>
      </c>
      <c r="T11" s="14" t="s">
        <v>92</v>
      </c>
      <c r="U11" s="14" t="s">
        <v>49</v>
      </c>
      <c r="V11" s="14" t="s">
        <v>48</v>
      </c>
      <c r="W11" s="15" t="s">
        <v>98</v>
      </c>
    </row>
    <row r="12" spans="2:25" ht="31.5">
      <c r="B12" s="49" t="str">
        <f>'תעודות סל'!B7:N7</f>
        <v>5. תעודות סל</v>
      </c>
      <c r="C12" s="31" t="s">
        <v>37</v>
      </c>
      <c r="D12" s="14" t="s">
        <v>106</v>
      </c>
      <c r="E12" s="42" t="s">
        <v>104</v>
      </c>
      <c r="H12" s="31" t="s">
        <v>88</v>
      </c>
      <c r="S12" s="31" t="s">
        <v>0</v>
      </c>
      <c r="T12" s="31" t="s">
        <v>92</v>
      </c>
      <c r="U12" s="31" t="s">
        <v>49</v>
      </c>
      <c r="V12" s="31" t="s">
        <v>48</v>
      </c>
      <c r="W12" s="32" t="s">
        <v>98</v>
      </c>
    </row>
    <row r="13" spans="2:25" ht="31.5">
      <c r="B13" s="49" t="str">
        <f>'קרנות נאמנות'!B7:O7</f>
        <v>6. קרנות נאמנות</v>
      </c>
      <c r="C13" s="31" t="s">
        <v>37</v>
      </c>
      <c r="D13" s="31" t="s">
        <v>106</v>
      </c>
      <c r="G13" s="31" t="s">
        <v>50</v>
      </c>
      <c r="H13" s="31" t="s">
        <v>88</v>
      </c>
      <c r="S13" s="31" t="s">
        <v>0</v>
      </c>
      <c r="T13" s="31" t="s">
        <v>92</v>
      </c>
      <c r="U13" s="31" t="s">
        <v>49</v>
      </c>
      <c r="V13" s="31" t="s">
        <v>48</v>
      </c>
      <c r="W13" s="32" t="s">
        <v>98</v>
      </c>
    </row>
    <row r="14" spans="2:25" ht="31.5">
      <c r="B14" s="49" t="str">
        <f>'כתבי אופציה'!B7:L7</f>
        <v>7. כתבי אופציה</v>
      </c>
      <c r="C14" s="31" t="s">
        <v>37</v>
      </c>
      <c r="D14" s="31" t="s">
        <v>106</v>
      </c>
      <c r="G14" s="31" t="s">
        <v>50</v>
      </c>
      <c r="H14" s="31" t="s">
        <v>88</v>
      </c>
      <c r="S14" s="31" t="s">
        <v>0</v>
      </c>
      <c r="T14" s="31" t="s">
        <v>92</v>
      </c>
      <c r="U14" s="31" t="s">
        <v>49</v>
      </c>
      <c r="V14" s="31" t="s">
        <v>48</v>
      </c>
      <c r="W14" s="32" t="s">
        <v>98</v>
      </c>
    </row>
    <row r="15" spans="2:25" ht="31.5">
      <c r="B15" s="49" t="str">
        <f>אופציות!B7</f>
        <v>8. אופציות</v>
      </c>
      <c r="C15" s="31" t="s">
        <v>37</v>
      </c>
      <c r="D15" s="31" t="s">
        <v>106</v>
      </c>
      <c r="G15" s="31" t="s">
        <v>50</v>
      </c>
      <c r="H15" s="31" t="s">
        <v>88</v>
      </c>
      <c r="S15" s="31" t="s">
        <v>0</v>
      </c>
      <c r="T15" s="31" t="s">
        <v>92</v>
      </c>
      <c r="U15" s="31" t="s">
        <v>49</v>
      </c>
      <c r="V15" s="31" t="s">
        <v>48</v>
      </c>
      <c r="W15" s="32" t="s">
        <v>98</v>
      </c>
    </row>
    <row r="16" spans="2:25" ht="31.5">
      <c r="B16" s="49" t="str">
        <f>'חוזים עתידיים'!B7:I7</f>
        <v>9. חוזים עתידיים</v>
      </c>
      <c r="C16" s="31" t="s">
        <v>37</v>
      </c>
      <c r="D16" s="31" t="s">
        <v>106</v>
      </c>
      <c r="G16" s="31" t="s">
        <v>50</v>
      </c>
      <c r="H16" s="31" t="s">
        <v>88</v>
      </c>
      <c r="S16" s="31" t="s">
        <v>0</v>
      </c>
      <c r="T16" s="32" t="s">
        <v>92</v>
      </c>
    </row>
    <row r="17" spans="2:25" ht="31.5">
      <c r="B17" s="49" t="str">
        <f>'מוצרים מובנים'!B7:Q7</f>
        <v>10. מוצרים מובנים</v>
      </c>
      <c r="C17" s="31" t="s">
        <v>37</v>
      </c>
      <c r="F17" s="14" t="s">
        <v>40</v>
      </c>
      <c r="I17" s="31" t="s">
        <v>15</v>
      </c>
      <c r="J17" s="31" t="s">
        <v>51</v>
      </c>
      <c r="K17" s="31" t="s">
        <v>89</v>
      </c>
      <c r="L17" s="31" t="s">
        <v>18</v>
      </c>
      <c r="M17" s="31" t="s">
        <v>88</v>
      </c>
      <c r="Q17" s="31" t="s">
        <v>17</v>
      </c>
      <c r="R17" s="31" t="s">
        <v>19</v>
      </c>
      <c r="S17" s="31" t="s">
        <v>0</v>
      </c>
      <c r="T17" s="31" t="s">
        <v>92</v>
      </c>
      <c r="U17" s="31" t="s">
        <v>49</v>
      </c>
      <c r="V17" s="31" t="s">
        <v>48</v>
      </c>
      <c r="W17" s="32" t="s">
        <v>98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37</v>
      </c>
      <c r="I19" s="31" t="s">
        <v>15</v>
      </c>
      <c r="J19" s="31" t="s">
        <v>51</v>
      </c>
      <c r="K19" s="31" t="s">
        <v>89</v>
      </c>
      <c r="L19" s="31" t="s">
        <v>18</v>
      </c>
      <c r="M19" s="31" t="s">
        <v>88</v>
      </c>
      <c r="Q19" s="31" t="s">
        <v>17</v>
      </c>
      <c r="R19" s="31" t="s">
        <v>19</v>
      </c>
      <c r="S19" s="31" t="s">
        <v>0</v>
      </c>
      <c r="T19" s="31" t="s">
        <v>92</v>
      </c>
      <c r="U19" s="31" t="s">
        <v>97</v>
      </c>
      <c r="V19" s="31" t="s">
        <v>48</v>
      </c>
      <c r="W19" s="32" t="s">
        <v>98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37</v>
      </c>
      <c r="D20" s="42" t="s">
        <v>105</v>
      </c>
      <c r="E20" s="42" t="s">
        <v>104</v>
      </c>
      <c r="G20" s="31" t="s">
        <v>50</v>
      </c>
      <c r="I20" s="31" t="s">
        <v>15</v>
      </c>
      <c r="J20" s="31" t="s">
        <v>51</v>
      </c>
      <c r="K20" s="31" t="s">
        <v>89</v>
      </c>
      <c r="L20" s="31" t="s">
        <v>18</v>
      </c>
      <c r="M20" s="31" t="s">
        <v>88</v>
      </c>
      <c r="Q20" s="31" t="s">
        <v>17</v>
      </c>
      <c r="R20" s="31" t="s">
        <v>19</v>
      </c>
      <c r="S20" s="31" t="s">
        <v>0</v>
      </c>
      <c r="T20" s="31" t="s">
        <v>92</v>
      </c>
      <c r="U20" s="31" t="s">
        <v>97</v>
      </c>
      <c r="V20" s="31" t="s">
        <v>48</v>
      </c>
      <c r="W20" s="32" t="s">
        <v>98</v>
      </c>
    </row>
    <row r="21" spans="2:25" ht="31.5">
      <c r="B21" s="49" t="str">
        <f>'לא סחיר - אג"ח קונצרני'!B7:S7</f>
        <v>3. אג"ח קונצרני</v>
      </c>
      <c r="C21" s="31" t="s">
        <v>37</v>
      </c>
      <c r="D21" s="42" t="s">
        <v>105</v>
      </c>
      <c r="E21" s="42" t="s">
        <v>104</v>
      </c>
      <c r="G21" s="31" t="s">
        <v>50</v>
      </c>
      <c r="I21" s="31" t="s">
        <v>15</v>
      </c>
      <c r="J21" s="31" t="s">
        <v>51</v>
      </c>
      <c r="K21" s="31" t="s">
        <v>89</v>
      </c>
      <c r="L21" s="31" t="s">
        <v>18</v>
      </c>
      <c r="M21" s="31" t="s">
        <v>88</v>
      </c>
      <c r="Q21" s="31" t="s">
        <v>17</v>
      </c>
      <c r="R21" s="31" t="s">
        <v>19</v>
      </c>
      <c r="S21" s="31" t="s">
        <v>0</v>
      </c>
      <c r="T21" s="31" t="s">
        <v>92</v>
      </c>
      <c r="U21" s="31" t="s">
        <v>97</v>
      </c>
      <c r="V21" s="31" t="s">
        <v>48</v>
      </c>
      <c r="W21" s="32" t="s">
        <v>98</v>
      </c>
    </row>
    <row r="22" spans="2:25" ht="31.5">
      <c r="B22" s="49" t="str">
        <f>'לא סחיר - מניות'!B7:M7</f>
        <v>4. מניות</v>
      </c>
      <c r="C22" s="31" t="s">
        <v>37</v>
      </c>
      <c r="D22" s="42" t="s">
        <v>105</v>
      </c>
      <c r="E22" s="42" t="s">
        <v>104</v>
      </c>
      <c r="G22" s="31" t="s">
        <v>50</v>
      </c>
      <c r="H22" s="31" t="s">
        <v>88</v>
      </c>
      <c r="S22" s="31" t="s">
        <v>0</v>
      </c>
      <c r="T22" s="31" t="s">
        <v>92</v>
      </c>
      <c r="U22" s="31" t="s">
        <v>97</v>
      </c>
      <c r="V22" s="31" t="s">
        <v>48</v>
      </c>
      <c r="W22" s="32" t="s">
        <v>98</v>
      </c>
    </row>
    <row r="23" spans="2:25" ht="31.5">
      <c r="B23" s="49" t="str">
        <f>'לא סחיר - קרנות השקעה'!B7:K7</f>
        <v>5. קרנות השקעה</v>
      </c>
      <c r="C23" s="31" t="s">
        <v>37</v>
      </c>
      <c r="G23" s="31" t="s">
        <v>50</v>
      </c>
      <c r="H23" s="31" t="s">
        <v>88</v>
      </c>
      <c r="K23" s="31" t="s">
        <v>89</v>
      </c>
      <c r="S23" s="31" t="s">
        <v>0</v>
      </c>
      <c r="T23" s="31" t="s">
        <v>92</v>
      </c>
      <c r="U23" s="31" t="s">
        <v>97</v>
      </c>
      <c r="V23" s="31" t="s">
        <v>48</v>
      </c>
      <c r="W23" s="32" t="s">
        <v>98</v>
      </c>
    </row>
    <row r="24" spans="2:25" ht="31.5">
      <c r="B24" s="49" t="str">
        <f>'לא סחיר - כתבי אופציה'!B7:L7</f>
        <v>6. כתבי אופציה</v>
      </c>
      <c r="C24" s="31" t="s">
        <v>37</v>
      </c>
      <c r="G24" s="31" t="s">
        <v>50</v>
      </c>
      <c r="H24" s="31" t="s">
        <v>88</v>
      </c>
      <c r="K24" s="31" t="s">
        <v>89</v>
      </c>
      <c r="S24" s="31" t="s">
        <v>0</v>
      </c>
      <c r="T24" s="31" t="s">
        <v>92</v>
      </c>
      <c r="U24" s="31" t="s">
        <v>97</v>
      </c>
      <c r="V24" s="31" t="s">
        <v>48</v>
      </c>
      <c r="W24" s="32" t="s">
        <v>98</v>
      </c>
    </row>
    <row r="25" spans="2:25" ht="31.5">
      <c r="B25" s="49" t="str">
        <f>'לא סחיר - אופציות'!B7:L7</f>
        <v>7. אופציות</v>
      </c>
      <c r="C25" s="31" t="s">
        <v>37</v>
      </c>
      <c r="G25" s="31" t="s">
        <v>50</v>
      </c>
      <c r="H25" s="31" t="s">
        <v>88</v>
      </c>
      <c r="K25" s="31" t="s">
        <v>89</v>
      </c>
      <c r="S25" s="31" t="s">
        <v>0</v>
      </c>
      <c r="T25" s="31" t="s">
        <v>92</v>
      </c>
      <c r="U25" s="31" t="s">
        <v>97</v>
      </c>
      <c r="V25" s="31" t="s">
        <v>48</v>
      </c>
      <c r="W25" s="32" t="s">
        <v>98</v>
      </c>
    </row>
    <row r="26" spans="2:25" ht="31.5">
      <c r="B26" s="49" t="str">
        <f>'לא סחיר - חוזים עתידיים'!B7:K7</f>
        <v>8. חוזים עתידיים</v>
      </c>
      <c r="C26" s="31" t="s">
        <v>37</v>
      </c>
      <c r="G26" s="31" t="s">
        <v>50</v>
      </c>
      <c r="H26" s="31" t="s">
        <v>88</v>
      </c>
      <c r="K26" s="31" t="s">
        <v>89</v>
      </c>
      <c r="S26" s="31" t="s">
        <v>0</v>
      </c>
      <c r="T26" s="31" t="s">
        <v>92</v>
      </c>
      <c r="U26" s="31" t="s">
        <v>97</v>
      </c>
      <c r="V26" s="32" t="s">
        <v>98</v>
      </c>
    </row>
    <row r="27" spans="2:25" ht="31.5">
      <c r="B27" s="49" t="str">
        <f>'לא סחיר - מוצרים מובנים'!B7:Q7</f>
        <v>9. מוצרים מובנים</v>
      </c>
      <c r="C27" s="31" t="s">
        <v>37</v>
      </c>
      <c r="F27" s="31" t="s">
        <v>40</v>
      </c>
      <c r="I27" s="31" t="s">
        <v>15</v>
      </c>
      <c r="J27" s="31" t="s">
        <v>51</v>
      </c>
      <c r="K27" s="31" t="s">
        <v>89</v>
      </c>
      <c r="L27" s="31" t="s">
        <v>18</v>
      </c>
      <c r="M27" s="31" t="s">
        <v>88</v>
      </c>
      <c r="Q27" s="31" t="s">
        <v>17</v>
      </c>
      <c r="R27" s="31" t="s">
        <v>19</v>
      </c>
      <c r="S27" s="31" t="s">
        <v>0</v>
      </c>
      <c r="T27" s="31" t="s">
        <v>92</v>
      </c>
      <c r="U27" s="31" t="s">
        <v>97</v>
      </c>
      <c r="V27" s="31" t="s">
        <v>48</v>
      </c>
      <c r="W27" s="32" t="s">
        <v>98</v>
      </c>
    </row>
    <row r="28" spans="2:25" ht="31.5">
      <c r="B28" s="53" t="str">
        <f>הלוואות!B6</f>
        <v>1.ד. הלוואות:</v>
      </c>
      <c r="C28" s="31" t="s">
        <v>37</v>
      </c>
      <c r="I28" s="31" t="s">
        <v>15</v>
      </c>
      <c r="J28" s="31" t="s">
        <v>51</v>
      </c>
      <c r="L28" s="31" t="s">
        <v>18</v>
      </c>
      <c r="M28" s="31" t="s">
        <v>88</v>
      </c>
      <c r="Q28" s="14" t="s">
        <v>33</v>
      </c>
      <c r="R28" s="31" t="s">
        <v>19</v>
      </c>
      <c r="S28" s="31" t="s">
        <v>0</v>
      </c>
      <c r="T28" s="31" t="s">
        <v>92</v>
      </c>
      <c r="U28" s="31" t="s">
        <v>97</v>
      </c>
      <c r="V28" s="32" t="s">
        <v>98</v>
      </c>
    </row>
    <row r="29" spans="2:25" ht="47.25">
      <c r="B29" s="53" t="str">
        <f>'פקדונות מעל 3 חודשים'!B6:O6</f>
        <v>1.ה. פקדונות מעל 3 חודשים:</v>
      </c>
      <c r="C29" s="31" t="s">
        <v>37</v>
      </c>
      <c r="E29" s="31" t="s">
        <v>104</v>
      </c>
      <c r="I29" s="31" t="s">
        <v>15</v>
      </c>
      <c r="J29" s="31" t="s">
        <v>51</v>
      </c>
      <c r="L29" s="31" t="s">
        <v>18</v>
      </c>
      <c r="M29" s="31" t="s">
        <v>88</v>
      </c>
      <c r="O29" s="50" t="s">
        <v>42</v>
      </c>
      <c r="P29" s="51"/>
      <c r="R29" s="31" t="s">
        <v>19</v>
      </c>
      <c r="S29" s="31" t="s">
        <v>0</v>
      </c>
      <c r="T29" s="31" t="s">
        <v>92</v>
      </c>
      <c r="U29" s="31" t="s">
        <v>97</v>
      </c>
      <c r="V29" s="32" t="s">
        <v>98</v>
      </c>
    </row>
    <row r="30" spans="2:25" ht="63">
      <c r="B30" s="53" t="str">
        <f>'זכויות מקרקעין'!B6</f>
        <v>1. ו. זכויות במקרקעין:</v>
      </c>
      <c r="C30" s="14" t="s">
        <v>44</v>
      </c>
      <c r="N30" s="50" t="s">
        <v>72</v>
      </c>
      <c r="P30" s="51" t="s">
        <v>45</v>
      </c>
      <c r="U30" s="31" t="s">
        <v>97</v>
      </c>
      <c r="V30" s="15" t="s">
        <v>47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46</v>
      </c>
      <c r="R31" s="14" t="s">
        <v>43</v>
      </c>
      <c r="U31" s="31" t="s">
        <v>97</v>
      </c>
      <c r="V31" s="15" t="s">
        <v>47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94</v>
      </c>
      <c r="Y32" s="15" t="s">
        <v>93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166</v>
      </c>
      <c r="C1" s="78" t="s" vm="1">
        <v>235</v>
      </c>
    </row>
    <row r="2" spans="2:54">
      <c r="B2" s="57" t="s">
        <v>165</v>
      </c>
      <c r="C2" s="78" t="s">
        <v>236</v>
      </c>
    </row>
    <row r="3" spans="2:54">
      <c r="B3" s="57" t="s">
        <v>167</v>
      </c>
      <c r="C3" s="78" t="s">
        <v>237</v>
      </c>
    </row>
    <row r="4" spans="2:54">
      <c r="B4" s="57" t="s">
        <v>168</v>
      </c>
      <c r="C4" s="78">
        <v>2148</v>
      </c>
    </row>
    <row r="6" spans="2:54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4"/>
    </row>
    <row r="7" spans="2:54" ht="26.25" customHeight="1">
      <c r="B7" s="142" t="s">
        <v>85</v>
      </c>
      <c r="C7" s="143"/>
      <c r="D7" s="143"/>
      <c r="E7" s="143"/>
      <c r="F7" s="143"/>
      <c r="G7" s="143"/>
      <c r="H7" s="143"/>
      <c r="I7" s="143"/>
      <c r="J7" s="143"/>
      <c r="K7" s="143"/>
      <c r="L7" s="144"/>
    </row>
    <row r="8" spans="2:54" s="3" customFormat="1" ht="78.75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48</v>
      </c>
      <c r="K8" s="31" t="s">
        <v>169</v>
      </c>
      <c r="L8" s="32" t="s">
        <v>171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G27" sqref="G27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1.7109375" style="2" bestFit="1" customWidth="1"/>
    <col min="4" max="4" width="8.5703125" style="2" bestFit="1" customWidth="1"/>
    <col min="5" max="5" width="12" style="1" bestFit="1" customWidth="1"/>
    <col min="6" max="7" width="11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166</v>
      </c>
      <c r="C1" s="78" t="s" vm="1">
        <v>235</v>
      </c>
    </row>
    <row r="2" spans="2:51">
      <c r="B2" s="57" t="s">
        <v>165</v>
      </c>
      <c r="C2" s="78" t="s">
        <v>236</v>
      </c>
    </row>
    <row r="3" spans="2:51">
      <c r="B3" s="57" t="s">
        <v>167</v>
      </c>
      <c r="C3" s="78" t="s">
        <v>237</v>
      </c>
    </row>
    <row r="4" spans="2:51">
      <c r="B4" s="57" t="s">
        <v>168</v>
      </c>
      <c r="C4" s="78">
        <v>2148</v>
      </c>
    </row>
    <row r="6" spans="2:51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51" ht="26.25" customHeight="1">
      <c r="B7" s="142" t="s">
        <v>86</v>
      </c>
      <c r="C7" s="143"/>
      <c r="D7" s="143"/>
      <c r="E7" s="143"/>
      <c r="F7" s="143"/>
      <c r="G7" s="143"/>
      <c r="H7" s="143"/>
      <c r="I7" s="143"/>
      <c r="J7" s="143"/>
      <c r="K7" s="144"/>
    </row>
    <row r="8" spans="2:51" s="3" customFormat="1" ht="63">
      <c r="B8" s="23" t="s">
        <v>103</v>
      </c>
      <c r="C8" s="31" t="s">
        <v>37</v>
      </c>
      <c r="D8" s="31" t="s">
        <v>50</v>
      </c>
      <c r="E8" s="31" t="s">
        <v>88</v>
      </c>
      <c r="F8" s="31" t="s">
        <v>89</v>
      </c>
      <c r="G8" s="31" t="s">
        <v>219</v>
      </c>
      <c r="H8" s="31" t="s">
        <v>218</v>
      </c>
      <c r="I8" s="31" t="s">
        <v>97</v>
      </c>
      <c r="J8" s="31" t="s">
        <v>169</v>
      </c>
      <c r="K8" s="32" t="s">
        <v>171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226</v>
      </c>
      <c r="H9" s="17"/>
      <c r="I9" s="17" t="s">
        <v>222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0" t="s">
        <v>39</v>
      </c>
      <c r="C11" s="111"/>
      <c r="D11" s="111"/>
      <c r="E11" s="111"/>
      <c r="F11" s="111"/>
      <c r="G11" s="112"/>
      <c r="H11" s="116"/>
      <c r="I11" s="112">
        <v>-7.9105500000000015</v>
      </c>
      <c r="J11" s="113">
        <v>1</v>
      </c>
      <c r="K11" s="113">
        <f>I11/'סכום נכסי הקרן'!$C$42</f>
        <v>-2.2494861099860391E-3</v>
      </c>
      <c r="L11" s="120"/>
      <c r="M11" s="120"/>
      <c r="N11" s="120"/>
      <c r="AW11" s="100"/>
    </row>
    <row r="12" spans="2:51" s="100" customFormat="1" ht="19.5" customHeight="1">
      <c r="B12" s="114" t="s">
        <v>32</v>
      </c>
      <c r="C12" s="111"/>
      <c r="D12" s="111"/>
      <c r="E12" s="111"/>
      <c r="F12" s="111"/>
      <c r="G12" s="112"/>
      <c r="H12" s="116"/>
      <c r="I12" s="112">
        <v>-7.9105500000000015</v>
      </c>
      <c r="J12" s="113">
        <v>1</v>
      </c>
      <c r="K12" s="113">
        <f>I12/'סכום נכסי הקרן'!$C$42</f>
        <v>-2.2494861099860391E-3</v>
      </c>
      <c r="L12" s="121"/>
      <c r="M12" s="121"/>
      <c r="N12" s="121"/>
    </row>
    <row r="13" spans="2:51">
      <c r="B13" s="102" t="s">
        <v>378</v>
      </c>
      <c r="C13" s="82"/>
      <c r="D13" s="82"/>
      <c r="E13" s="82"/>
      <c r="F13" s="82"/>
      <c r="G13" s="91"/>
      <c r="H13" s="93"/>
      <c r="I13" s="91">
        <v>-8.0257899999999989</v>
      </c>
      <c r="J13" s="92">
        <v>1.0145678871886274</v>
      </c>
      <c r="K13" s="92">
        <f>I13/'סכום נכסי הקרן'!$C$42</f>
        <v>-2.2822563698687002E-3</v>
      </c>
      <c r="L13" s="122"/>
      <c r="M13" s="122"/>
      <c r="N13" s="122"/>
    </row>
    <row r="14" spans="2:51">
      <c r="B14" s="87" t="s">
        <v>379</v>
      </c>
      <c r="C14" s="84" t="s">
        <v>380</v>
      </c>
      <c r="D14" s="97" t="s">
        <v>381</v>
      </c>
      <c r="E14" s="97" t="s">
        <v>150</v>
      </c>
      <c r="F14" s="105">
        <v>43136</v>
      </c>
      <c r="G14" s="94">
        <v>6745.9999999999991</v>
      </c>
      <c r="H14" s="96">
        <v>-6.8841999999999999</v>
      </c>
      <c r="I14" s="94">
        <v>-0.46440999999999993</v>
      </c>
      <c r="J14" s="95">
        <v>5.8707675193254559E-2</v>
      </c>
      <c r="K14" s="95">
        <f>I14/'סכום נכסי הקרן'!$C$42</f>
        <v>-1.3206209989679807E-4</v>
      </c>
      <c r="L14" s="122"/>
      <c r="M14" s="122"/>
      <c r="N14" s="122"/>
    </row>
    <row r="15" spans="2:51">
      <c r="B15" s="87" t="s">
        <v>382</v>
      </c>
      <c r="C15" s="84" t="s">
        <v>383</v>
      </c>
      <c r="D15" s="97" t="s">
        <v>381</v>
      </c>
      <c r="E15" s="97" t="s">
        <v>150</v>
      </c>
      <c r="F15" s="105">
        <v>43171</v>
      </c>
      <c r="G15" s="94">
        <v>101516.99999999999</v>
      </c>
      <c r="H15" s="96">
        <v>-6.5110000000000001</v>
      </c>
      <c r="I15" s="94">
        <v>-6.6097700000000001</v>
      </c>
      <c r="J15" s="95">
        <v>0.83556389884394877</v>
      </c>
      <c r="K15" s="95">
        <f>I15/'סכום נכסי הקרן'!$C$42</f>
        <v>-1.8795893844552425E-3</v>
      </c>
      <c r="L15" s="122"/>
      <c r="M15" s="122"/>
      <c r="N15" s="122"/>
    </row>
    <row r="16" spans="2:51" s="7" customFormat="1">
      <c r="B16" s="87" t="s">
        <v>384</v>
      </c>
      <c r="C16" s="84" t="s">
        <v>385</v>
      </c>
      <c r="D16" s="97" t="s">
        <v>381</v>
      </c>
      <c r="E16" s="97" t="s">
        <v>150</v>
      </c>
      <c r="F16" s="105">
        <v>43103</v>
      </c>
      <c r="G16" s="94">
        <v>206505.80999999997</v>
      </c>
      <c r="H16" s="96">
        <v>-6.3201999999999998</v>
      </c>
      <c r="I16" s="94">
        <v>-13.051489999999998</v>
      </c>
      <c r="J16" s="95">
        <v>1.6498840156499859</v>
      </c>
      <c r="K16" s="95">
        <f>I16/'סכום נכסי הקרן'!$C$42</f>
        <v>-3.7113911762926316E-3</v>
      </c>
      <c r="L16" s="127"/>
      <c r="M16" s="127"/>
      <c r="N16" s="127"/>
      <c r="AW16" s="1"/>
      <c r="AY16" s="1"/>
    </row>
    <row r="17" spans="2:51" s="7" customFormat="1">
      <c r="B17" s="87" t="s">
        <v>386</v>
      </c>
      <c r="C17" s="84" t="s">
        <v>387</v>
      </c>
      <c r="D17" s="97" t="s">
        <v>381</v>
      </c>
      <c r="E17" s="97" t="s">
        <v>150</v>
      </c>
      <c r="F17" s="105">
        <v>43255</v>
      </c>
      <c r="G17" s="94">
        <v>22891.439999999995</v>
      </c>
      <c r="H17" s="96">
        <v>-2.9056000000000002</v>
      </c>
      <c r="I17" s="94">
        <v>-0.66512999999999989</v>
      </c>
      <c r="J17" s="95">
        <v>8.4081384985873267E-2</v>
      </c>
      <c r="K17" s="95">
        <f>I17/'סכום נכסי הקרן'!$C$42</f>
        <v>-1.8913990763411059E-4</v>
      </c>
      <c r="L17" s="127"/>
      <c r="M17" s="127"/>
      <c r="N17" s="127"/>
      <c r="AW17" s="1"/>
      <c r="AY17" s="1"/>
    </row>
    <row r="18" spans="2:51" s="7" customFormat="1">
      <c r="B18" s="87" t="s">
        <v>388</v>
      </c>
      <c r="C18" s="84" t="s">
        <v>389</v>
      </c>
      <c r="D18" s="97" t="s">
        <v>381</v>
      </c>
      <c r="E18" s="97" t="s">
        <v>150</v>
      </c>
      <c r="F18" s="105">
        <v>43298</v>
      </c>
      <c r="G18" s="94">
        <v>126372.89999999998</v>
      </c>
      <c r="H18" s="96">
        <v>-0.68530000000000002</v>
      </c>
      <c r="I18" s="94">
        <v>-0.86600999999999984</v>
      </c>
      <c r="J18" s="95">
        <v>0.10947532093217281</v>
      </c>
      <c r="K18" s="95">
        <f>I18/'סכום נכסי הקרן'!$C$42</f>
        <v>-2.4626321382318662E-4</v>
      </c>
      <c r="L18" s="127"/>
      <c r="M18" s="127"/>
      <c r="N18" s="127"/>
      <c r="AW18" s="1"/>
      <c r="AY18" s="1"/>
    </row>
    <row r="19" spans="2:51">
      <c r="B19" s="87" t="s">
        <v>390</v>
      </c>
      <c r="C19" s="84" t="s">
        <v>391</v>
      </c>
      <c r="D19" s="97" t="s">
        <v>381</v>
      </c>
      <c r="E19" s="97" t="s">
        <v>150</v>
      </c>
      <c r="F19" s="105">
        <v>43171</v>
      </c>
      <c r="G19" s="94">
        <v>228138.29999999996</v>
      </c>
      <c r="H19" s="96">
        <v>5.9748999999999999</v>
      </c>
      <c r="I19" s="94">
        <v>13.631019999999996</v>
      </c>
      <c r="J19" s="95">
        <v>-1.7231444084166074</v>
      </c>
      <c r="K19" s="95">
        <f>I19/'סכום נכסי הקרן'!$C$42</f>
        <v>3.8761894122332687E-3</v>
      </c>
      <c r="L19" s="122"/>
      <c r="M19" s="122"/>
      <c r="N19" s="122"/>
    </row>
    <row r="20" spans="2:51">
      <c r="B20" s="83"/>
      <c r="C20" s="84"/>
      <c r="D20" s="84"/>
      <c r="E20" s="84"/>
      <c r="F20" s="84"/>
      <c r="G20" s="94"/>
      <c r="H20" s="96"/>
      <c r="I20" s="84"/>
      <c r="J20" s="95"/>
      <c r="K20" s="84"/>
      <c r="L20" s="122"/>
      <c r="M20" s="122"/>
      <c r="N20" s="122"/>
    </row>
    <row r="21" spans="2:51">
      <c r="B21" s="102" t="s">
        <v>214</v>
      </c>
      <c r="C21" s="82"/>
      <c r="D21" s="82"/>
      <c r="E21" s="82"/>
      <c r="F21" s="82"/>
      <c r="G21" s="91"/>
      <c r="H21" s="93"/>
      <c r="I21" s="91">
        <v>0.11523999999999998</v>
      </c>
      <c r="J21" s="92">
        <v>-1.4567887188627841E-2</v>
      </c>
      <c r="K21" s="92">
        <f>I21/'סכום נכסי הקרן'!$C$42</f>
        <v>3.2770259882661892E-5</v>
      </c>
      <c r="L21" s="122"/>
      <c r="M21" s="122"/>
      <c r="N21" s="122"/>
    </row>
    <row r="22" spans="2:51">
      <c r="B22" s="87" t="s">
        <v>392</v>
      </c>
      <c r="C22" s="84" t="s">
        <v>393</v>
      </c>
      <c r="D22" s="97" t="s">
        <v>381</v>
      </c>
      <c r="E22" s="97" t="s">
        <v>152</v>
      </c>
      <c r="F22" s="105">
        <v>43319</v>
      </c>
      <c r="G22" s="94">
        <v>43043.419999999991</v>
      </c>
      <c r="H22" s="96">
        <v>0.26769999999999999</v>
      </c>
      <c r="I22" s="94">
        <v>0.11523999999999998</v>
      </c>
      <c r="J22" s="95">
        <v>-1.4567887188627841E-2</v>
      </c>
      <c r="K22" s="95">
        <f>I22/'סכום נכסי הקרן'!$C$42</f>
        <v>3.2770259882661892E-5</v>
      </c>
      <c r="L22" s="122"/>
      <c r="M22" s="122"/>
      <c r="N22" s="122"/>
    </row>
    <row r="23" spans="2:51">
      <c r="B23" s="83"/>
      <c r="C23" s="84"/>
      <c r="D23" s="84"/>
      <c r="E23" s="84"/>
      <c r="F23" s="84"/>
      <c r="G23" s="94"/>
      <c r="H23" s="96"/>
      <c r="I23" s="84"/>
      <c r="J23" s="95"/>
      <c r="K23" s="84"/>
      <c r="L23" s="122"/>
      <c r="M23" s="122"/>
      <c r="N23" s="122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22"/>
      <c r="M24" s="122"/>
      <c r="N24" s="122"/>
    </row>
    <row r="25" spans="2:5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99" t="s">
        <v>234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99" t="s">
        <v>99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217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99" t="s">
        <v>225</v>
      </c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166</v>
      </c>
      <c r="C1" s="78" t="s" vm="1">
        <v>235</v>
      </c>
    </row>
    <row r="2" spans="2:78">
      <c r="B2" s="57" t="s">
        <v>165</v>
      </c>
      <c r="C2" s="78" t="s">
        <v>236</v>
      </c>
    </row>
    <row r="3" spans="2:78">
      <c r="B3" s="57" t="s">
        <v>167</v>
      </c>
      <c r="C3" s="78" t="s">
        <v>237</v>
      </c>
    </row>
    <row r="4" spans="2:78">
      <c r="B4" s="57" t="s">
        <v>168</v>
      </c>
      <c r="C4" s="78">
        <v>2148</v>
      </c>
    </row>
    <row r="6" spans="2:78" ht="26.25" customHeight="1">
      <c r="B6" s="142" t="s">
        <v>197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78" ht="26.25" customHeight="1">
      <c r="B7" s="142" t="s">
        <v>87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</row>
    <row r="8" spans="2:78" s="3" customFormat="1" ht="47.25">
      <c r="B8" s="23" t="s">
        <v>103</v>
      </c>
      <c r="C8" s="31" t="s">
        <v>37</v>
      </c>
      <c r="D8" s="31" t="s">
        <v>40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97</v>
      </c>
      <c r="O8" s="31" t="s">
        <v>48</v>
      </c>
      <c r="P8" s="31" t="s">
        <v>169</v>
      </c>
      <c r="Q8" s="32" t="s">
        <v>171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226</v>
      </c>
      <c r="M9" s="17"/>
      <c r="N9" s="17" t="s">
        <v>222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100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5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I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6.5703125" style="2" bestFit="1" customWidth="1"/>
    <col min="6" max="6" width="4.5703125" style="1" bestFit="1" customWidth="1"/>
    <col min="7" max="7" width="7.140625" style="1" bestFit="1" customWidth="1"/>
    <col min="8" max="8" width="7.85546875" style="1" bestFit="1" customWidth="1"/>
    <col min="9" max="9" width="5.140625" style="1" bestFit="1" customWidth="1"/>
    <col min="10" max="10" width="5.28515625" style="1" bestFit="1" customWidth="1"/>
    <col min="11" max="11" width="6.7109375" style="1" bestFit="1" customWidth="1"/>
    <col min="12" max="12" width="7.5703125" style="1" customWidth="1"/>
    <col min="13" max="13" width="7" style="1" bestFit="1" customWidth="1"/>
    <col min="14" max="14" width="6.42578125" style="1" bestFit="1" customWidth="1"/>
    <col min="15" max="15" width="8" style="1" bestFit="1" customWidth="1"/>
    <col min="16" max="16" width="7.7109375" style="1" bestFit="1" customWidth="1"/>
    <col min="17" max="17" width="10.42578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57" t="s">
        <v>166</v>
      </c>
      <c r="C1" s="78" t="s" vm="1">
        <v>235</v>
      </c>
    </row>
    <row r="2" spans="2:61">
      <c r="B2" s="57" t="s">
        <v>165</v>
      </c>
      <c r="C2" s="78" t="s">
        <v>236</v>
      </c>
    </row>
    <row r="3" spans="2:61">
      <c r="B3" s="57" t="s">
        <v>167</v>
      </c>
      <c r="C3" s="78" t="s">
        <v>237</v>
      </c>
    </row>
    <row r="4" spans="2:61">
      <c r="B4" s="57" t="s">
        <v>168</v>
      </c>
      <c r="C4" s="78">
        <v>2148</v>
      </c>
    </row>
    <row r="6" spans="2:61" ht="26.25" customHeight="1">
      <c r="B6" s="142" t="s">
        <v>198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4"/>
    </row>
    <row r="7" spans="2:61" s="3" customFormat="1" ht="78.75">
      <c r="B7" s="23" t="s">
        <v>103</v>
      </c>
      <c r="C7" s="31" t="s">
        <v>210</v>
      </c>
      <c r="D7" s="31" t="s">
        <v>37</v>
      </c>
      <c r="E7" s="31" t="s">
        <v>104</v>
      </c>
      <c r="F7" s="31" t="s">
        <v>15</v>
      </c>
      <c r="G7" s="31" t="s">
        <v>89</v>
      </c>
      <c r="H7" s="31" t="s">
        <v>51</v>
      </c>
      <c r="I7" s="31" t="s">
        <v>18</v>
      </c>
      <c r="J7" s="31" t="s">
        <v>88</v>
      </c>
      <c r="K7" s="14" t="s">
        <v>33</v>
      </c>
      <c r="L7" s="71" t="s">
        <v>19</v>
      </c>
      <c r="M7" s="31" t="s">
        <v>219</v>
      </c>
      <c r="N7" s="31" t="s">
        <v>218</v>
      </c>
      <c r="O7" s="31" t="s">
        <v>97</v>
      </c>
      <c r="P7" s="31" t="s">
        <v>169</v>
      </c>
      <c r="Q7" s="32" t="s">
        <v>171</v>
      </c>
      <c r="R7" s="1"/>
      <c r="S7" s="1"/>
      <c r="T7" s="1"/>
      <c r="U7" s="1"/>
      <c r="V7" s="1"/>
      <c r="W7" s="1"/>
      <c r="BH7" s="3" t="s">
        <v>149</v>
      </c>
      <c r="BI7" s="3" t="s">
        <v>151</v>
      </c>
    </row>
    <row r="8" spans="2:61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226</v>
      </c>
      <c r="N8" s="17"/>
      <c r="O8" s="17" t="s">
        <v>222</v>
      </c>
      <c r="P8" s="33" t="s">
        <v>20</v>
      </c>
      <c r="Q8" s="18" t="s">
        <v>20</v>
      </c>
      <c r="R8" s="1"/>
      <c r="S8" s="1"/>
      <c r="T8" s="1"/>
      <c r="U8" s="1"/>
      <c r="V8" s="1"/>
      <c r="W8" s="1"/>
      <c r="BH8" s="3" t="s">
        <v>147</v>
      </c>
      <c r="BI8" s="3" t="s">
        <v>150</v>
      </c>
    </row>
    <row r="9" spans="2:61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100</v>
      </c>
      <c r="R9" s="1"/>
      <c r="S9" s="1"/>
      <c r="T9" s="1"/>
      <c r="U9" s="1"/>
      <c r="V9" s="1"/>
      <c r="W9" s="1"/>
      <c r="BH9" s="4" t="s">
        <v>148</v>
      </c>
      <c r="BI9" s="4" t="s">
        <v>152</v>
      </c>
    </row>
    <row r="10" spans="2:61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"/>
      <c r="S10" s="1"/>
      <c r="T10" s="1"/>
      <c r="U10" s="1"/>
      <c r="V10" s="1"/>
      <c r="W10" s="1"/>
      <c r="BH10" s="1" t="s">
        <v>27</v>
      </c>
      <c r="BI10" s="4" t="s">
        <v>153</v>
      </c>
    </row>
    <row r="11" spans="2:61" ht="21.7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BI11" s="1" t="s">
        <v>159</v>
      </c>
    </row>
    <row r="12" spans="2:61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BI12" s="1" t="s">
        <v>154</v>
      </c>
    </row>
    <row r="13" spans="2:61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BI13" s="1" t="s">
        <v>155</v>
      </c>
    </row>
    <row r="14" spans="2:61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BI14" s="1" t="s">
        <v>156</v>
      </c>
    </row>
    <row r="15" spans="2:61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BI15" s="1" t="s">
        <v>158</v>
      </c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BI16" s="1" t="s">
        <v>157</v>
      </c>
    </row>
    <row r="17" spans="2:6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BI17" s="1" t="s">
        <v>160</v>
      </c>
    </row>
    <row r="18" spans="2:6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BI18" s="1" t="s">
        <v>161</v>
      </c>
    </row>
    <row r="19" spans="2:61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BI19" s="1" t="s">
        <v>162</v>
      </c>
    </row>
    <row r="20" spans="2:61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BI20" s="1" t="s">
        <v>163</v>
      </c>
    </row>
    <row r="21" spans="2:61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BI21" s="1" t="s">
        <v>164</v>
      </c>
    </row>
    <row r="22" spans="2:6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BI22" s="1" t="s">
        <v>27</v>
      </c>
    </row>
    <row r="23" spans="2:6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6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61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61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61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61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61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61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61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61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</sheetData>
  <sheetProtection sheet="1" objects="1" scenarios="1"/>
  <mergeCells count="1">
    <mergeCell ref="B6:Q6"/>
  </mergeCells>
  <phoneticPr fontId="3" type="noConversion"/>
  <conditionalFormatting sqref="B58:B109">
    <cfRule type="cellIs" dxfId="4" priority="3" operator="equal">
      <formula>2958465</formula>
    </cfRule>
    <cfRule type="cellIs" dxfId="3" priority="4" operator="equal">
      <formula>"NR3"</formula>
    </cfRule>
    <cfRule type="cellIs" dxfId="2" priority="5" operator="equal">
      <formula>"דירוג פנימי"</formula>
    </cfRule>
  </conditionalFormatting>
  <conditionalFormatting sqref="B58:B109">
    <cfRule type="cellIs" dxfId="1" priority="2" operator="equal">
      <formula>2958465</formula>
    </cfRule>
  </conditionalFormatting>
  <conditionalFormatting sqref="B15:B43">
    <cfRule type="cellIs" dxfId="0" priority="1" operator="equal">
      <formula>"NR3"</formula>
    </cfRule>
  </conditionalFormatting>
  <dataValidations count="1">
    <dataValidation allowBlank="1" showInputMessage="1" showErrorMessage="1" sqref="D1:Q9 C5:C9 A1:A1048576 B1:B9 B110:Q1048576 B11:B14 R1:XFD52 R57:XFD1048576 R53:AF56 AH53:XFD5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166</v>
      </c>
      <c r="C1" s="78" t="s" vm="1">
        <v>235</v>
      </c>
    </row>
    <row r="2" spans="2:64">
      <c r="B2" s="57" t="s">
        <v>165</v>
      </c>
      <c r="C2" s="78" t="s">
        <v>236</v>
      </c>
    </row>
    <row r="3" spans="2:64">
      <c r="B3" s="57" t="s">
        <v>167</v>
      </c>
      <c r="C3" s="78" t="s">
        <v>237</v>
      </c>
    </row>
    <row r="4" spans="2:64">
      <c r="B4" s="57" t="s">
        <v>168</v>
      </c>
      <c r="C4" s="78">
        <v>2148</v>
      </c>
    </row>
    <row r="6" spans="2:64" ht="26.25" customHeight="1">
      <c r="B6" s="142" t="s">
        <v>199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4" s="3" customFormat="1" ht="78.75">
      <c r="B7" s="60" t="s">
        <v>103</v>
      </c>
      <c r="C7" s="61" t="s">
        <v>37</v>
      </c>
      <c r="D7" s="61" t="s">
        <v>104</v>
      </c>
      <c r="E7" s="61" t="s">
        <v>15</v>
      </c>
      <c r="F7" s="61" t="s">
        <v>51</v>
      </c>
      <c r="G7" s="61" t="s">
        <v>18</v>
      </c>
      <c r="H7" s="61" t="s">
        <v>88</v>
      </c>
      <c r="I7" s="61" t="s">
        <v>42</v>
      </c>
      <c r="J7" s="61" t="s">
        <v>19</v>
      </c>
      <c r="K7" s="61" t="s">
        <v>219</v>
      </c>
      <c r="L7" s="61" t="s">
        <v>218</v>
      </c>
      <c r="M7" s="61" t="s">
        <v>97</v>
      </c>
      <c r="N7" s="61" t="s">
        <v>169</v>
      </c>
      <c r="O7" s="63" t="s">
        <v>171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226</v>
      </c>
      <c r="L8" s="33"/>
      <c r="M8" s="33" t="s">
        <v>222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217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166</v>
      </c>
      <c r="C1" s="78" t="s" vm="1">
        <v>235</v>
      </c>
    </row>
    <row r="2" spans="2:56">
      <c r="B2" s="57" t="s">
        <v>165</v>
      </c>
      <c r="C2" s="78" t="s">
        <v>236</v>
      </c>
    </row>
    <row r="3" spans="2:56">
      <c r="B3" s="57" t="s">
        <v>167</v>
      </c>
      <c r="C3" s="78" t="s">
        <v>237</v>
      </c>
    </row>
    <row r="4" spans="2:56">
      <c r="B4" s="57" t="s">
        <v>168</v>
      </c>
      <c r="C4" s="78">
        <v>2148</v>
      </c>
    </row>
    <row r="6" spans="2:56" ht="26.25" customHeight="1">
      <c r="B6" s="142" t="s">
        <v>200</v>
      </c>
      <c r="C6" s="143"/>
      <c r="D6" s="143"/>
      <c r="E6" s="143"/>
      <c r="F6" s="143"/>
      <c r="G6" s="143"/>
      <c r="H6" s="143"/>
      <c r="I6" s="143"/>
      <c r="J6" s="144"/>
    </row>
    <row r="7" spans="2:56" s="3" customFormat="1" ht="78.75">
      <c r="B7" s="60" t="s">
        <v>103</v>
      </c>
      <c r="C7" s="62" t="s">
        <v>44</v>
      </c>
      <c r="D7" s="62" t="s">
        <v>72</v>
      </c>
      <c r="E7" s="62" t="s">
        <v>45</v>
      </c>
      <c r="F7" s="62" t="s">
        <v>88</v>
      </c>
      <c r="G7" s="62" t="s">
        <v>211</v>
      </c>
      <c r="H7" s="62" t="s">
        <v>169</v>
      </c>
      <c r="I7" s="64" t="s">
        <v>170</v>
      </c>
      <c r="J7" s="77" t="s">
        <v>229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223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0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0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2" t="s">
        <v>201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66">
      <c r="B7" s="60" t="s">
        <v>103</v>
      </c>
      <c r="C7" s="60" t="s">
        <v>104</v>
      </c>
      <c r="D7" s="60" t="s">
        <v>15</v>
      </c>
      <c r="E7" s="60" t="s">
        <v>16</v>
      </c>
      <c r="F7" s="60" t="s">
        <v>46</v>
      </c>
      <c r="G7" s="60" t="s">
        <v>88</v>
      </c>
      <c r="H7" s="60" t="s">
        <v>43</v>
      </c>
      <c r="I7" s="60" t="s">
        <v>97</v>
      </c>
      <c r="J7" s="60" t="s">
        <v>169</v>
      </c>
      <c r="K7" s="60" t="s">
        <v>170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7.71093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2" t="s">
        <v>202</v>
      </c>
      <c r="C6" s="143"/>
      <c r="D6" s="143"/>
      <c r="E6" s="143"/>
      <c r="F6" s="143"/>
      <c r="G6" s="143"/>
      <c r="H6" s="143"/>
      <c r="I6" s="143"/>
      <c r="J6" s="143"/>
      <c r="K6" s="144"/>
    </row>
    <row r="7" spans="2:60" s="3" customFormat="1" ht="78.75">
      <c r="B7" s="60" t="s">
        <v>103</v>
      </c>
      <c r="C7" s="62" t="s">
        <v>37</v>
      </c>
      <c r="D7" s="62" t="s">
        <v>15</v>
      </c>
      <c r="E7" s="62" t="s">
        <v>16</v>
      </c>
      <c r="F7" s="62" t="s">
        <v>46</v>
      </c>
      <c r="G7" s="62" t="s">
        <v>88</v>
      </c>
      <c r="H7" s="62" t="s">
        <v>43</v>
      </c>
      <c r="I7" s="62" t="s">
        <v>97</v>
      </c>
      <c r="J7" s="62" t="s">
        <v>169</v>
      </c>
      <c r="K7" s="64" t="s">
        <v>170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222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0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0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U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47">
      <c r="B1" s="57" t="s">
        <v>166</v>
      </c>
      <c r="C1" s="78" t="s" vm="1">
        <v>235</v>
      </c>
    </row>
    <row r="2" spans="2:47">
      <c r="B2" s="57" t="s">
        <v>165</v>
      </c>
      <c r="C2" s="78" t="s">
        <v>236</v>
      </c>
    </row>
    <row r="3" spans="2:47">
      <c r="B3" s="57" t="s">
        <v>167</v>
      </c>
      <c r="C3" s="78" t="s">
        <v>237</v>
      </c>
    </row>
    <row r="4" spans="2:47">
      <c r="B4" s="57" t="s">
        <v>168</v>
      </c>
      <c r="C4" s="78">
        <v>2148</v>
      </c>
    </row>
    <row r="6" spans="2:47" ht="26.25" customHeight="1">
      <c r="B6" s="142" t="s">
        <v>203</v>
      </c>
      <c r="C6" s="143"/>
      <c r="D6" s="144"/>
    </row>
    <row r="7" spans="2:47" s="3" customFormat="1" ht="33">
      <c r="B7" s="60" t="s">
        <v>103</v>
      </c>
      <c r="C7" s="65" t="s">
        <v>94</v>
      </c>
      <c r="D7" s="66" t="s">
        <v>93</v>
      </c>
    </row>
    <row r="8" spans="2:47" s="3" customFormat="1">
      <c r="B8" s="16"/>
      <c r="C8" s="33" t="s">
        <v>222</v>
      </c>
      <c r="D8" s="18" t="s">
        <v>22</v>
      </c>
    </row>
    <row r="9" spans="2:47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47" s="4" customFormat="1" ht="18" customHeight="1">
      <c r="B10" s="101"/>
      <c r="C10" s="101"/>
      <c r="D10" s="10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47">
      <c r="B11" s="104"/>
      <c r="C11" s="101"/>
      <c r="D11" s="101"/>
    </row>
    <row r="12" spans="2:47">
      <c r="B12" s="104"/>
      <c r="C12" s="101"/>
      <c r="D12" s="10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</row>
    <row r="13" spans="2:47">
      <c r="B13" s="101"/>
      <c r="C13" s="101"/>
      <c r="D13" s="10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</row>
    <row r="14" spans="2:47">
      <c r="B14" s="101"/>
      <c r="C14" s="101"/>
      <c r="D14" s="101"/>
    </row>
    <row r="15" spans="2:47">
      <c r="B15" s="101"/>
      <c r="C15" s="101"/>
      <c r="D15" s="10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</row>
    <row r="16" spans="2:47">
      <c r="B16" s="101"/>
      <c r="C16" s="101"/>
      <c r="D16" s="10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2" t="s">
        <v>206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224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7"/>
  <sheetViews>
    <sheetView rightToLeft="1" workbookViewId="0">
      <selection activeCell="C28" sqref="C28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7">
      <c r="B1" s="57" t="s">
        <v>166</v>
      </c>
      <c r="C1" s="78" t="s" vm="1">
        <v>235</v>
      </c>
    </row>
    <row r="2" spans="2:17">
      <c r="B2" s="57" t="s">
        <v>165</v>
      </c>
      <c r="C2" s="78" t="s">
        <v>236</v>
      </c>
    </row>
    <row r="3" spans="2:17">
      <c r="B3" s="57" t="s">
        <v>167</v>
      </c>
      <c r="C3" s="78" t="s">
        <v>237</v>
      </c>
    </row>
    <row r="4" spans="2:17">
      <c r="B4" s="57" t="s">
        <v>168</v>
      </c>
      <c r="C4" s="78">
        <v>2148</v>
      </c>
    </row>
    <row r="6" spans="2:17" ht="26.25" customHeight="1">
      <c r="B6" s="131" t="s">
        <v>195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</row>
    <row r="7" spans="2:17" s="3" customFormat="1" ht="63">
      <c r="B7" s="13" t="s">
        <v>102</v>
      </c>
      <c r="C7" s="14" t="s">
        <v>37</v>
      </c>
      <c r="D7" s="14" t="s">
        <v>104</v>
      </c>
      <c r="E7" s="14" t="s">
        <v>15</v>
      </c>
      <c r="F7" s="14" t="s">
        <v>51</v>
      </c>
      <c r="G7" s="14" t="s">
        <v>88</v>
      </c>
      <c r="H7" s="14" t="s">
        <v>17</v>
      </c>
      <c r="I7" s="14" t="s">
        <v>19</v>
      </c>
      <c r="J7" s="14" t="s">
        <v>49</v>
      </c>
      <c r="K7" s="14" t="s">
        <v>169</v>
      </c>
      <c r="L7" s="14" t="s">
        <v>170</v>
      </c>
      <c r="M7" s="1"/>
    </row>
    <row r="8" spans="2:17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222</v>
      </c>
      <c r="K8" s="17" t="s">
        <v>20</v>
      </c>
      <c r="L8" s="17" t="s">
        <v>20</v>
      </c>
    </row>
    <row r="9" spans="2:17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7" s="4" customFormat="1" ht="18" customHeight="1">
      <c r="B10" s="110" t="s">
        <v>36</v>
      </c>
      <c r="C10" s="111"/>
      <c r="D10" s="111"/>
      <c r="E10" s="111"/>
      <c r="F10" s="111"/>
      <c r="G10" s="111"/>
      <c r="H10" s="111"/>
      <c r="I10" s="111"/>
      <c r="J10" s="112">
        <f>J11</f>
        <v>135.09223799799994</v>
      </c>
      <c r="K10" s="113">
        <v>1</v>
      </c>
      <c r="L10" s="113">
        <f>J10/'סכום נכסי הקרן'!$C$42</f>
        <v>3.8415547963596593E-2</v>
      </c>
      <c r="M10" s="120"/>
      <c r="N10" s="120"/>
      <c r="O10" s="120"/>
      <c r="P10" s="120"/>
      <c r="Q10" s="120"/>
    </row>
    <row r="11" spans="2:17" s="100" customFormat="1">
      <c r="B11" s="114" t="s">
        <v>216</v>
      </c>
      <c r="C11" s="111"/>
      <c r="D11" s="111"/>
      <c r="E11" s="111"/>
      <c r="F11" s="111"/>
      <c r="G11" s="111"/>
      <c r="H11" s="111"/>
      <c r="I11" s="111"/>
      <c r="J11" s="112">
        <f>J12+J17</f>
        <v>135.09223799799994</v>
      </c>
      <c r="K11" s="113">
        <v>1</v>
      </c>
      <c r="L11" s="113">
        <f>J11/'סכום נכסי הקרן'!$C$42</f>
        <v>3.8415547963596593E-2</v>
      </c>
      <c r="M11" s="121"/>
      <c r="N11" s="121"/>
      <c r="O11" s="121"/>
      <c r="P11" s="121"/>
      <c r="Q11" s="121"/>
    </row>
    <row r="12" spans="2:17">
      <c r="B12" s="102" t="s">
        <v>34</v>
      </c>
      <c r="C12" s="82"/>
      <c r="D12" s="82"/>
      <c r="E12" s="82"/>
      <c r="F12" s="82"/>
      <c r="G12" s="82"/>
      <c r="H12" s="82"/>
      <c r="I12" s="82"/>
      <c r="J12" s="91">
        <f>SUM(J13:J15)</f>
        <v>114.54924799799996</v>
      </c>
      <c r="K12" s="92">
        <v>0.84758375807942765</v>
      </c>
      <c r="L12" s="92">
        <f>J12/'סכום נכסי הקרן'!$C$42</f>
        <v>3.2573833966139769E-2</v>
      </c>
      <c r="M12" s="122"/>
      <c r="N12" s="122"/>
      <c r="O12" s="122"/>
      <c r="P12" s="122"/>
      <c r="Q12" s="122"/>
    </row>
    <row r="13" spans="2:17">
      <c r="B13" s="87" t="s">
        <v>399</v>
      </c>
      <c r="C13" s="84" t="s">
        <v>400</v>
      </c>
      <c r="D13" s="84">
        <v>12</v>
      </c>
      <c r="E13" s="84" t="s">
        <v>311</v>
      </c>
      <c r="F13" s="84" t="s">
        <v>302</v>
      </c>
      <c r="G13" s="97" t="s">
        <v>151</v>
      </c>
      <c r="H13" s="98">
        <v>0</v>
      </c>
      <c r="I13" s="98">
        <v>0</v>
      </c>
      <c r="J13" s="94">
        <v>0.94678121699999984</v>
      </c>
      <c r="K13" s="95">
        <v>7.0245292927721883E-3</v>
      </c>
      <c r="L13" s="95">
        <f>J13/'סכום נכסי הקרן'!$C$42</f>
        <v>2.6923174707664792E-4</v>
      </c>
      <c r="M13" s="122"/>
      <c r="N13" s="122"/>
      <c r="O13" s="122"/>
      <c r="P13" s="122"/>
      <c r="Q13" s="122"/>
    </row>
    <row r="14" spans="2:17">
      <c r="B14" s="87" t="s">
        <v>401</v>
      </c>
      <c r="C14" s="84" t="s">
        <v>402</v>
      </c>
      <c r="D14" s="84">
        <v>10</v>
      </c>
      <c r="E14" s="84" t="s">
        <v>311</v>
      </c>
      <c r="F14" s="84" t="s">
        <v>302</v>
      </c>
      <c r="G14" s="97" t="s">
        <v>151</v>
      </c>
      <c r="H14" s="98">
        <v>0</v>
      </c>
      <c r="I14" s="98">
        <v>0</v>
      </c>
      <c r="J14" s="94">
        <v>105.75246678099997</v>
      </c>
      <c r="K14" s="95">
        <v>0.78461769978908669</v>
      </c>
      <c r="L14" s="95">
        <f>J14/'סכום נכסי הקרן'!$C$42</f>
        <v>3.0072334429416335E-2</v>
      </c>
      <c r="M14" s="122"/>
      <c r="N14" s="122"/>
      <c r="O14" s="122"/>
      <c r="P14" s="122"/>
      <c r="Q14" s="122"/>
    </row>
    <row r="15" spans="2:17">
      <c r="B15" s="87" t="s">
        <v>403</v>
      </c>
      <c r="C15" s="84" t="s">
        <v>404</v>
      </c>
      <c r="D15" s="84">
        <v>26</v>
      </c>
      <c r="E15" s="84" t="s">
        <v>405</v>
      </c>
      <c r="F15" s="84" t="s">
        <v>302</v>
      </c>
      <c r="G15" s="97" t="s">
        <v>151</v>
      </c>
      <c r="H15" s="98">
        <v>0</v>
      </c>
      <c r="I15" s="98">
        <v>0</v>
      </c>
      <c r="J15" s="94">
        <v>7.85</v>
      </c>
      <c r="K15" s="95">
        <v>5.5941528997568699E-2</v>
      </c>
      <c r="L15" s="95">
        <f>J15/'סכום נכסי הקרן'!$C$42</f>
        <v>2.2322677896467885E-3</v>
      </c>
      <c r="M15" s="122"/>
      <c r="N15" s="122"/>
      <c r="O15" s="122"/>
      <c r="P15" s="122"/>
      <c r="Q15" s="122"/>
    </row>
    <row r="16" spans="2:17">
      <c r="B16" s="83"/>
      <c r="C16" s="84"/>
      <c r="D16" s="84"/>
      <c r="E16" s="84"/>
      <c r="F16" s="84"/>
      <c r="G16" s="84"/>
      <c r="H16" s="84"/>
      <c r="I16" s="84"/>
      <c r="J16" s="84"/>
      <c r="K16" s="95"/>
      <c r="L16" s="84"/>
      <c r="M16" s="122"/>
      <c r="N16" s="122"/>
      <c r="O16" s="122"/>
      <c r="P16" s="122"/>
      <c r="Q16" s="122"/>
    </row>
    <row r="17" spans="2:17">
      <c r="B17" s="102" t="s">
        <v>35</v>
      </c>
      <c r="C17" s="82"/>
      <c r="D17" s="82"/>
      <c r="E17" s="82"/>
      <c r="F17" s="82"/>
      <c r="G17" s="82"/>
      <c r="H17" s="82"/>
      <c r="I17" s="82"/>
      <c r="J17" s="91">
        <v>20.542989999999996</v>
      </c>
      <c r="K17" s="92">
        <v>0.15241624192057257</v>
      </c>
      <c r="L17" s="92">
        <f>J17/'סכום נכסי הקרן'!$C$42</f>
        <v>5.8417139974568247E-3</v>
      </c>
      <c r="M17" s="122"/>
      <c r="N17" s="122"/>
      <c r="O17" s="122"/>
      <c r="P17" s="122"/>
      <c r="Q17" s="122"/>
    </row>
    <row r="18" spans="2:17">
      <c r="B18" s="87" t="s">
        <v>401</v>
      </c>
      <c r="C18" s="84" t="s">
        <v>406</v>
      </c>
      <c r="D18" s="84">
        <v>10</v>
      </c>
      <c r="E18" s="84" t="s">
        <v>311</v>
      </c>
      <c r="F18" s="84" t="s">
        <v>302</v>
      </c>
      <c r="G18" s="97" t="s">
        <v>152</v>
      </c>
      <c r="H18" s="98">
        <v>0</v>
      </c>
      <c r="I18" s="98">
        <v>0</v>
      </c>
      <c r="J18" s="94">
        <v>7.6983199999999989</v>
      </c>
      <c r="K18" s="95">
        <v>5.7116758733854342E-2</v>
      </c>
      <c r="L18" s="95">
        <f>J18/'סכום נכסי הקרן'!$C$42</f>
        <v>2.189135257374989E-3</v>
      </c>
      <c r="M18" s="122"/>
      <c r="N18" s="122"/>
      <c r="O18" s="122"/>
      <c r="P18" s="122"/>
      <c r="Q18" s="122"/>
    </row>
    <row r="19" spans="2:17">
      <c r="B19" s="87" t="s">
        <v>401</v>
      </c>
      <c r="C19" s="84" t="s">
        <v>407</v>
      </c>
      <c r="D19" s="84">
        <v>10</v>
      </c>
      <c r="E19" s="84" t="s">
        <v>311</v>
      </c>
      <c r="F19" s="84" t="s">
        <v>302</v>
      </c>
      <c r="G19" s="97" t="s">
        <v>150</v>
      </c>
      <c r="H19" s="98">
        <v>0</v>
      </c>
      <c r="I19" s="98">
        <v>0</v>
      </c>
      <c r="J19" s="94">
        <v>12.0641</v>
      </c>
      <c r="K19" s="95">
        <v>8.9582331811152383E-2</v>
      </c>
      <c r="L19" s="95">
        <f>J19/'סכום נכסי הקרן'!$C$42</f>
        <v>3.4306116995003592E-3</v>
      </c>
      <c r="M19" s="122"/>
      <c r="N19" s="122"/>
      <c r="O19" s="122"/>
      <c r="P19" s="122"/>
      <c r="Q19" s="122"/>
    </row>
    <row r="20" spans="2:17">
      <c r="B20" s="87" t="s">
        <v>403</v>
      </c>
      <c r="C20" s="84" t="s">
        <v>408</v>
      </c>
      <c r="D20" s="84">
        <v>26</v>
      </c>
      <c r="E20" s="84" t="s">
        <v>405</v>
      </c>
      <c r="F20" s="84" t="s">
        <v>302</v>
      </c>
      <c r="G20" s="97" t="s">
        <v>150</v>
      </c>
      <c r="H20" s="98">
        <v>0</v>
      </c>
      <c r="I20" s="98">
        <v>0</v>
      </c>
      <c r="J20" s="94">
        <v>0.39145999999999992</v>
      </c>
      <c r="K20" s="95">
        <v>2.9043903571109825E-3</v>
      </c>
      <c r="L20" s="95">
        <f>J20/'סכום נכסי הקרן'!$C$42</f>
        <v>1.1131764954587664E-4</v>
      </c>
      <c r="M20" s="122"/>
      <c r="N20" s="122"/>
      <c r="O20" s="122"/>
      <c r="P20" s="122"/>
      <c r="Q20" s="122"/>
    </row>
    <row r="21" spans="2:17">
      <c r="B21" s="87" t="s">
        <v>403</v>
      </c>
      <c r="C21" s="84" t="s">
        <v>409</v>
      </c>
      <c r="D21" s="84">
        <v>26</v>
      </c>
      <c r="E21" s="84" t="s">
        <v>405</v>
      </c>
      <c r="F21" s="84" t="s">
        <v>302</v>
      </c>
      <c r="G21" s="97" t="s">
        <v>152</v>
      </c>
      <c r="H21" s="98">
        <v>0</v>
      </c>
      <c r="I21" s="98">
        <v>0</v>
      </c>
      <c r="J21" s="94">
        <v>0.37910999999999989</v>
      </c>
      <c r="K21" s="95">
        <v>2.8127610184548726E-3</v>
      </c>
      <c r="L21" s="95">
        <f>J21/'סכום נכסי הקרן'!$C$42</f>
        <v>1.0780573780038137E-4</v>
      </c>
      <c r="M21" s="122"/>
      <c r="N21" s="122"/>
      <c r="O21" s="122"/>
      <c r="P21" s="122"/>
      <c r="Q21" s="122"/>
    </row>
    <row r="22" spans="2:17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  <c r="M22" s="122"/>
      <c r="N22" s="122"/>
      <c r="O22" s="122"/>
      <c r="P22" s="122"/>
      <c r="Q22" s="122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7">
      <c r="B25" s="99" t="s">
        <v>234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7">
      <c r="B26" s="104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D516" s="1"/>
    </row>
    <row r="517" spans="4:5">
      <c r="E517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2" t="s">
        <v>207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166</v>
      </c>
      <c r="C1" s="78" t="s" vm="1">
        <v>235</v>
      </c>
    </row>
    <row r="2" spans="2:18">
      <c r="B2" s="57" t="s">
        <v>165</v>
      </c>
      <c r="C2" s="78" t="s">
        <v>236</v>
      </c>
    </row>
    <row r="3" spans="2:18">
      <c r="B3" s="57" t="s">
        <v>167</v>
      </c>
      <c r="C3" s="78" t="s">
        <v>237</v>
      </c>
    </row>
    <row r="4" spans="2:18">
      <c r="B4" s="57" t="s">
        <v>168</v>
      </c>
      <c r="C4" s="78">
        <v>2148</v>
      </c>
    </row>
    <row r="6" spans="2:18" ht="26.25" customHeight="1">
      <c r="B6" s="142" t="s">
        <v>209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4"/>
    </row>
    <row r="7" spans="2:18" s="3" customFormat="1" ht="78.75">
      <c r="B7" s="23" t="s">
        <v>103</v>
      </c>
      <c r="C7" s="31" t="s">
        <v>37</v>
      </c>
      <c r="D7" s="31" t="s">
        <v>50</v>
      </c>
      <c r="E7" s="31" t="s">
        <v>15</v>
      </c>
      <c r="F7" s="31" t="s">
        <v>51</v>
      </c>
      <c r="G7" s="31" t="s">
        <v>89</v>
      </c>
      <c r="H7" s="31" t="s">
        <v>18</v>
      </c>
      <c r="I7" s="31" t="s">
        <v>88</v>
      </c>
      <c r="J7" s="31" t="s">
        <v>17</v>
      </c>
      <c r="K7" s="31" t="s">
        <v>204</v>
      </c>
      <c r="L7" s="31" t="s">
        <v>219</v>
      </c>
      <c r="M7" s="31" t="s">
        <v>205</v>
      </c>
      <c r="N7" s="31" t="s">
        <v>48</v>
      </c>
      <c r="O7" s="31" t="s">
        <v>169</v>
      </c>
      <c r="P7" s="32" t="s">
        <v>171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226</v>
      </c>
      <c r="M8" s="33" t="s">
        <v>222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234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99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D31" sqref="D31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166</v>
      </c>
      <c r="C1" s="78" t="s" vm="1">
        <v>235</v>
      </c>
    </row>
    <row r="2" spans="2:53">
      <c r="B2" s="57" t="s">
        <v>165</v>
      </c>
      <c r="C2" s="78" t="s">
        <v>236</v>
      </c>
    </row>
    <row r="3" spans="2:53">
      <c r="B3" s="57" t="s">
        <v>167</v>
      </c>
      <c r="C3" s="78" t="s">
        <v>237</v>
      </c>
    </row>
    <row r="4" spans="2:53">
      <c r="B4" s="57" t="s">
        <v>168</v>
      </c>
      <c r="C4" s="78">
        <v>2148</v>
      </c>
    </row>
    <row r="6" spans="2:53" ht="21.75" customHeight="1">
      <c r="B6" s="133" t="s">
        <v>196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5"/>
    </row>
    <row r="7" spans="2:53" ht="27.75" customHeight="1">
      <c r="B7" s="136" t="s">
        <v>73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8"/>
      <c r="AU7" s="3"/>
      <c r="AV7" s="3"/>
    </row>
    <row r="8" spans="2:53" s="3" customFormat="1" ht="66" customHeight="1">
      <c r="B8" s="23" t="s">
        <v>102</v>
      </c>
      <c r="C8" s="31" t="s">
        <v>37</v>
      </c>
      <c r="D8" s="31" t="s">
        <v>106</v>
      </c>
      <c r="E8" s="31" t="s">
        <v>15</v>
      </c>
      <c r="F8" s="31" t="s">
        <v>51</v>
      </c>
      <c r="G8" s="31" t="s">
        <v>89</v>
      </c>
      <c r="H8" s="31" t="s">
        <v>18</v>
      </c>
      <c r="I8" s="31" t="s">
        <v>88</v>
      </c>
      <c r="J8" s="31" t="s">
        <v>17</v>
      </c>
      <c r="K8" s="31" t="s">
        <v>19</v>
      </c>
      <c r="L8" s="31" t="s">
        <v>219</v>
      </c>
      <c r="M8" s="31" t="s">
        <v>218</v>
      </c>
      <c r="N8" s="31" t="s">
        <v>233</v>
      </c>
      <c r="O8" s="31" t="s">
        <v>49</v>
      </c>
      <c r="P8" s="31" t="s">
        <v>221</v>
      </c>
      <c r="Q8" s="31" t="s">
        <v>169</v>
      </c>
      <c r="R8" s="72" t="s">
        <v>171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226</v>
      </c>
      <c r="M9" s="33"/>
      <c r="N9" s="17" t="s">
        <v>222</v>
      </c>
      <c r="O9" s="33" t="s">
        <v>227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100</v>
      </c>
      <c r="R10" s="21" t="s">
        <v>101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79" t="s">
        <v>26</v>
      </c>
      <c r="C11" s="80"/>
      <c r="D11" s="80"/>
      <c r="E11" s="80"/>
      <c r="F11" s="80"/>
      <c r="G11" s="80"/>
      <c r="H11" s="88">
        <v>5.6829342074442888</v>
      </c>
      <c r="I11" s="80"/>
      <c r="J11" s="80"/>
      <c r="K11" s="89">
        <v>7.5886131136879411E-3</v>
      </c>
      <c r="L11" s="88"/>
      <c r="M11" s="90"/>
      <c r="N11" s="80"/>
      <c r="O11" s="88">
        <v>1466.3101385599998</v>
      </c>
      <c r="P11" s="80"/>
      <c r="Q11" s="89">
        <v>1</v>
      </c>
      <c r="R11" s="89">
        <f>O11/'סכום נכסי הקרן'!$C$42</f>
        <v>0.41696775693503274</v>
      </c>
      <c r="S11" s="123"/>
      <c r="T11" s="123"/>
      <c r="U11" s="123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ht="22.5" customHeight="1">
      <c r="B12" s="81" t="s">
        <v>216</v>
      </c>
      <c r="C12" s="82"/>
      <c r="D12" s="82"/>
      <c r="E12" s="82"/>
      <c r="F12" s="82"/>
      <c r="G12" s="82"/>
      <c r="H12" s="91">
        <v>5.6829342074442888</v>
      </c>
      <c r="I12" s="82"/>
      <c r="J12" s="82"/>
      <c r="K12" s="92">
        <v>7.5886131136879429E-3</v>
      </c>
      <c r="L12" s="91"/>
      <c r="M12" s="93"/>
      <c r="N12" s="82"/>
      <c r="O12" s="91">
        <v>1466.3101385599998</v>
      </c>
      <c r="P12" s="82"/>
      <c r="Q12" s="92">
        <v>1</v>
      </c>
      <c r="R12" s="92">
        <f>O12/'סכום נכסי הקרן'!$C$42</f>
        <v>0.41696775693503274</v>
      </c>
      <c r="S12" s="122"/>
      <c r="T12" s="122"/>
      <c r="U12" s="122"/>
      <c r="AW12" s="4"/>
    </row>
    <row r="13" spans="2:53" s="100" customFormat="1">
      <c r="B13" s="115" t="s">
        <v>25</v>
      </c>
      <c r="C13" s="111"/>
      <c r="D13" s="111"/>
      <c r="E13" s="111"/>
      <c r="F13" s="111"/>
      <c r="G13" s="111"/>
      <c r="H13" s="112">
        <v>5.4439601649856373</v>
      </c>
      <c r="I13" s="111"/>
      <c r="J13" s="111"/>
      <c r="K13" s="113">
        <v>-1.7551763418299851E-3</v>
      </c>
      <c r="L13" s="112"/>
      <c r="M13" s="116"/>
      <c r="N13" s="111"/>
      <c r="O13" s="112">
        <v>593.93716855999992</v>
      </c>
      <c r="P13" s="111"/>
      <c r="Q13" s="113">
        <v>0.4050556242782854</v>
      </c>
      <c r="R13" s="113">
        <f>O13/'סכום נכסי הקרן'!$C$42</f>
        <v>0.16889513508923606</v>
      </c>
      <c r="S13" s="121"/>
      <c r="T13" s="121"/>
      <c r="U13" s="121"/>
    </row>
    <row r="14" spans="2:53">
      <c r="B14" s="85" t="s">
        <v>24</v>
      </c>
      <c r="C14" s="82"/>
      <c r="D14" s="82"/>
      <c r="E14" s="82"/>
      <c r="F14" s="82"/>
      <c r="G14" s="82"/>
      <c r="H14" s="91">
        <v>5.4439601649856373</v>
      </c>
      <c r="I14" s="82"/>
      <c r="J14" s="82"/>
      <c r="K14" s="92">
        <v>-1.7551763418299851E-3</v>
      </c>
      <c r="L14" s="91"/>
      <c r="M14" s="93"/>
      <c r="N14" s="82"/>
      <c r="O14" s="91">
        <v>593.93716855999992</v>
      </c>
      <c r="P14" s="82"/>
      <c r="Q14" s="92">
        <v>0.4050556242782854</v>
      </c>
      <c r="R14" s="92">
        <f>O14/'סכום נכסי הקרן'!$C$42</f>
        <v>0.16889513508923606</v>
      </c>
      <c r="S14" s="122"/>
      <c r="T14" s="122"/>
      <c r="U14" s="122"/>
    </row>
    <row r="15" spans="2:53">
      <c r="B15" s="86" t="s">
        <v>238</v>
      </c>
      <c r="C15" s="84" t="s">
        <v>239</v>
      </c>
      <c r="D15" s="97" t="s">
        <v>107</v>
      </c>
      <c r="E15" s="84" t="s">
        <v>240</v>
      </c>
      <c r="F15" s="84"/>
      <c r="G15" s="84"/>
      <c r="H15" s="94">
        <v>2.7299999999918887</v>
      </c>
      <c r="I15" s="97" t="s">
        <v>151</v>
      </c>
      <c r="J15" s="98">
        <v>0.04</v>
      </c>
      <c r="K15" s="95">
        <v>-5.7999999999650918E-3</v>
      </c>
      <c r="L15" s="94">
        <v>65435.394548999982</v>
      </c>
      <c r="M15" s="96">
        <v>148.85</v>
      </c>
      <c r="N15" s="84"/>
      <c r="O15" s="94">
        <v>97.400580923000007</v>
      </c>
      <c r="P15" s="95">
        <v>4.2086575006365838E-6</v>
      </c>
      <c r="Q15" s="95">
        <v>6.6425634224048222E-2</v>
      </c>
      <c r="R15" s="95">
        <f>O15/'סכום נכסי הקרן'!$C$42</f>
        <v>2.7697347705388328E-2</v>
      </c>
      <c r="S15" s="122"/>
      <c r="T15" s="122"/>
      <c r="U15" s="122"/>
    </row>
    <row r="16" spans="2:53" ht="20.25">
      <c r="B16" s="86" t="s">
        <v>241</v>
      </c>
      <c r="C16" s="84" t="s">
        <v>242</v>
      </c>
      <c r="D16" s="97" t="s">
        <v>107</v>
      </c>
      <c r="E16" s="84" t="s">
        <v>240</v>
      </c>
      <c r="F16" s="84"/>
      <c r="G16" s="84"/>
      <c r="H16" s="94">
        <v>5.3599999999546766</v>
      </c>
      <c r="I16" s="97" t="s">
        <v>151</v>
      </c>
      <c r="J16" s="98">
        <v>0.04</v>
      </c>
      <c r="K16" s="95">
        <v>-2.9999999996223044E-4</v>
      </c>
      <c r="L16" s="94">
        <v>22383.608195999997</v>
      </c>
      <c r="M16" s="96">
        <v>153.77000000000001</v>
      </c>
      <c r="N16" s="84"/>
      <c r="O16" s="94">
        <v>34.419273670999999</v>
      </c>
      <c r="P16" s="95">
        <v>2.1171950189807432E-6</v>
      </c>
      <c r="Q16" s="95">
        <v>2.3473392678578685E-2</v>
      </c>
      <c r="R16" s="95">
        <f>O16/'סכום נכסי הקרן'!$C$42</f>
        <v>9.7876478928421752E-3</v>
      </c>
      <c r="S16" s="122"/>
      <c r="T16" s="122"/>
      <c r="U16" s="122"/>
      <c r="AU16" s="4"/>
    </row>
    <row r="17" spans="2:48" ht="20.25">
      <c r="B17" s="86" t="s">
        <v>243</v>
      </c>
      <c r="C17" s="84" t="s">
        <v>244</v>
      </c>
      <c r="D17" s="97" t="s">
        <v>107</v>
      </c>
      <c r="E17" s="84" t="s">
        <v>240</v>
      </c>
      <c r="F17" s="84"/>
      <c r="G17" s="84"/>
      <c r="H17" s="94">
        <v>8.419999999956211</v>
      </c>
      <c r="I17" s="97" t="s">
        <v>151</v>
      </c>
      <c r="J17" s="98">
        <v>7.4999999999999997E-3</v>
      </c>
      <c r="K17" s="95">
        <v>4.0999999999635096E-3</v>
      </c>
      <c r="L17" s="94">
        <v>57709.209819999989</v>
      </c>
      <c r="M17" s="96">
        <v>104.47</v>
      </c>
      <c r="N17" s="84"/>
      <c r="O17" s="94">
        <v>60.288812841999984</v>
      </c>
      <c r="P17" s="95">
        <v>5.4430865977602011E-6</v>
      </c>
      <c r="Q17" s="95">
        <v>4.1116003536064365E-2</v>
      </c>
      <c r="R17" s="95">
        <f>O17/'סכום נכסי הקרן'!$C$42</f>
        <v>1.7144047768565634E-2</v>
      </c>
      <c r="S17" s="122"/>
      <c r="T17" s="122"/>
      <c r="U17" s="122"/>
      <c r="AV17" s="4"/>
    </row>
    <row r="18" spans="2:48">
      <c r="B18" s="86" t="s">
        <v>245</v>
      </c>
      <c r="C18" s="84" t="s">
        <v>246</v>
      </c>
      <c r="D18" s="97" t="s">
        <v>107</v>
      </c>
      <c r="E18" s="84" t="s">
        <v>240</v>
      </c>
      <c r="F18" s="84"/>
      <c r="G18" s="84"/>
      <c r="H18" s="94">
        <v>13.80999999993287</v>
      </c>
      <c r="I18" s="97" t="s">
        <v>151</v>
      </c>
      <c r="J18" s="98">
        <v>0.04</v>
      </c>
      <c r="K18" s="95">
        <v>1.0499999999993797E-2</v>
      </c>
      <c r="L18" s="94">
        <v>45483.986757999992</v>
      </c>
      <c r="M18" s="96">
        <v>177.18</v>
      </c>
      <c r="N18" s="84"/>
      <c r="O18" s="94">
        <v>80.588526760999983</v>
      </c>
      <c r="P18" s="95">
        <v>2.8039144317611517E-6</v>
      </c>
      <c r="Q18" s="95">
        <v>5.4960082892247145E-2</v>
      </c>
      <c r="R18" s="95">
        <f>O18/'סכום נכסי הקרן'!$C$42</f>
        <v>2.2916582484543757E-2</v>
      </c>
      <c r="S18" s="122"/>
      <c r="T18" s="122"/>
      <c r="U18" s="122"/>
      <c r="AU18" s="3"/>
    </row>
    <row r="19" spans="2:48">
      <c r="B19" s="86" t="s">
        <v>247</v>
      </c>
      <c r="C19" s="84" t="s">
        <v>248</v>
      </c>
      <c r="D19" s="97" t="s">
        <v>107</v>
      </c>
      <c r="E19" s="84" t="s">
        <v>240</v>
      </c>
      <c r="F19" s="84"/>
      <c r="G19" s="84"/>
      <c r="H19" s="94">
        <v>18.039999999355949</v>
      </c>
      <c r="I19" s="97" t="s">
        <v>151</v>
      </c>
      <c r="J19" s="98">
        <v>2.75E-2</v>
      </c>
      <c r="K19" s="95">
        <v>1.2999999999389529E-2</v>
      </c>
      <c r="L19" s="94">
        <v>9478.9012920000005</v>
      </c>
      <c r="M19" s="96">
        <v>138.25</v>
      </c>
      <c r="N19" s="84"/>
      <c r="O19" s="94">
        <v>13.104581585999997</v>
      </c>
      <c r="P19" s="95">
        <v>5.3628658335495984E-7</v>
      </c>
      <c r="Q19" s="95">
        <v>8.9371144898919147E-3</v>
      </c>
      <c r="R19" s="95">
        <f>O19/'סכום נכסי הקרן'!$C$42</f>
        <v>3.7264885823218115E-3</v>
      </c>
      <c r="S19" s="122"/>
      <c r="T19" s="122"/>
      <c r="U19" s="122"/>
      <c r="AV19" s="3"/>
    </row>
    <row r="20" spans="2:48">
      <c r="B20" s="86" t="s">
        <v>249</v>
      </c>
      <c r="C20" s="84" t="s">
        <v>250</v>
      </c>
      <c r="D20" s="97" t="s">
        <v>107</v>
      </c>
      <c r="E20" s="84" t="s">
        <v>240</v>
      </c>
      <c r="F20" s="84"/>
      <c r="G20" s="84"/>
      <c r="H20" s="94">
        <v>4.8500000000127974</v>
      </c>
      <c r="I20" s="97" t="s">
        <v>151</v>
      </c>
      <c r="J20" s="98">
        <v>1.7500000000000002E-2</v>
      </c>
      <c r="K20" s="95">
        <v>-1.7000000000255947E-3</v>
      </c>
      <c r="L20" s="94">
        <v>20968.011664999998</v>
      </c>
      <c r="M20" s="96">
        <v>111.8</v>
      </c>
      <c r="N20" s="84"/>
      <c r="O20" s="94">
        <v>23.442236881999996</v>
      </c>
      <c r="P20" s="95">
        <v>1.4641362009708763E-6</v>
      </c>
      <c r="Q20" s="95">
        <v>1.5987229621846309E-2</v>
      </c>
      <c r="R20" s="95">
        <f>O20/'סכום נכסי הקרן'!$C$42</f>
        <v>6.6661592750265671E-3</v>
      </c>
      <c r="S20" s="122"/>
      <c r="T20" s="122"/>
      <c r="U20" s="122"/>
    </row>
    <row r="21" spans="2:48">
      <c r="B21" s="86" t="s">
        <v>251</v>
      </c>
      <c r="C21" s="84" t="s">
        <v>252</v>
      </c>
      <c r="D21" s="97" t="s">
        <v>107</v>
      </c>
      <c r="E21" s="84" t="s">
        <v>240</v>
      </c>
      <c r="F21" s="84"/>
      <c r="G21" s="84"/>
      <c r="H21" s="94">
        <v>1.0599999999999998</v>
      </c>
      <c r="I21" s="97" t="s">
        <v>151</v>
      </c>
      <c r="J21" s="98">
        <v>0.03</v>
      </c>
      <c r="K21" s="95">
        <v>-8.8999999999497814E-3</v>
      </c>
      <c r="L21" s="94">
        <v>84264.565400999985</v>
      </c>
      <c r="M21" s="96">
        <v>118.16</v>
      </c>
      <c r="N21" s="84"/>
      <c r="O21" s="94">
        <v>99.567007349999997</v>
      </c>
      <c r="P21" s="95">
        <v>5.4966172065977477E-6</v>
      </c>
      <c r="Q21" s="95">
        <v>6.7903102305342092E-2</v>
      </c>
      <c r="R21" s="95">
        <f>O21/'סכום נכסי הקרן'!$C$42</f>
        <v>2.8313404257188542E-2</v>
      </c>
      <c r="S21" s="122"/>
      <c r="T21" s="122"/>
      <c r="U21" s="122"/>
    </row>
    <row r="22" spans="2:48">
      <c r="B22" s="86" t="s">
        <v>253</v>
      </c>
      <c r="C22" s="84" t="s">
        <v>254</v>
      </c>
      <c r="D22" s="97" t="s">
        <v>107</v>
      </c>
      <c r="E22" s="84" t="s">
        <v>240</v>
      </c>
      <c r="F22" s="84"/>
      <c r="G22" s="84"/>
      <c r="H22" s="94">
        <v>2.0899999999914409</v>
      </c>
      <c r="I22" s="97" t="s">
        <v>151</v>
      </c>
      <c r="J22" s="98">
        <v>1E-3</v>
      </c>
      <c r="K22" s="95">
        <v>-6.8999999999708418E-3</v>
      </c>
      <c r="L22" s="94">
        <v>103351.38994499999</v>
      </c>
      <c r="M22" s="96">
        <v>102.87</v>
      </c>
      <c r="N22" s="84"/>
      <c r="O22" s="94">
        <v>106.31757409899998</v>
      </c>
      <c r="P22" s="95">
        <v>6.8194256824233192E-6</v>
      </c>
      <c r="Q22" s="95">
        <v>7.2506880572625582E-2</v>
      </c>
      <c r="R22" s="95">
        <f>O22/'סכום נכסי הקרן'!$C$42</f>
        <v>3.0233031354723994E-2</v>
      </c>
      <c r="S22" s="122"/>
      <c r="T22" s="122"/>
      <c r="U22" s="122"/>
    </row>
    <row r="23" spans="2:48">
      <c r="B23" s="86" t="s">
        <v>255</v>
      </c>
      <c r="C23" s="84" t="s">
        <v>256</v>
      </c>
      <c r="D23" s="97" t="s">
        <v>107</v>
      </c>
      <c r="E23" s="84" t="s">
        <v>240</v>
      </c>
      <c r="F23" s="84"/>
      <c r="G23" s="84"/>
      <c r="H23" s="94">
        <v>6.9000000001863064</v>
      </c>
      <c r="I23" s="97" t="s">
        <v>151</v>
      </c>
      <c r="J23" s="98">
        <v>7.4999999999999997E-3</v>
      </c>
      <c r="K23" s="95">
        <v>1.7999999999068473E-3</v>
      </c>
      <c r="L23" s="94">
        <v>16296.042781999999</v>
      </c>
      <c r="M23" s="96">
        <v>105.4</v>
      </c>
      <c r="N23" s="84"/>
      <c r="O23" s="94">
        <v>17.176028961999997</v>
      </c>
      <c r="P23" s="95">
        <v>1.1692449479939924E-6</v>
      </c>
      <c r="Q23" s="95">
        <v>1.1713776308515358E-2</v>
      </c>
      <c r="R23" s="95">
        <f>O23/'סכום נכסי הקרן'!$C$42</f>
        <v>4.8842670326003767E-3</v>
      </c>
      <c r="S23" s="122"/>
      <c r="T23" s="122"/>
      <c r="U23" s="122"/>
    </row>
    <row r="24" spans="2:48">
      <c r="B24" s="86" t="s">
        <v>257</v>
      </c>
      <c r="C24" s="84" t="s">
        <v>258</v>
      </c>
      <c r="D24" s="97" t="s">
        <v>107</v>
      </c>
      <c r="E24" s="84" t="s">
        <v>240</v>
      </c>
      <c r="F24" s="84"/>
      <c r="G24" s="84"/>
      <c r="H24" s="94">
        <v>23.22000000094264</v>
      </c>
      <c r="I24" s="97" t="s">
        <v>151</v>
      </c>
      <c r="J24" s="98">
        <v>0.01</v>
      </c>
      <c r="K24" s="95">
        <v>1.5300000001148086E-2</v>
      </c>
      <c r="L24" s="94">
        <v>7370.7913279999993</v>
      </c>
      <c r="M24" s="96">
        <v>89.81</v>
      </c>
      <c r="N24" s="84"/>
      <c r="O24" s="94">
        <v>6.6197082079999987</v>
      </c>
      <c r="P24" s="95">
        <v>7.0359054472011981E-7</v>
      </c>
      <c r="Q24" s="95">
        <v>4.5145348408358755E-3</v>
      </c>
      <c r="R24" s="95">
        <f>O24/'סכום נכסי הקרן'!$C$42</f>
        <v>1.8824154661883899E-3</v>
      </c>
      <c r="S24" s="122"/>
      <c r="T24" s="122"/>
      <c r="U24" s="122"/>
    </row>
    <row r="25" spans="2:48">
      <c r="B25" s="86" t="s">
        <v>259</v>
      </c>
      <c r="C25" s="84" t="s">
        <v>260</v>
      </c>
      <c r="D25" s="97" t="s">
        <v>107</v>
      </c>
      <c r="E25" s="84" t="s">
        <v>240</v>
      </c>
      <c r="F25" s="84"/>
      <c r="G25" s="84"/>
      <c r="H25" s="94">
        <v>3.8599999999934553</v>
      </c>
      <c r="I25" s="97" t="s">
        <v>151</v>
      </c>
      <c r="J25" s="98">
        <v>2.75E-2</v>
      </c>
      <c r="K25" s="95">
        <v>-3.6999999999781869E-3</v>
      </c>
      <c r="L25" s="94">
        <v>47027.558120000002</v>
      </c>
      <c r="M25" s="96">
        <v>116.98</v>
      </c>
      <c r="N25" s="84"/>
      <c r="O25" s="94">
        <v>55.012837275999992</v>
      </c>
      <c r="P25" s="95">
        <v>2.8361906660780497E-6</v>
      </c>
      <c r="Q25" s="95">
        <v>3.7517872808289887E-2</v>
      </c>
      <c r="R25" s="95">
        <f>O25/'סכום נכסי הקרן'!$C$42</f>
        <v>1.5643743269846491E-2</v>
      </c>
      <c r="S25" s="122"/>
      <c r="T25" s="122"/>
      <c r="U25" s="122"/>
    </row>
    <row r="26" spans="2:48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  <c r="S26" s="122"/>
      <c r="T26" s="122"/>
      <c r="U26" s="122"/>
    </row>
    <row r="27" spans="2:48" s="100" customFormat="1">
      <c r="B27" s="115" t="s">
        <v>38</v>
      </c>
      <c r="C27" s="111"/>
      <c r="D27" s="111"/>
      <c r="E27" s="111"/>
      <c r="F27" s="111"/>
      <c r="G27" s="111"/>
      <c r="H27" s="112">
        <v>5.8456347621591265</v>
      </c>
      <c r="I27" s="111"/>
      <c r="J27" s="111"/>
      <c r="K27" s="113">
        <v>1.3950139712604807E-2</v>
      </c>
      <c r="L27" s="112"/>
      <c r="M27" s="116"/>
      <c r="N27" s="111"/>
      <c r="O27" s="112">
        <v>872.3729699999999</v>
      </c>
      <c r="P27" s="111"/>
      <c r="Q27" s="113">
        <v>0.59494437572171455</v>
      </c>
      <c r="R27" s="113">
        <f>O27/'סכום נכסי הקרן'!$C$42</f>
        <v>0.24807262184579668</v>
      </c>
      <c r="S27" s="121"/>
      <c r="T27" s="121"/>
      <c r="U27" s="121"/>
    </row>
    <row r="28" spans="2:48">
      <c r="B28" s="85" t="s">
        <v>23</v>
      </c>
      <c r="C28" s="82"/>
      <c r="D28" s="82"/>
      <c r="E28" s="82"/>
      <c r="F28" s="82"/>
      <c r="G28" s="82"/>
      <c r="H28" s="91">
        <v>5.8456347621591265</v>
      </c>
      <c r="I28" s="82"/>
      <c r="J28" s="82"/>
      <c r="K28" s="92">
        <v>1.3950139712604807E-2</v>
      </c>
      <c r="L28" s="91"/>
      <c r="M28" s="93"/>
      <c r="N28" s="82"/>
      <c r="O28" s="91">
        <v>872.3729699999999</v>
      </c>
      <c r="P28" s="82"/>
      <c r="Q28" s="92">
        <v>0.59494437572171455</v>
      </c>
      <c r="R28" s="92">
        <f>O28/'סכום נכסי הקרן'!$C$42</f>
        <v>0.24807262184579668</v>
      </c>
      <c r="S28" s="122"/>
      <c r="T28" s="122"/>
      <c r="U28" s="122"/>
    </row>
    <row r="29" spans="2:48">
      <c r="B29" s="86" t="s">
        <v>261</v>
      </c>
      <c r="C29" s="84" t="s">
        <v>262</v>
      </c>
      <c r="D29" s="97" t="s">
        <v>107</v>
      </c>
      <c r="E29" s="84" t="s">
        <v>240</v>
      </c>
      <c r="F29" s="84"/>
      <c r="G29" s="84"/>
      <c r="H29" s="94">
        <v>0.42</v>
      </c>
      <c r="I29" s="97" t="s">
        <v>151</v>
      </c>
      <c r="J29" s="98">
        <v>0.06</v>
      </c>
      <c r="K29" s="95">
        <v>1.3999999999999998E-3</v>
      </c>
      <c r="L29" s="94">
        <v>25999.999999999996</v>
      </c>
      <c r="M29" s="96">
        <v>105.94</v>
      </c>
      <c r="N29" s="84"/>
      <c r="O29" s="94">
        <v>27.544399999999992</v>
      </c>
      <c r="P29" s="95">
        <v>1.8282427104356573E-6</v>
      </c>
      <c r="Q29" s="95">
        <v>1.8784839083940432E-2</v>
      </c>
      <c r="R29" s="95">
        <f>O29/'סכום נכסי הקרן'!$C$42</f>
        <v>7.8326722172161762E-3</v>
      </c>
      <c r="S29" s="122"/>
      <c r="T29" s="122"/>
      <c r="U29" s="122"/>
    </row>
    <row r="30" spans="2:48">
      <c r="B30" s="86" t="s">
        <v>263</v>
      </c>
      <c r="C30" s="84" t="s">
        <v>264</v>
      </c>
      <c r="D30" s="97" t="s">
        <v>107</v>
      </c>
      <c r="E30" s="84" t="s">
        <v>240</v>
      </c>
      <c r="F30" s="84"/>
      <c r="G30" s="84"/>
      <c r="H30" s="94">
        <v>6.53</v>
      </c>
      <c r="I30" s="97" t="s">
        <v>151</v>
      </c>
      <c r="J30" s="98">
        <v>6.25E-2</v>
      </c>
      <c r="K30" s="95">
        <v>1.9000000000000003E-2</v>
      </c>
      <c r="L30" s="94">
        <v>10008.999999999998</v>
      </c>
      <c r="M30" s="96">
        <v>138.05000000000001</v>
      </c>
      <c r="N30" s="84"/>
      <c r="O30" s="94">
        <v>13.817419999999998</v>
      </c>
      <c r="P30" s="95">
        <v>5.9007011730867468E-7</v>
      </c>
      <c r="Q30" s="95">
        <v>9.4232588567992118E-3</v>
      </c>
      <c r="R30" s="95">
        <f>O30/'סכום נכסי הקרן'!$C$42</f>
        <v>3.9291951085377481E-3</v>
      </c>
      <c r="S30" s="122"/>
      <c r="T30" s="122"/>
      <c r="U30" s="122"/>
    </row>
    <row r="31" spans="2:48">
      <c r="B31" s="86" t="s">
        <v>265</v>
      </c>
      <c r="C31" s="84" t="s">
        <v>266</v>
      </c>
      <c r="D31" s="97" t="s">
        <v>107</v>
      </c>
      <c r="E31" s="84" t="s">
        <v>240</v>
      </c>
      <c r="F31" s="84"/>
      <c r="G31" s="84"/>
      <c r="H31" s="94">
        <v>5.0299999999999994</v>
      </c>
      <c r="I31" s="97" t="s">
        <v>151</v>
      </c>
      <c r="J31" s="98">
        <v>3.7499999999999999E-2</v>
      </c>
      <c r="K31" s="95">
        <v>1.4399999999999998E-2</v>
      </c>
      <c r="L31" s="94">
        <v>94971.999999999985</v>
      </c>
      <c r="M31" s="96">
        <v>114.03</v>
      </c>
      <c r="N31" s="84"/>
      <c r="O31" s="94">
        <v>108.29657</v>
      </c>
      <c r="P31" s="95">
        <v>6.0464814828255395E-6</v>
      </c>
      <c r="Q31" s="95">
        <v>7.3856524040919067E-2</v>
      </c>
      <c r="R31" s="95">
        <f>O31/'סכום נכסי הקרן'!$C$42</f>
        <v>3.0795789164360345E-2</v>
      </c>
      <c r="S31" s="122"/>
      <c r="T31" s="122"/>
      <c r="U31" s="122"/>
    </row>
    <row r="32" spans="2:48">
      <c r="B32" s="86" t="s">
        <v>267</v>
      </c>
      <c r="C32" s="84" t="s">
        <v>268</v>
      </c>
      <c r="D32" s="97" t="s">
        <v>107</v>
      </c>
      <c r="E32" s="84" t="s">
        <v>240</v>
      </c>
      <c r="F32" s="84"/>
      <c r="G32" s="84"/>
      <c r="H32" s="94">
        <v>18.2</v>
      </c>
      <c r="I32" s="97" t="s">
        <v>151</v>
      </c>
      <c r="J32" s="98">
        <v>3.7499999999999999E-2</v>
      </c>
      <c r="K32" s="95">
        <v>3.2099999999999997E-2</v>
      </c>
      <c r="L32" s="94">
        <v>24999.999999999996</v>
      </c>
      <c r="M32" s="96">
        <v>111.75</v>
      </c>
      <c r="N32" s="84"/>
      <c r="O32" s="94">
        <v>27.937499999999996</v>
      </c>
      <c r="P32" s="95">
        <v>3.2979885699631332E-6</v>
      </c>
      <c r="Q32" s="95">
        <v>1.9052926979988158E-2</v>
      </c>
      <c r="R32" s="95">
        <f>O32/'סכום נכסי הקרן'!$C$42</f>
        <v>7.94445622589263E-3</v>
      </c>
      <c r="S32" s="122"/>
      <c r="T32" s="122"/>
      <c r="U32" s="122"/>
    </row>
    <row r="33" spans="2:21">
      <c r="B33" s="86" t="s">
        <v>269</v>
      </c>
      <c r="C33" s="84" t="s">
        <v>270</v>
      </c>
      <c r="D33" s="97" t="s">
        <v>107</v>
      </c>
      <c r="E33" s="84" t="s">
        <v>240</v>
      </c>
      <c r="F33" s="84"/>
      <c r="G33" s="84"/>
      <c r="H33" s="94">
        <v>0.67</v>
      </c>
      <c r="I33" s="97" t="s">
        <v>151</v>
      </c>
      <c r="J33" s="98">
        <v>2.2499999999999999E-2</v>
      </c>
      <c r="K33" s="95">
        <v>1.8000000000000002E-3</v>
      </c>
      <c r="L33" s="94">
        <v>34799.999999999993</v>
      </c>
      <c r="M33" s="96">
        <v>102.13</v>
      </c>
      <c r="N33" s="84"/>
      <c r="O33" s="94">
        <v>35.541249999999991</v>
      </c>
      <c r="P33" s="95">
        <v>1.8102645118970267E-6</v>
      </c>
      <c r="Q33" s="95">
        <v>2.4238562542371511E-2</v>
      </c>
      <c r="R33" s="95">
        <f>O33/'סכום נכסי הקרן'!$C$42</f>
        <v>1.0106699054622153E-2</v>
      </c>
      <c r="S33" s="122"/>
      <c r="T33" s="122"/>
      <c r="U33" s="122"/>
    </row>
    <row r="34" spans="2:21">
      <c r="B34" s="86" t="s">
        <v>271</v>
      </c>
      <c r="C34" s="84" t="s">
        <v>272</v>
      </c>
      <c r="D34" s="97" t="s">
        <v>107</v>
      </c>
      <c r="E34" s="84" t="s">
        <v>240</v>
      </c>
      <c r="F34" s="84"/>
      <c r="G34" s="84"/>
      <c r="H34" s="94">
        <v>9.0000000000000011E-2</v>
      </c>
      <c r="I34" s="97" t="s">
        <v>151</v>
      </c>
      <c r="J34" s="98">
        <v>5.0000000000000001E-3</v>
      </c>
      <c r="K34" s="95">
        <v>2.1999999999999997E-3</v>
      </c>
      <c r="L34" s="94">
        <v>124499.99999999999</v>
      </c>
      <c r="M34" s="96">
        <v>100.48</v>
      </c>
      <c r="N34" s="84"/>
      <c r="O34" s="94">
        <v>125.09760999999999</v>
      </c>
      <c r="P34" s="95">
        <v>1.4481148767203979E-5</v>
      </c>
      <c r="Q34" s="95">
        <v>8.531456389086485E-2</v>
      </c>
      <c r="R34" s="95">
        <f>O34/'סכום נכסי הקרן'!$C$42</f>
        <v>3.5573422339464457E-2</v>
      </c>
      <c r="S34" s="122"/>
      <c r="T34" s="122"/>
      <c r="U34" s="122"/>
    </row>
    <row r="35" spans="2:21">
      <c r="B35" s="86" t="s">
        <v>273</v>
      </c>
      <c r="C35" s="84" t="s">
        <v>274</v>
      </c>
      <c r="D35" s="97" t="s">
        <v>107</v>
      </c>
      <c r="E35" s="84" t="s">
        <v>240</v>
      </c>
      <c r="F35" s="84"/>
      <c r="G35" s="84"/>
      <c r="H35" s="94">
        <v>4.05</v>
      </c>
      <c r="I35" s="97" t="s">
        <v>151</v>
      </c>
      <c r="J35" s="98">
        <v>1.2500000000000001E-2</v>
      </c>
      <c r="K35" s="95">
        <v>1.1500000000000002E-2</v>
      </c>
      <c r="L35" s="94">
        <v>19999.999999999996</v>
      </c>
      <c r="M35" s="96">
        <v>101.44</v>
      </c>
      <c r="N35" s="84"/>
      <c r="O35" s="94">
        <v>20.287999999999997</v>
      </c>
      <c r="P35" s="95">
        <v>1.5789868430921297E-6</v>
      </c>
      <c r="Q35" s="95">
        <v>1.3836090651275159E-2</v>
      </c>
      <c r="R35" s="95">
        <f>O35/'סכום נכסי הקרן'!$C$42</f>
        <v>5.7692036836119792E-3</v>
      </c>
      <c r="S35" s="122"/>
      <c r="T35" s="122"/>
      <c r="U35" s="122"/>
    </row>
    <row r="36" spans="2:21">
      <c r="B36" s="86" t="s">
        <v>275</v>
      </c>
      <c r="C36" s="84" t="s">
        <v>276</v>
      </c>
      <c r="D36" s="97" t="s">
        <v>107</v>
      </c>
      <c r="E36" s="84" t="s">
        <v>240</v>
      </c>
      <c r="F36" s="84"/>
      <c r="G36" s="84"/>
      <c r="H36" s="94">
        <v>2.33</v>
      </c>
      <c r="I36" s="97" t="s">
        <v>151</v>
      </c>
      <c r="J36" s="98">
        <v>5.0000000000000001E-3</v>
      </c>
      <c r="K36" s="95">
        <v>6.0999999999999995E-3</v>
      </c>
      <c r="L36" s="94">
        <v>9978.9999999999982</v>
      </c>
      <c r="M36" s="96">
        <v>100.08</v>
      </c>
      <c r="N36" s="84"/>
      <c r="O36" s="94">
        <v>9.9869799999999973</v>
      </c>
      <c r="P36" s="95">
        <v>1.2615979397735215E-6</v>
      </c>
      <c r="Q36" s="95">
        <v>6.8109602036904564E-3</v>
      </c>
      <c r="R36" s="95">
        <f>O36/'סכום נכסי הקרן'!$C$42</f>
        <v>2.839950798706583E-3</v>
      </c>
      <c r="S36" s="122"/>
      <c r="T36" s="122"/>
      <c r="U36" s="122"/>
    </row>
    <row r="37" spans="2:21">
      <c r="B37" s="86" t="s">
        <v>277</v>
      </c>
      <c r="C37" s="84" t="s">
        <v>278</v>
      </c>
      <c r="D37" s="97" t="s">
        <v>107</v>
      </c>
      <c r="E37" s="84" t="s">
        <v>240</v>
      </c>
      <c r="F37" s="84"/>
      <c r="G37" s="84"/>
      <c r="H37" s="94">
        <v>3.0700000000000003</v>
      </c>
      <c r="I37" s="97" t="s">
        <v>151</v>
      </c>
      <c r="J37" s="98">
        <v>5.5E-2</v>
      </c>
      <c r="K37" s="95">
        <v>8.9000000000000017E-3</v>
      </c>
      <c r="L37" s="94">
        <v>15741.999999999998</v>
      </c>
      <c r="M37" s="96">
        <v>118.75</v>
      </c>
      <c r="N37" s="84"/>
      <c r="O37" s="94">
        <v>18.693619999999996</v>
      </c>
      <c r="P37" s="95">
        <v>8.7663493366691529E-7</v>
      </c>
      <c r="Q37" s="95">
        <v>1.2748749059566754E-2</v>
      </c>
      <c r="R37" s="95">
        <f>O37/'סכום נכסי הקרן'!$C$42</f>
        <v>5.315817299095158E-3</v>
      </c>
      <c r="S37" s="122"/>
      <c r="T37" s="122"/>
      <c r="U37" s="122"/>
    </row>
    <row r="38" spans="2:21">
      <c r="B38" s="86" t="s">
        <v>279</v>
      </c>
      <c r="C38" s="84" t="s">
        <v>280</v>
      </c>
      <c r="D38" s="97" t="s">
        <v>107</v>
      </c>
      <c r="E38" s="84" t="s">
        <v>240</v>
      </c>
      <c r="F38" s="84"/>
      <c r="G38" s="84"/>
      <c r="H38" s="94">
        <v>14.930000000000001</v>
      </c>
      <c r="I38" s="97" t="s">
        <v>151</v>
      </c>
      <c r="J38" s="98">
        <v>5.5E-2</v>
      </c>
      <c r="K38" s="95">
        <v>2.9699999999999997E-2</v>
      </c>
      <c r="L38" s="94">
        <v>74011.999999999985</v>
      </c>
      <c r="M38" s="96">
        <v>145.85</v>
      </c>
      <c r="N38" s="84"/>
      <c r="O38" s="94">
        <v>107.94650999999998</v>
      </c>
      <c r="P38" s="95">
        <v>4.0479935435126481E-6</v>
      </c>
      <c r="Q38" s="95">
        <v>7.361778873465992E-2</v>
      </c>
      <c r="R38" s="95">
        <f>O38/'סכום נכסי הקרן'!$C$42</f>
        <v>3.0696244239208269E-2</v>
      </c>
      <c r="S38" s="122"/>
      <c r="T38" s="122"/>
      <c r="U38" s="122"/>
    </row>
    <row r="39" spans="2:21">
      <c r="B39" s="86" t="s">
        <v>281</v>
      </c>
      <c r="C39" s="84" t="s">
        <v>282</v>
      </c>
      <c r="D39" s="97" t="s">
        <v>107</v>
      </c>
      <c r="E39" s="84" t="s">
        <v>240</v>
      </c>
      <c r="F39" s="84"/>
      <c r="G39" s="84"/>
      <c r="H39" s="94">
        <v>7.8299999999999974</v>
      </c>
      <c r="I39" s="97" t="s">
        <v>151</v>
      </c>
      <c r="J39" s="98">
        <v>0.02</v>
      </c>
      <c r="K39" s="95">
        <v>0.02</v>
      </c>
      <c r="L39" s="94">
        <v>133999.99999999997</v>
      </c>
      <c r="M39" s="96">
        <v>101.03</v>
      </c>
      <c r="N39" s="84"/>
      <c r="O39" s="94">
        <v>135.3802</v>
      </c>
      <c r="P39" s="95">
        <v>9.3941008666791332E-6</v>
      </c>
      <c r="Q39" s="95">
        <v>9.232712537400245E-2</v>
      </c>
      <c r="R39" s="95">
        <f>O39/'סכום נכסי הקרן'!$C$42</f>
        <v>3.8497434371457348E-2</v>
      </c>
      <c r="S39" s="122"/>
      <c r="T39" s="122"/>
      <c r="U39" s="122"/>
    </row>
    <row r="40" spans="2:21">
      <c r="B40" s="86" t="s">
        <v>283</v>
      </c>
      <c r="C40" s="84" t="s">
        <v>284</v>
      </c>
      <c r="D40" s="97" t="s">
        <v>107</v>
      </c>
      <c r="E40" s="84" t="s">
        <v>240</v>
      </c>
      <c r="F40" s="84"/>
      <c r="G40" s="84"/>
      <c r="H40" s="94">
        <v>2.56</v>
      </c>
      <c r="I40" s="97" t="s">
        <v>151</v>
      </c>
      <c r="J40" s="98">
        <v>0.01</v>
      </c>
      <c r="K40" s="95">
        <v>6.9000000000000008E-3</v>
      </c>
      <c r="L40" s="94">
        <v>114874.99999999999</v>
      </c>
      <c r="M40" s="96">
        <v>101.21</v>
      </c>
      <c r="N40" s="84"/>
      <c r="O40" s="94">
        <v>116.26499999999999</v>
      </c>
      <c r="P40" s="95">
        <v>7.887814574456609E-6</v>
      </c>
      <c r="Q40" s="95">
        <v>7.9290865515107764E-2</v>
      </c>
      <c r="R40" s="95">
        <f>O40/'סכום נכסי הקרן'!$C$42</f>
        <v>3.3061734339271828E-2</v>
      </c>
      <c r="S40" s="122"/>
      <c r="T40" s="122"/>
      <c r="U40" s="122"/>
    </row>
    <row r="41" spans="2:21">
      <c r="B41" s="86" t="s">
        <v>285</v>
      </c>
      <c r="C41" s="84" t="s">
        <v>286</v>
      </c>
      <c r="D41" s="97" t="s">
        <v>107</v>
      </c>
      <c r="E41" s="84" t="s">
        <v>240</v>
      </c>
      <c r="F41" s="84"/>
      <c r="G41" s="84"/>
      <c r="H41" s="94">
        <v>6.5799999999999992</v>
      </c>
      <c r="I41" s="97" t="s">
        <v>151</v>
      </c>
      <c r="J41" s="98">
        <v>1.7500000000000002E-2</v>
      </c>
      <c r="K41" s="95">
        <v>1.7799999999999996E-2</v>
      </c>
      <c r="L41" s="94">
        <v>14999.999999999998</v>
      </c>
      <c r="M41" s="96">
        <v>99.93</v>
      </c>
      <c r="N41" s="84"/>
      <c r="O41" s="94">
        <v>14.989499999999998</v>
      </c>
      <c r="P41" s="95">
        <v>8.6317194051295195E-7</v>
      </c>
      <c r="Q41" s="95">
        <v>1.0222598620725996E-2</v>
      </c>
      <c r="R41" s="95">
        <f>O41/'סכום נכסי הקרן'!$C$42</f>
        <v>4.2624940169312779E-3</v>
      </c>
      <c r="S41" s="122"/>
      <c r="T41" s="122"/>
      <c r="U41" s="122"/>
    </row>
    <row r="42" spans="2:21">
      <c r="B42" s="86" t="s">
        <v>287</v>
      </c>
      <c r="C42" s="84" t="s">
        <v>288</v>
      </c>
      <c r="D42" s="97" t="s">
        <v>107</v>
      </c>
      <c r="E42" s="84" t="s">
        <v>240</v>
      </c>
      <c r="F42" s="84"/>
      <c r="G42" s="84"/>
      <c r="H42" s="94">
        <v>9.0799999999999965</v>
      </c>
      <c r="I42" s="97" t="s">
        <v>151</v>
      </c>
      <c r="J42" s="98">
        <v>2.2499999999999999E-2</v>
      </c>
      <c r="K42" s="95">
        <v>2.1999999999999992E-2</v>
      </c>
      <c r="L42" s="94">
        <v>68489.999999999985</v>
      </c>
      <c r="M42" s="96">
        <v>100.4</v>
      </c>
      <c r="N42" s="84"/>
      <c r="O42" s="94">
        <v>68.763960000000012</v>
      </c>
      <c r="P42" s="95">
        <v>2.1564861460957174E-5</v>
      </c>
      <c r="Q42" s="95">
        <v>4.6895917986034076E-2</v>
      </c>
      <c r="R42" s="95">
        <f>O42/'סכום נכסי הקרן'!$C$42</f>
        <v>1.9554085732045885E-2</v>
      </c>
      <c r="S42" s="122"/>
      <c r="T42" s="122"/>
      <c r="U42" s="122"/>
    </row>
    <row r="43" spans="2:21">
      <c r="B43" s="86" t="s">
        <v>289</v>
      </c>
      <c r="C43" s="84" t="s">
        <v>290</v>
      </c>
      <c r="D43" s="97" t="s">
        <v>107</v>
      </c>
      <c r="E43" s="84" t="s">
        <v>240</v>
      </c>
      <c r="F43" s="84"/>
      <c r="G43" s="84"/>
      <c r="H43" s="94">
        <v>1.3000000000000005</v>
      </c>
      <c r="I43" s="97" t="s">
        <v>151</v>
      </c>
      <c r="J43" s="98">
        <v>0.05</v>
      </c>
      <c r="K43" s="95">
        <v>2.8000000000000004E-3</v>
      </c>
      <c r="L43" s="94">
        <v>38160.999999999993</v>
      </c>
      <c r="M43" s="96">
        <v>109.6</v>
      </c>
      <c r="N43" s="84"/>
      <c r="O43" s="94">
        <v>41.824449999999992</v>
      </c>
      <c r="P43" s="95">
        <v>2.0617348049642417E-6</v>
      </c>
      <c r="Q43" s="95">
        <v>2.8523604181768795E-2</v>
      </c>
      <c r="R43" s="95">
        <f>O43/'סכום נכסי הקרן'!$C$42</f>
        <v>1.1893423255374853E-2</v>
      </c>
      <c r="S43" s="122"/>
      <c r="T43" s="122"/>
      <c r="U43" s="122"/>
    </row>
    <row r="44" spans="2:21">
      <c r="C44" s="1"/>
      <c r="D44" s="1"/>
      <c r="P44" s="122"/>
      <c r="Q44" s="122"/>
      <c r="R44" s="122"/>
      <c r="S44" s="122"/>
      <c r="T44" s="122"/>
      <c r="U44" s="122"/>
    </row>
    <row r="45" spans="2:21">
      <c r="C45" s="1"/>
      <c r="D45" s="1"/>
    </row>
    <row r="46" spans="2:21">
      <c r="C46" s="1"/>
      <c r="D46" s="1"/>
    </row>
    <row r="47" spans="2:21">
      <c r="B47" s="99" t="s">
        <v>99</v>
      </c>
      <c r="C47" s="100"/>
      <c r="D47" s="100"/>
    </row>
    <row r="48" spans="2:21">
      <c r="B48" s="99" t="s">
        <v>217</v>
      </c>
      <c r="C48" s="100"/>
      <c r="D48" s="100"/>
    </row>
    <row r="49" spans="2:4">
      <c r="B49" s="139" t="s">
        <v>225</v>
      </c>
      <c r="C49" s="139"/>
      <c r="D49" s="139"/>
    </row>
    <row r="50" spans="2:4">
      <c r="C50" s="1"/>
      <c r="D50" s="1"/>
    </row>
    <row r="51" spans="2:4">
      <c r="C51" s="1"/>
      <c r="D51" s="1"/>
    </row>
    <row r="52" spans="2:4">
      <c r="C52" s="1"/>
      <c r="D52" s="1"/>
    </row>
    <row r="53" spans="2:4">
      <c r="C53" s="1"/>
      <c r="D53" s="1"/>
    </row>
    <row r="54" spans="2:4">
      <c r="C54" s="1"/>
      <c r="D54" s="1"/>
    </row>
    <row r="55" spans="2:4">
      <c r="C55" s="1"/>
      <c r="D55" s="1"/>
    </row>
    <row r="56" spans="2:4">
      <c r="C56" s="1"/>
      <c r="D56" s="1"/>
    </row>
    <row r="57" spans="2:4">
      <c r="C57" s="1"/>
      <c r="D57" s="1"/>
    </row>
    <row r="58" spans="2:4">
      <c r="C58" s="1"/>
      <c r="D58" s="1"/>
    </row>
    <row r="59" spans="2:4">
      <c r="C59" s="1"/>
      <c r="D59" s="1"/>
    </row>
    <row r="60" spans="2:4">
      <c r="C60" s="1"/>
      <c r="D60" s="1"/>
    </row>
    <row r="61" spans="2:4">
      <c r="C61" s="1"/>
      <c r="D61" s="1"/>
    </row>
    <row r="62" spans="2:4">
      <c r="C62" s="1"/>
      <c r="D62" s="1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9:D49"/>
  </mergeCells>
  <phoneticPr fontId="3" type="noConversion"/>
  <dataValidations count="1">
    <dataValidation allowBlank="1" showInputMessage="1" showErrorMessage="1" sqref="N10:Q10 N9 N1:N7 N32:N1048576 C5:C29 O1:Q9 O11:Q1048576 B50:B1048576 J1:M1048576 E1:I30 B47:B49 D1:D29 R1:AF1048576 AJ1:XFD1048576 AG1:AI27 AG31:AI1048576 C47:D48 A1:A1048576 B1:B46 E32:I1048576 C32:D46 C50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166</v>
      </c>
      <c r="C1" s="78" t="s" vm="1">
        <v>235</v>
      </c>
    </row>
    <row r="2" spans="2:67">
      <c r="B2" s="57" t="s">
        <v>165</v>
      </c>
      <c r="C2" s="78" t="s">
        <v>236</v>
      </c>
    </row>
    <row r="3" spans="2:67">
      <c r="B3" s="57" t="s">
        <v>167</v>
      </c>
      <c r="C3" s="78" t="s">
        <v>237</v>
      </c>
    </row>
    <row r="4" spans="2:67">
      <c r="B4" s="57" t="s">
        <v>168</v>
      </c>
      <c r="C4" s="78">
        <v>2148</v>
      </c>
    </row>
    <row r="6" spans="2:67" ht="26.25" customHeight="1">
      <c r="B6" s="136" t="s">
        <v>196</v>
      </c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  <c r="Q6" s="140"/>
      <c r="R6" s="140"/>
      <c r="S6" s="140"/>
      <c r="T6" s="141"/>
      <c r="BO6" s="3"/>
    </row>
    <row r="7" spans="2:67" ht="26.25" customHeight="1">
      <c r="B7" s="136" t="s">
        <v>74</v>
      </c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1"/>
      <c r="AZ7" s="44"/>
      <c r="BJ7" s="3"/>
      <c r="BO7" s="3"/>
    </row>
    <row r="8" spans="2:67" s="3" customFormat="1" ht="78.75">
      <c r="B8" s="38" t="s">
        <v>102</v>
      </c>
      <c r="C8" s="14" t="s">
        <v>37</v>
      </c>
      <c r="D8" s="14" t="s">
        <v>106</v>
      </c>
      <c r="E8" s="14" t="s">
        <v>212</v>
      </c>
      <c r="F8" s="14" t="s">
        <v>104</v>
      </c>
      <c r="G8" s="14" t="s">
        <v>50</v>
      </c>
      <c r="H8" s="14" t="s">
        <v>15</v>
      </c>
      <c r="I8" s="14" t="s">
        <v>51</v>
      </c>
      <c r="J8" s="14" t="s">
        <v>89</v>
      </c>
      <c r="K8" s="14" t="s">
        <v>18</v>
      </c>
      <c r="L8" s="14" t="s">
        <v>88</v>
      </c>
      <c r="M8" s="14" t="s">
        <v>17</v>
      </c>
      <c r="N8" s="14" t="s">
        <v>19</v>
      </c>
      <c r="O8" s="14" t="s">
        <v>219</v>
      </c>
      <c r="P8" s="14" t="s">
        <v>218</v>
      </c>
      <c r="Q8" s="14" t="s">
        <v>49</v>
      </c>
      <c r="R8" s="14" t="s">
        <v>48</v>
      </c>
      <c r="S8" s="14" t="s">
        <v>169</v>
      </c>
      <c r="T8" s="39" t="s">
        <v>171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226</v>
      </c>
      <c r="P9" s="17"/>
      <c r="Q9" s="17" t="s">
        <v>222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100</v>
      </c>
      <c r="R10" s="20" t="s">
        <v>101</v>
      </c>
      <c r="S10" s="46" t="s">
        <v>172</v>
      </c>
      <c r="T10" s="73" t="s">
        <v>213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H830"/>
  <sheetViews>
    <sheetView rightToLeft="1" zoomScale="90" zoomScaleNormal="90" workbookViewId="0">
      <selection activeCell="J26" sqref="J26"/>
    </sheetView>
  </sheetViews>
  <sheetFormatPr defaultColWidth="9.140625" defaultRowHeight="18"/>
  <cols>
    <col min="1" max="1" width="6.28515625" style="1" customWidth="1"/>
    <col min="2" max="2" width="25.5703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2.710937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5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9" style="1" bestFit="1" customWidth="1"/>
    <col min="16" max="16" width="7.28515625" style="1" bestFit="1" customWidth="1"/>
    <col min="17" max="17" width="8.28515625" style="1" bestFit="1" customWidth="1"/>
    <col min="18" max="18" width="6.85546875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0">
      <c r="B1" s="57" t="s">
        <v>166</v>
      </c>
      <c r="C1" s="78" t="s" vm="1">
        <v>235</v>
      </c>
    </row>
    <row r="2" spans="2:60">
      <c r="B2" s="57" t="s">
        <v>165</v>
      </c>
      <c r="C2" s="78" t="s">
        <v>236</v>
      </c>
    </row>
    <row r="3" spans="2:60">
      <c r="B3" s="57" t="s">
        <v>167</v>
      </c>
      <c r="C3" s="78" t="s">
        <v>237</v>
      </c>
    </row>
    <row r="4" spans="2:60">
      <c r="B4" s="57" t="s">
        <v>168</v>
      </c>
      <c r="C4" s="78">
        <v>2148</v>
      </c>
    </row>
    <row r="6" spans="2:60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4"/>
    </row>
    <row r="7" spans="2:60" ht="26.25" customHeight="1">
      <c r="B7" s="142" t="s">
        <v>75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4"/>
      <c r="BH7" s="3"/>
    </row>
    <row r="8" spans="2:60" s="3" customFormat="1" ht="78.75">
      <c r="B8" s="23" t="s">
        <v>102</v>
      </c>
      <c r="C8" s="31" t="s">
        <v>37</v>
      </c>
      <c r="D8" s="31" t="s">
        <v>106</v>
      </c>
      <c r="E8" s="31" t="s">
        <v>212</v>
      </c>
      <c r="F8" s="31" t="s">
        <v>104</v>
      </c>
      <c r="G8" s="31" t="s">
        <v>50</v>
      </c>
      <c r="H8" s="31" t="s">
        <v>15</v>
      </c>
      <c r="I8" s="31" t="s">
        <v>51</v>
      </c>
      <c r="J8" s="31" t="s">
        <v>89</v>
      </c>
      <c r="K8" s="31" t="s">
        <v>18</v>
      </c>
      <c r="L8" s="31" t="s">
        <v>88</v>
      </c>
      <c r="M8" s="31" t="s">
        <v>17</v>
      </c>
      <c r="N8" s="31" t="s">
        <v>19</v>
      </c>
      <c r="O8" s="14" t="s">
        <v>219</v>
      </c>
      <c r="P8" s="31" t="s">
        <v>218</v>
      </c>
      <c r="Q8" s="31" t="s">
        <v>233</v>
      </c>
      <c r="R8" s="31" t="s">
        <v>49</v>
      </c>
      <c r="S8" s="14" t="s">
        <v>48</v>
      </c>
      <c r="T8" s="31" t="s">
        <v>169</v>
      </c>
      <c r="U8" s="15" t="s">
        <v>171</v>
      </c>
      <c r="V8" s="1"/>
      <c r="BD8" s="1"/>
      <c r="BE8" s="1"/>
    </row>
    <row r="9" spans="2:60" s="3" customFormat="1" ht="25.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226</v>
      </c>
      <c r="P9" s="33"/>
      <c r="Q9" s="17" t="s">
        <v>222</v>
      </c>
      <c r="R9" s="33" t="s">
        <v>222</v>
      </c>
      <c r="S9" s="17" t="s">
        <v>20</v>
      </c>
      <c r="T9" s="33" t="s">
        <v>222</v>
      </c>
      <c r="U9" s="18" t="s">
        <v>20</v>
      </c>
      <c r="BC9" s="1"/>
      <c r="BD9" s="1"/>
      <c r="BE9" s="1"/>
      <c r="BH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100</v>
      </c>
      <c r="R10" s="20" t="s">
        <v>101</v>
      </c>
      <c r="S10" s="20" t="s">
        <v>172</v>
      </c>
      <c r="T10" s="21" t="s">
        <v>213</v>
      </c>
      <c r="U10" s="21" t="s">
        <v>228</v>
      </c>
      <c r="V10" s="5"/>
      <c r="BC10" s="1"/>
      <c r="BD10" s="3"/>
      <c r="BE10" s="1"/>
    </row>
    <row r="11" spans="2:60" s="4" customFormat="1" ht="18" customHeight="1">
      <c r="B11" s="117" t="s">
        <v>31</v>
      </c>
      <c r="C11" s="82"/>
      <c r="D11" s="82"/>
      <c r="E11" s="82"/>
      <c r="F11" s="82"/>
      <c r="G11" s="82"/>
      <c r="H11" s="82"/>
      <c r="I11" s="82"/>
      <c r="J11" s="82"/>
      <c r="K11" s="91">
        <v>1.4518392219242129</v>
      </c>
      <c r="L11" s="82"/>
      <c r="M11" s="82"/>
      <c r="N11" s="103">
        <v>1.2061722804695392E-3</v>
      </c>
      <c r="O11" s="91"/>
      <c r="P11" s="93"/>
      <c r="Q11" s="82"/>
      <c r="R11" s="91">
        <v>5.1676199999999985</v>
      </c>
      <c r="S11" s="82"/>
      <c r="T11" s="92">
        <v>1</v>
      </c>
      <c r="U11" s="92">
        <f>R11/'סכום נכסי הקרן'!$C$42</f>
        <v>1.4694919331381573E-3</v>
      </c>
      <c r="V11" s="123"/>
      <c r="BC11" s="100"/>
      <c r="BD11" s="3"/>
      <c r="BE11" s="100"/>
      <c r="BH11" s="100"/>
    </row>
    <row r="12" spans="2:60" s="100" customFormat="1">
      <c r="B12" s="81" t="s">
        <v>216</v>
      </c>
      <c r="C12" s="82"/>
      <c r="D12" s="82"/>
      <c r="E12" s="82"/>
      <c r="F12" s="82"/>
      <c r="G12" s="82"/>
      <c r="H12" s="82"/>
      <c r="I12" s="82"/>
      <c r="J12" s="82"/>
      <c r="K12" s="91">
        <v>1.4518392219242129</v>
      </c>
      <c r="L12" s="82"/>
      <c r="M12" s="82"/>
      <c r="N12" s="103">
        <v>1.2061722804695392E-3</v>
      </c>
      <c r="O12" s="91"/>
      <c r="P12" s="93"/>
      <c r="Q12" s="82"/>
      <c r="R12" s="91">
        <v>5.1676199999999985</v>
      </c>
      <c r="S12" s="82"/>
      <c r="T12" s="92">
        <v>1</v>
      </c>
      <c r="U12" s="92">
        <f>R12/'סכום נכסי הקרן'!$C$42</f>
        <v>1.4694919331381573E-3</v>
      </c>
      <c r="V12" s="121"/>
      <c r="BD12" s="3"/>
    </row>
    <row r="13" spans="2:60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1.784206578855992</v>
      </c>
      <c r="L13" s="82"/>
      <c r="M13" s="82"/>
      <c r="N13" s="103">
        <v>-8.3660038426815436E-4</v>
      </c>
      <c r="O13" s="91"/>
      <c r="P13" s="93"/>
      <c r="Q13" s="82"/>
      <c r="R13" s="91">
        <v>3.4559199999999994</v>
      </c>
      <c r="S13" s="82"/>
      <c r="T13" s="92">
        <v>0.66876434412747077</v>
      </c>
      <c r="U13" s="92">
        <f>R13/'סכום נכסי הקרן'!$C$42</f>
        <v>9.827438088657488E-4</v>
      </c>
      <c r="V13" s="122"/>
      <c r="BD13" s="4"/>
    </row>
    <row r="14" spans="2:60">
      <c r="B14" s="87" t="s">
        <v>291</v>
      </c>
      <c r="C14" s="84" t="s">
        <v>292</v>
      </c>
      <c r="D14" s="97" t="s">
        <v>107</v>
      </c>
      <c r="E14" s="97" t="s">
        <v>293</v>
      </c>
      <c r="F14" s="84" t="s">
        <v>294</v>
      </c>
      <c r="G14" s="97" t="s">
        <v>295</v>
      </c>
      <c r="H14" s="84" t="s">
        <v>296</v>
      </c>
      <c r="I14" s="84" t="s">
        <v>147</v>
      </c>
      <c r="J14" s="84"/>
      <c r="K14" s="94">
        <v>2.13</v>
      </c>
      <c r="L14" s="97" t="s">
        <v>151</v>
      </c>
      <c r="M14" s="98">
        <v>3.7000000000000005E-2</v>
      </c>
      <c r="N14" s="98">
        <v>-1E-4</v>
      </c>
      <c r="O14" s="94">
        <v>960.99999999999989</v>
      </c>
      <c r="P14" s="96">
        <v>113.5</v>
      </c>
      <c r="Q14" s="84"/>
      <c r="R14" s="94">
        <v>1.0907199999999997</v>
      </c>
      <c r="S14" s="95">
        <v>3.2033529709548291E-7</v>
      </c>
      <c r="T14" s="95">
        <v>0.21106815129595444</v>
      </c>
      <c r="U14" s="95">
        <f>R14/'סכום נכסי הקרן'!$C$42</f>
        <v>3.1016294567178909E-4</v>
      </c>
      <c r="V14" s="122"/>
    </row>
    <row r="15" spans="2:60">
      <c r="B15" s="87" t="s">
        <v>297</v>
      </c>
      <c r="C15" s="84" t="s">
        <v>298</v>
      </c>
      <c r="D15" s="97" t="s">
        <v>107</v>
      </c>
      <c r="E15" s="97" t="s">
        <v>293</v>
      </c>
      <c r="F15" s="84" t="s">
        <v>299</v>
      </c>
      <c r="G15" s="97" t="s">
        <v>300</v>
      </c>
      <c r="H15" s="84" t="s">
        <v>301</v>
      </c>
      <c r="I15" s="84" t="s">
        <v>302</v>
      </c>
      <c r="J15" s="84"/>
      <c r="K15" s="94">
        <v>1.6200000000000003</v>
      </c>
      <c r="L15" s="97" t="s">
        <v>151</v>
      </c>
      <c r="M15" s="98">
        <v>3.9E-2</v>
      </c>
      <c r="N15" s="98">
        <v>-1.2000000000000001E-3</v>
      </c>
      <c r="O15" s="94">
        <v>1937.9999999999998</v>
      </c>
      <c r="P15" s="96">
        <v>117.22</v>
      </c>
      <c r="Q15" s="84"/>
      <c r="R15" s="94">
        <v>2.2717199999999993</v>
      </c>
      <c r="S15" s="95">
        <v>9.7371032369085443E-6</v>
      </c>
      <c r="T15" s="95">
        <v>0.43960662742229495</v>
      </c>
      <c r="U15" s="95">
        <f>R15/'סכום נכסי הקרן'!$C$42</f>
        <v>6.4599839275113387E-4</v>
      </c>
      <c r="V15" s="122"/>
    </row>
    <row r="16" spans="2:60">
      <c r="B16" s="87" t="s">
        <v>303</v>
      </c>
      <c r="C16" s="84" t="s">
        <v>304</v>
      </c>
      <c r="D16" s="97" t="s">
        <v>107</v>
      </c>
      <c r="E16" s="97" t="s">
        <v>293</v>
      </c>
      <c r="F16" s="84" t="s">
        <v>305</v>
      </c>
      <c r="G16" s="97" t="s">
        <v>306</v>
      </c>
      <c r="H16" s="84" t="s">
        <v>307</v>
      </c>
      <c r="I16" s="84" t="s">
        <v>302</v>
      </c>
      <c r="J16" s="84"/>
      <c r="K16" s="94">
        <v>1.7400000000000002</v>
      </c>
      <c r="L16" s="97" t="s">
        <v>151</v>
      </c>
      <c r="M16" s="98">
        <v>0.02</v>
      </c>
      <c r="N16" s="98">
        <v>-6.0000000000000006E-4</v>
      </c>
      <c r="O16" s="94">
        <v>87.199999999999989</v>
      </c>
      <c r="P16" s="96">
        <v>107.21</v>
      </c>
      <c r="Q16" s="84"/>
      <c r="R16" s="94">
        <v>9.347999999999998E-2</v>
      </c>
      <c r="S16" s="95">
        <v>1.5325627401659385E-7</v>
      </c>
      <c r="T16" s="95">
        <v>1.8089565409221266E-2</v>
      </c>
      <c r="U16" s="95">
        <f>R16/'סכום נכסי הקרן'!$C$42</f>
        <v>2.6582470442825701E-5</v>
      </c>
      <c r="V16" s="122"/>
    </row>
    <row r="17" spans="2:55" ht="20.25">
      <c r="B17" s="83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94"/>
      <c r="P17" s="96"/>
      <c r="Q17" s="84"/>
      <c r="R17" s="84"/>
      <c r="S17" s="84"/>
      <c r="T17" s="95"/>
      <c r="U17" s="84"/>
      <c r="V17" s="122"/>
      <c r="BC17" s="4"/>
    </row>
    <row r="18" spans="2:55">
      <c r="B18" s="102" t="s">
        <v>38</v>
      </c>
      <c r="C18" s="82"/>
      <c r="D18" s="82"/>
      <c r="E18" s="82"/>
      <c r="F18" s="82"/>
      <c r="G18" s="82"/>
      <c r="H18" s="82"/>
      <c r="I18" s="82"/>
      <c r="J18" s="82"/>
      <c r="K18" s="91">
        <v>0.78078997487877544</v>
      </c>
      <c r="L18" s="82"/>
      <c r="M18" s="82"/>
      <c r="N18" s="103">
        <v>5.3305275457147874E-3</v>
      </c>
      <c r="O18" s="91"/>
      <c r="P18" s="93"/>
      <c r="Q18" s="82"/>
      <c r="R18" s="91">
        <v>1.7116999999999998</v>
      </c>
      <c r="S18" s="82"/>
      <c r="T18" s="92">
        <v>0.3312356558725294</v>
      </c>
      <c r="U18" s="92">
        <f>R18/'סכום נכסי הקרן'!$C$42</f>
        <v>4.8674812427240856E-4</v>
      </c>
      <c r="V18" s="122"/>
    </row>
    <row r="19" spans="2:55">
      <c r="B19" s="87" t="s">
        <v>308</v>
      </c>
      <c r="C19" s="84" t="s">
        <v>309</v>
      </c>
      <c r="D19" s="97" t="s">
        <v>107</v>
      </c>
      <c r="E19" s="97" t="s">
        <v>293</v>
      </c>
      <c r="F19" s="84" t="s">
        <v>310</v>
      </c>
      <c r="G19" s="97" t="s">
        <v>306</v>
      </c>
      <c r="H19" s="84" t="s">
        <v>311</v>
      </c>
      <c r="I19" s="84" t="s">
        <v>147</v>
      </c>
      <c r="J19" s="84"/>
      <c r="K19" s="94">
        <v>0.65</v>
      </c>
      <c r="L19" s="97" t="s">
        <v>151</v>
      </c>
      <c r="M19" s="98">
        <v>5.9000000000000004E-2</v>
      </c>
      <c r="N19" s="98">
        <v>2.5999999999999999E-3</v>
      </c>
      <c r="O19" s="94">
        <v>1433.3299999999997</v>
      </c>
      <c r="P19" s="96">
        <v>105.72</v>
      </c>
      <c r="Q19" s="84"/>
      <c r="R19" s="94">
        <v>1.5153199999999998</v>
      </c>
      <c r="S19" s="95">
        <v>2.6571305169763093E-6</v>
      </c>
      <c r="T19" s="95">
        <v>0.29323363560014093</v>
      </c>
      <c r="U19" s="95">
        <f>R19/'סכום נכסי הקרן'!$C$42</f>
        <v>4.3090446203918102E-4</v>
      </c>
      <c r="V19" s="122"/>
      <c r="BC19" s="3"/>
    </row>
    <row r="20" spans="2:55">
      <c r="B20" s="87" t="s">
        <v>312</v>
      </c>
      <c r="C20" s="84" t="s">
        <v>313</v>
      </c>
      <c r="D20" s="97" t="s">
        <v>107</v>
      </c>
      <c r="E20" s="97" t="s">
        <v>293</v>
      </c>
      <c r="F20" s="84" t="s">
        <v>314</v>
      </c>
      <c r="G20" s="97" t="s">
        <v>315</v>
      </c>
      <c r="H20" s="84" t="s">
        <v>307</v>
      </c>
      <c r="I20" s="84" t="s">
        <v>302</v>
      </c>
      <c r="J20" s="84"/>
      <c r="K20" s="94">
        <v>1.7900000000000003</v>
      </c>
      <c r="L20" s="97" t="s">
        <v>151</v>
      </c>
      <c r="M20" s="98">
        <v>5.0999999999999997E-2</v>
      </c>
      <c r="N20" s="98">
        <v>2.6400000000000007E-2</v>
      </c>
      <c r="O20" s="94">
        <v>188.09999999999997</v>
      </c>
      <c r="P20" s="96">
        <v>104.4</v>
      </c>
      <c r="Q20" s="84"/>
      <c r="R20" s="94">
        <v>0.19637999999999997</v>
      </c>
      <c r="S20" s="95">
        <v>2.3376623376623374E-7</v>
      </c>
      <c r="T20" s="95">
        <v>3.8002020272388456E-2</v>
      </c>
      <c r="U20" s="95">
        <f>R20/'סכום נכסי הקרן'!$C$42</f>
        <v>5.5843662233227552E-5</v>
      </c>
      <c r="V20" s="122"/>
    </row>
    <row r="21" spans="2:55">
      <c r="B21" s="83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94"/>
      <c r="P21" s="96"/>
      <c r="Q21" s="84"/>
      <c r="R21" s="84"/>
      <c r="S21" s="84"/>
      <c r="T21" s="95"/>
      <c r="U21" s="84"/>
      <c r="V21" s="122"/>
    </row>
    <row r="22" spans="2:5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</row>
    <row r="23" spans="2:5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</row>
    <row r="24" spans="2:55">
      <c r="B24" s="99" t="s">
        <v>234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1"/>
      <c r="M24" s="101"/>
      <c r="N24" s="101"/>
      <c r="O24" s="101"/>
      <c r="P24" s="101"/>
      <c r="Q24" s="101"/>
      <c r="R24" s="101"/>
      <c r="S24" s="101"/>
      <c r="T24" s="101"/>
      <c r="U24" s="101"/>
    </row>
    <row r="25" spans="2:55">
      <c r="B25" s="99" t="s">
        <v>99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1"/>
      <c r="M25" s="101"/>
      <c r="N25" s="101"/>
      <c r="O25" s="101"/>
      <c r="P25" s="101"/>
      <c r="Q25" s="101"/>
      <c r="R25" s="101"/>
      <c r="S25" s="101"/>
      <c r="T25" s="101"/>
      <c r="U25" s="101"/>
    </row>
    <row r="26" spans="2:55">
      <c r="B26" s="99" t="s">
        <v>217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</row>
    <row r="27" spans="2:55">
      <c r="B27" s="99" t="s">
        <v>225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1"/>
      <c r="M27" s="101"/>
      <c r="N27" s="101"/>
      <c r="O27" s="101"/>
      <c r="P27" s="101"/>
      <c r="Q27" s="101"/>
      <c r="R27" s="101"/>
      <c r="S27" s="101"/>
      <c r="T27" s="101"/>
      <c r="U27" s="101"/>
    </row>
    <row r="28" spans="2:55">
      <c r="B28" s="139" t="s">
        <v>230</v>
      </c>
      <c r="C28" s="139"/>
      <c r="D28" s="139"/>
      <c r="E28" s="139"/>
      <c r="F28" s="139"/>
      <c r="G28" s="139"/>
      <c r="H28" s="139"/>
      <c r="I28" s="139"/>
      <c r="J28" s="139"/>
      <c r="K28" s="139"/>
      <c r="L28" s="101"/>
      <c r="M28" s="101"/>
      <c r="N28" s="101"/>
      <c r="O28" s="101"/>
      <c r="P28" s="101"/>
      <c r="Q28" s="101"/>
      <c r="R28" s="101"/>
      <c r="S28" s="101"/>
      <c r="T28" s="101"/>
      <c r="U28" s="101"/>
    </row>
    <row r="29" spans="2:5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</row>
    <row r="30" spans="2:5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</row>
    <row r="31" spans="2:5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</row>
    <row r="32" spans="2:5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</row>
    <row r="33" spans="2:21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</row>
    <row r="34" spans="2:21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</row>
    <row r="35" spans="2:21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</row>
    <row r="36" spans="2:21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</row>
    <row r="37" spans="2:21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</row>
    <row r="38" spans="2:21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</row>
    <row r="39" spans="2:21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</row>
    <row r="40" spans="2:21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</row>
    <row r="41" spans="2:21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</row>
    <row r="42" spans="2:21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</row>
    <row r="43" spans="2:21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</row>
    <row r="44" spans="2:21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</row>
    <row r="45" spans="2:21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</row>
    <row r="46" spans="2:21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</row>
    <row r="47" spans="2:21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</row>
    <row r="48" spans="2:21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</row>
    <row r="49" spans="2:21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</row>
    <row r="50" spans="2:21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</row>
    <row r="51" spans="2:21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</row>
    <row r="52" spans="2:21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</row>
    <row r="53" spans="2:21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</row>
    <row r="54" spans="2:21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</row>
    <row r="55" spans="2:21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</row>
    <row r="56" spans="2:21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</row>
    <row r="57" spans="2:21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</row>
    <row r="58" spans="2:21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</row>
    <row r="59" spans="2:21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</row>
    <row r="60" spans="2:21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</row>
    <row r="61" spans="2:21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</row>
    <row r="62" spans="2:21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</row>
    <row r="63" spans="2:21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</row>
    <row r="64" spans="2:21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</row>
    <row r="65" spans="2:21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</row>
    <row r="66" spans="2:21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</row>
    <row r="67" spans="2:21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</row>
    <row r="68" spans="2:21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</row>
    <row r="69" spans="2:21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</row>
    <row r="70" spans="2:21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</row>
    <row r="71" spans="2:21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</row>
    <row r="72" spans="2:21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</row>
    <row r="73" spans="2:21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</row>
    <row r="74" spans="2:21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</row>
    <row r="75" spans="2:21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</row>
    <row r="76" spans="2:21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</row>
    <row r="77" spans="2:21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</row>
    <row r="78" spans="2:21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</row>
    <row r="79" spans="2:21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</row>
    <row r="80" spans="2:21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</row>
    <row r="81" spans="2:21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</row>
    <row r="82" spans="2:21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</row>
    <row r="83" spans="2:21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</row>
    <row r="84" spans="2:21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</row>
    <row r="85" spans="2:21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</row>
    <row r="86" spans="2:21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</row>
    <row r="87" spans="2:21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</row>
    <row r="88" spans="2:21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</row>
    <row r="89" spans="2:21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</row>
    <row r="90" spans="2:21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</row>
    <row r="91" spans="2:21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</row>
    <row r="92" spans="2:21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</row>
    <row r="93" spans="2:21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</row>
    <row r="94" spans="2:21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</row>
    <row r="95" spans="2:21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</row>
    <row r="96" spans="2:21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</row>
    <row r="97" spans="2:21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</row>
    <row r="98" spans="2:21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</row>
    <row r="99" spans="2:21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</row>
    <row r="100" spans="2:2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</row>
    <row r="101" spans="2:2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</row>
    <row r="102" spans="2:2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</row>
    <row r="103" spans="2:2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</row>
    <row r="104" spans="2:2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</row>
    <row r="105" spans="2:2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</row>
    <row r="106" spans="2:2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</row>
    <row r="107" spans="2:2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</row>
    <row r="108" spans="2:2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</row>
    <row r="109" spans="2:2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</row>
    <row r="110" spans="2:2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</row>
    <row r="111" spans="2:2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</row>
    <row r="112" spans="2:2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</row>
    <row r="113" spans="2:2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</row>
    <row r="114" spans="2:2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</row>
    <row r="115" spans="2:2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</row>
    <row r="116" spans="2:2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</row>
    <row r="117" spans="2:2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</row>
    <row r="118" spans="2:2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</row>
    <row r="119" spans="2:2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</row>
    <row r="120" spans="2:2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</row>
    <row r="121" spans="2:21">
      <c r="C121" s="1"/>
      <c r="D121" s="1"/>
      <c r="E121" s="1"/>
      <c r="F121" s="1"/>
    </row>
    <row r="122" spans="2:21">
      <c r="C122" s="1"/>
      <c r="D122" s="1"/>
      <c r="E122" s="1"/>
      <c r="F122" s="1"/>
    </row>
    <row r="123" spans="2:21">
      <c r="C123" s="1"/>
      <c r="D123" s="1"/>
      <c r="E123" s="1"/>
      <c r="F123" s="1"/>
    </row>
    <row r="124" spans="2:21">
      <c r="C124" s="1"/>
      <c r="D124" s="1"/>
      <c r="E124" s="1"/>
      <c r="F124" s="1"/>
    </row>
    <row r="125" spans="2:21">
      <c r="C125" s="1"/>
      <c r="D125" s="1"/>
      <c r="E125" s="1"/>
      <c r="F125" s="1"/>
    </row>
    <row r="126" spans="2:21">
      <c r="C126" s="1"/>
      <c r="D126" s="1"/>
      <c r="E126" s="1"/>
      <c r="F126" s="1"/>
    </row>
    <row r="127" spans="2:21">
      <c r="C127" s="1"/>
      <c r="D127" s="1"/>
      <c r="E127" s="1"/>
      <c r="F127" s="1"/>
    </row>
    <row r="128" spans="2:21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8:K28"/>
  </mergeCells>
  <phoneticPr fontId="3" type="noConversion"/>
  <conditionalFormatting sqref="B12:B23 B29:B120">
    <cfRule type="cellIs" dxfId="8" priority="2" operator="equal">
      <formula>"NR3"</formula>
    </cfRule>
  </conditionalFormatting>
  <conditionalFormatting sqref="B12:B23 B29:B120">
    <cfRule type="containsText" dxfId="7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$BE$7:$BE$24</formula1>
    </dataValidation>
    <dataValidation allowBlank="1" showInputMessage="1" showErrorMessage="1" sqref="H2 B34 Q9 B36 B26 B28"/>
    <dataValidation type="list" allowBlank="1" showInputMessage="1" showErrorMessage="1" sqref="I37:I828 I29:I35 I12:I27">
      <formula1>$BG$7:$BG$10</formula1>
    </dataValidation>
    <dataValidation type="list" allowBlank="1" showInputMessage="1" showErrorMessage="1" sqref="E37:E822 E29:E35 E12:E27">
      <formula1>$BC$7:$BC$24</formula1>
    </dataValidation>
    <dataValidation type="list" allowBlank="1" showInputMessage="1" showErrorMessage="1" sqref="L12:L828">
      <formula1>$BH$7:$BH$20</formula1>
    </dataValidation>
    <dataValidation type="list" allowBlank="1" showInputMessage="1" showErrorMessage="1" sqref="G37:G555 G29:G35 G12:G27">
      <formula1>$BE$7:$BE$29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166</v>
      </c>
      <c r="C1" s="78" t="s" vm="1">
        <v>235</v>
      </c>
    </row>
    <row r="2" spans="2:62">
      <c r="B2" s="57" t="s">
        <v>165</v>
      </c>
      <c r="C2" s="78" t="s">
        <v>236</v>
      </c>
    </row>
    <row r="3" spans="2:62">
      <c r="B3" s="57" t="s">
        <v>167</v>
      </c>
      <c r="C3" s="78" t="s">
        <v>237</v>
      </c>
    </row>
    <row r="4" spans="2:62">
      <c r="B4" s="57" t="s">
        <v>168</v>
      </c>
      <c r="C4" s="78">
        <v>2148</v>
      </c>
    </row>
    <row r="6" spans="2:62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  <c r="BJ6" s="3"/>
    </row>
    <row r="7" spans="2:62" ht="26.25" customHeight="1">
      <c r="B7" s="142" t="s">
        <v>76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F7" s="3"/>
      <c r="BJ7" s="3"/>
    </row>
    <row r="8" spans="2:62" s="3" customFormat="1" ht="78.75">
      <c r="B8" s="23" t="s">
        <v>102</v>
      </c>
      <c r="C8" s="31" t="s">
        <v>37</v>
      </c>
      <c r="D8" s="31" t="s">
        <v>106</v>
      </c>
      <c r="E8" s="31" t="s">
        <v>212</v>
      </c>
      <c r="F8" s="31" t="s">
        <v>104</v>
      </c>
      <c r="G8" s="31" t="s">
        <v>50</v>
      </c>
      <c r="H8" s="31" t="s">
        <v>88</v>
      </c>
      <c r="I8" s="14" t="s">
        <v>219</v>
      </c>
      <c r="J8" s="14" t="s">
        <v>218</v>
      </c>
      <c r="K8" s="31" t="s">
        <v>233</v>
      </c>
      <c r="L8" s="14" t="s">
        <v>49</v>
      </c>
      <c r="M8" s="14" t="s">
        <v>48</v>
      </c>
      <c r="N8" s="14" t="s">
        <v>169</v>
      </c>
      <c r="O8" s="15" t="s">
        <v>171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226</v>
      </c>
      <c r="J9" s="17"/>
      <c r="K9" s="17" t="s">
        <v>222</v>
      </c>
      <c r="L9" s="17" t="s">
        <v>222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234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99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217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225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231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K248"/>
  <sheetViews>
    <sheetView rightToLeft="1" zoomScale="90" zoomScaleNormal="90" workbookViewId="0">
      <selection activeCell="E29" sqref="E29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41.710937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0.140625" style="1" bestFit="1" customWidth="1"/>
    <col min="9" max="9" width="9.570312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57" t="s">
        <v>166</v>
      </c>
      <c r="C1" s="78" t="s" vm="1">
        <v>235</v>
      </c>
    </row>
    <row r="2" spans="2:63">
      <c r="B2" s="57" t="s">
        <v>165</v>
      </c>
      <c r="C2" s="78" t="s">
        <v>236</v>
      </c>
    </row>
    <row r="3" spans="2:63">
      <c r="B3" s="57" t="s">
        <v>167</v>
      </c>
      <c r="C3" s="78" t="s">
        <v>237</v>
      </c>
    </row>
    <row r="4" spans="2:63">
      <c r="B4" s="57" t="s">
        <v>168</v>
      </c>
      <c r="C4" s="78">
        <v>2148</v>
      </c>
    </row>
    <row r="6" spans="2:63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4"/>
      <c r="BK6" s="3"/>
    </row>
    <row r="7" spans="2:63" ht="26.25" customHeight="1">
      <c r="B7" s="142" t="s">
        <v>77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4"/>
      <c r="BH7" s="3"/>
      <c r="BK7" s="3"/>
    </row>
    <row r="8" spans="2:63" s="3" customFormat="1" ht="74.25" customHeight="1">
      <c r="B8" s="23" t="s">
        <v>102</v>
      </c>
      <c r="C8" s="31" t="s">
        <v>37</v>
      </c>
      <c r="D8" s="31" t="s">
        <v>106</v>
      </c>
      <c r="E8" s="31" t="s">
        <v>104</v>
      </c>
      <c r="F8" s="31" t="s">
        <v>50</v>
      </c>
      <c r="G8" s="31" t="s">
        <v>88</v>
      </c>
      <c r="H8" s="31" t="s">
        <v>219</v>
      </c>
      <c r="I8" s="31" t="s">
        <v>218</v>
      </c>
      <c r="J8" s="31" t="s">
        <v>233</v>
      </c>
      <c r="K8" s="31" t="s">
        <v>49</v>
      </c>
      <c r="L8" s="31" t="s">
        <v>48</v>
      </c>
      <c r="M8" s="31" t="s">
        <v>169</v>
      </c>
      <c r="N8" s="15" t="s">
        <v>171</v>
      </c>
      <c r="O8" s="1"/>
      <c r="BH8" s="1"/>
      <c r="BI8" s="1"/>
      <c r="BK8" s="4"/>
    </row>
    <row r="9" spans="2:63" s="3" customFormat="1" ht="26.25" customHeight="1">
      <c r="B9" s="16"/>
      <c r="C9" s="17"/>
      <c r="D9" s="17"/>
      <c r="E9" s="17"/>
      <c r="F9" s="17"/>
      <c r="G9" s="17"/>
      <c r="H9" s="33" t="s">
        <v>226</v>
      </c>
      <c r="I9" s="33"/>
      <c r="J9" s="17" t="s">
        <v>222</v>
      </c>
      <c r="K9" s="33" t="s">
        <v>222</v>
      </c>
      <c r="L9" s="33" t="s">
        <v>20</v>
      </c>
      <c r="M9" s="18" t="s">
        <v>20</v>
      </c>
      <c r="N9" s="18" t="s">
        <v>20</v>
      </c>
      <c r="BH9" s="1"/>
      <c r="BK9" s="4"/>
    </row>
    <row r="10" spans="2:63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H10" s="1"/>
      <c r="BI10" s="3"/>
      <c r="BK10" s="1"/>
    </row>
    <row r="11" spans="2:63" s="120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0"/>
      <c r="K11" s="88">
        <v>1900.5061299999998</v>
      </c>
      <c r="L11" s="80"/>
      <c r="M11" s="89">
        <v>1</v>
      </c>
      <c r="N11" s="89">
        <f>K11/'סכום נכסי הקרן'!$C$42</f>
        <v>0.54043804051277344</v>
      </c>
      <c r="O11" s="123"/>
      <c r="BH11" s="122"/>
      <c r="BI11" s="124"/>
      <c r="BK11" s="122"/>
    </row>
    <row r="12" spans="2:63" s="122" customFormat="1" ht="20.25">
      <c r="B12" s="81" t="s">
        <v>216</v>
      </c>
      <c r="C12" s="82"/>
      <c r="D12" s="82"/>
      <c r="E12" s="82"/>
      <c r="F12" s="82"/>
      <c r="G12" s="82"/>
      <c r="H12" s="91"/>
      <c r="I12" s="93"/>
      <c r="J12" s="82"/>
      <c r="K12" s="91">
        <v>1436.8000900000002</v>
      </c>
      <c r="L12" s="82"/>
      <c r="M12" s="92">
        <v>0.75600918477437395</v>
      </c>
      <c r="N12" s="92">
        <f>K12/'סכום נכסי הקרן'!$C$42</f>
        <v>0.40857612242912195</v>
      </c>
      <c r="BI12" s="120"/>
    </row>
    <row r="13" spans="2:63" s="122" customFormat="1">
      <c r="B13" s="102" t="s">
        <v>52</v>
      </c>
      <c r="C13" s="82"/>
      <c r="D13" s="82"/>
      <c r="E13" s="82"/>
      <c r="F13" s="82"/>
      <c r="G13" s="82"/>
      <c r="H13" s="91"/>
      <c r="I13" s="93"/>
      <c r="J13" s="82"/>
      <c r="K13" s="91">
        <v>1436.8000900000002</v>
      </c>
      <c r="L13" s="82"/>
      <c r="M13" s="92">
        <v>0.75600918477437395</v>
      </c>
      <c r="N13" s="92">
        <f>K13/'סכום נכסי הקרן'!$C$42</f>
        <v>0.40857612242912195</v>
      </c>
    </row>
    <row r="14" spans="2:63" s="122" customFormat="1">
      <c r="B14" s="87" t="s">
        <v>316</v>
      </c>
      <c r="C14" s="84" t="s">
        <v>317</v>
      </c>
      <c r="D14" s="97" t="s">
        <v>107</v>
      </c>
      <c r="E14" s="84" t="s">
        <v>318</v>
      </c>
      <c r="F14" s="97" t="s">
        <v>319</v>
      </c>
      <c r="G14" s="97" t="s">
        <v>151</v>
      </c>
      <c r="H14" s="94">
        <v>54542.999999999993</v>
      </c>
      <c r="I14" s="96">
        <v>329.11</v>
      </c>
      <c r="J14" s="84"/>
      <c r="K14" s="94">
        <v>179.50646999999998</v>
      </c>
      <c r="L14" s="95">
        <v>1.7654146654083475E-4</v>
      </c>
      <c r="M14" s="95">
        <v>9.4451928971152538E-2</v>
      </c>
      <c r="N14" s="95">
        <f>K14/'סכום נכסי הקרן'!$C$42</f>
        <v>5.1045415415821339E-2</v>
      </c>
    </row>
    <row r="15" spans="2:63" s="122" customFormat="1">
      <c r="B15" s="87" t="s">
        <v>320</v>
      </c>
      <c r="C15" s="84" t="s">
        <v>321</v>
      </c>
      <c r="D15" s="97" t="s">
        <v>107</v>
      </c>
      <c r="E15" s="84" t="s">
        <v>318</v>
      </c>
      <c r="F15" s="97" t="s">
        <v>319</v>
      </c>
      <c r="G15" s="97" t="s">
        <v>151</v>
      </c>
      <c r="H15" s="94">
        <v>2699.9999999999995</v>
      </c>
      <c r="I15" s="96">
        <v>364.31</v>
      </c>
      <c r="J15" s="84"/>
      <c r="K15" s="94">
        <v>9.8363699999999987</v>
      </c>
      <c r="L15" s="95">
        <v>1.1845084665616175E-5</v>
      </c>
      <c r="M15" s="95">
        <v>5.1756581285007488E-3</v>
      </c>
      <c r="N15" s="95">
        <f>K15/'סכום נכסי הקרן'!$C$42</f>
        <v>2.7971225373309527E-3</v>
      </c>
    </row>
    <row r="16" spans="2:63" s="122" customFormat="1" ht="20.25">
      <c r="B16" s="87" t="s">
        <v>322</v>
      </c>
      <c r="C16" s="84" t="s">
        <v>323</v>
      </c>
      <c r="D16" s="97" t="s">
        <v>107</v>
      </c>
      <c r="E16" s="84" t="s">
        <v>318</v>
      </c>
      <c r="F16" s="97" t="s">
        <v>319</v>
      </c>
      <c r="G16" s="97" t="s">
        <v>151</v>
      </c>
      <c r="H16" s="94">
        <v>31249.999999999996</v>
      </c>
      <c r="I16" s="96">
        <v>340.71</v>
      </c>
      <c r="J16" s="84"/>
      <c r="K16" s="94">
        <v>106.47187999999997</v>
      </c>
      <c r="L16" s="95">
        <v>1.2817703127401844E-4</v>
      </c>
      <c r="M16" s="95">
        <v>5.6022907960838822E-2</v>
      </c>
      <c r="N16" s="95">
        <f>K16/'סכום נכסי הקרן'!$C$42</f>
        <v>3.0276910602183189E-2</v>
      </c>
      <c r="BH16" s="120"/>
    </row>
    <row r="17" spans="2:14" s="122" customFormat="1">
      <c r="B17" s="87" t="s">
        <v>324</v>
      </c>
      <c r="C17" s="84" t="s">
        <v>325</v>
      </c>
      <c r="D17" s="97" t="s">
        <v>107</v>
      </c>
      <c r="E17" s="84" t="s">
        <v>326</v>
      </c>
      <c r="F17" s="97" t="s">
        <v>319</v>
      </c>
      <c r="G17" s="97" t="s">
        <v>151</v>
      </c>
      <c r="H17" s="94">
        <v>10566.999999999998</v>
      </c>
      <c r="I17" s="96">
        <v>336.93</v>
      </c>
      <c r="J17" s="84"/>
      <c r="K17" s="94">
        <v>35.60338999999999</v>
      </c>
      <c r="L17" s="95">
        <v>3.807513437212883E-6</v>
      </c>
      <c r="M17" s="95">
        <v>1.873363597096106E-2</v>
      </c>
      <c r="N17" s="95">
        <f>K17/'סכום נכסי הקרן'!$C$42</f>
        <v>1.0124369515825803E-2</v>
      </c>
    </row>
    <row r="18" spans="2:14" s="122" customFormat="1">
      <c r="B18" s="87" t="s">
        <v>327</v>
      </c>
      <c r="C18" s="84" t="s">
        <v>328</v>
      </c>
      <c r="D18" s="97" t="s">
        <v>107</v>
      </c>
      <c r="E18" s="84" t="s">
        <v>326</v>
      </c>
      <c r="F18" s="97" t="s">
        <v>319</v>
      </c>
      <c r="G18" s="97" t="s">
        <v>151</v>
      </c>
      <c r="H18" s="94">
        <v>42167.999999999993</v>
      </c>
      <c r="I18" s="96">
        <v>361.75</v>
      </c>
      <c r="J18" s="84"/>
      <c r="K18" s="94">
        <v>152.54273999999995</v>
      </c>
      <c r="L18" s="95">
        <v>4.301442644168198E-5</v>
      </c>
      <c r="M18" s="95">
        <v>8.0264271496982745E-2</v>
      </c>
      <c r="N18" s="95">
        <f>K18/'סכום נכסי הקרן'!$C$42</f>
        <v>4.3377865611014602E-2</v>
      </c>
    </row>
    <row r="19" spans="2:14" s="122" customFormat="1">
      <c r="B19" s="87" t="s">
        <v>329</v>
      </c>
      <c r="C19" s="84" t="s">
        <v>330</v>
      </c>
      <c r="D19" s="97" t="s">
        <v>107</v>
      </c>
      <c r="E19" s="84" t="s">
        <v>326</v>
      </c>
      <c r="F19" s="97" t="s">
        <v>319</v>
      </c>
      <c r="G19" s="97" t="s">
        <v>151</v>
      </c>
      <c r="H19" s="94">
        <v>19719.999999999996</v>
      </c>
      <c r="I19" s="96">
        <v>338.77</v>
      </c>
      <c r="J19" s="84"/>
      <c r="K19" s="94">
        <v>66.80543999999999</v>
      </c>
      <c r="L19" s="95">
        <v>9.8599999999999988E-6</v>
      </c>
      <c r="M19" s="95">
        <v>3.5151394118365722E-2</v>
      </c>
      <c r="N19" s="95">
        <f>K19/'סכום נכסי הקרן'!$C$42</f>
        <v>1.8997150558621799E-2</v>
      </c>
    </row>
    <row r="20" spans="2:14" s="122" customFormat="1">
      <c r="B20" s="87" t="s">
        <v>331</v>
      </c>
      <c r="C20" s="84" t="s">
        <v>332</v>
      </c>
      <c r="D20" s="97" t="s">
        <v>107</v>
      </c>
      <c r="E20" s="84" t="s">
        <v>326</v>
      </c>
      <c r="F20" s="97" t="s">
        <v>319</v>
      </c>
      <c r="G20" s="97" t="s">
        <v>151</v>
      </c>
      <c r="H20" s="94">
        <v>7499.9999999999991</v>
      </c>
      <c r="I20" s="96">
        <v>329.8</v>
      </c>
      <c r="J20" s="84"/>
      <c r="K20" s="94">
        <v>24.734999999999996</v>
      </c>
      <c r="L20" s="95">
        <v>5.4556916179827654E-6</v>
      </c>
      <c r="M20" s="95">
        <v>1.3014954074365443E-2</v>
      </c>
      <c r="N20" s="95">
        <f>K20/'סכום נכסי הקרן'!$C$42</f>
        <v>7.0337762773137972E-3</v>
      </c>
    </row>
    <row r="21" spans="2:14" s="122" customFormat="1">
      <c r="B21" s="87" t="s">
        <v>333</v>
      </c>
      <c r="C21" s="84" t="s">
        <v>334</v>
      </c>
      <c r="D21" s="97" t="s">
        <v>107</v>
      </c>
      <c r="E21" s="84" t="s">
        <v>326</v>
      </c>
      <c r="F21" s="97" t="s">
        <v>319</v>
      </c>
      <c r="G21" s="97" t="s">
        <v>151</v>
      </c>
      <c r="H21" s="94">
        <v>2397.9999999999995</v>
      </c>
      <c r="I21" s="96">
        <v>3372.23</v>
      </c>
      <c r="J21" s="84"/>
      <c r="K21" s="94">
        <v>80.866079999999982</v>
      </c>
      <c r="L21" s="95">
        <v>8.1475944550149482E-5</v>
      </c>
      <c r="M21" s="95">
        <v>4.254976015257577E-2</v>
      </c>
      <c r="N21" s="95">
        <f>K21/'סכום נכסי הקרן'!$C$42</f>
        <v>2.2995509001146539E-2</v>
      </c>
    </row>
    <row r="22" spans="2:14" s="122" customFormat="1">
      <c r="B22" s="87" t="s">
        <v>335</v>
      </c>
      <c r="C22" s="84" t="s">
        <v>336</v>
      </c>
      <c r="D22" s="97" t="s">
        <v>107</v>
      </c>
      <c r="E22" s="84" t="s">
        <v>337</v>
      </c>
      <c r="F22" s="97" t="s">
        <v>319</v>
      </c>
      <c r="G22" s="97" t="s">
        <v>151</v>
      </c>
      <c r="H22" s="94">
        <v>3125.9999999999995</v>
      </c>
      <c r="I22" s="96">
        <v>3632.95</v>
      </c>
      <c r="J22" s="84"/>
      <c r="K22" s="94">
        <v>113.56601999999998</v>
      </c>
      <c r="L22" s="95">
        <v>1.3613866668246095E-4</v>
      </c>
      <c r="M22" s="95">
        <v>5.9755671506305529E-2</v>
      </c>
      <c r="N22" s="95">
        <f>K22/'סכום נכסי הקרן'!$C$42</f>
        <v>3.2294238018392728E-2</v>
      </c>
    </row>
    <row r="23" spans="2:14" s="122" customFormat="1">
      <c r="B23" s="87" t="s">
        <v>338</v>
      </c>
      <c r="C23" s="84" t="s">
        <v>339</v>
      </c>
      <c r="D23" s="97" t="s">
        <v>107</v>
      </c>
      <c r="E23" s="84" t="s">
        <v>337</v>
      </c>
      <c r="F23" s="97" t="s">
        <v>319</v>
      </c>
      <c r="G23" s="97" t="s">
        <v>151</v>
      </c>
      <c r="H23" s="94">
        <v>5106.9999999999991</v>
      </c>
      <c r="I23" s="96">
        <v>3376.67</v>
      </c>
      <c r="J23" s="84"/>
      <c r="K23" s="94">
        <v>172.44654</v>
      </c>
      <c r="L23" s="95">
        <v>3.404666666666666E-5</v>
      </c>
      <c r="M23" s="95">
        <v>9.0737165893803262E-2</v>
      </c>
      <c r="N23" s="95">
        <f>K23/'סכום נכסי הקרן'!$C$42</f>
        <v>4.9037816137329493E-2</v>
      </c>
    </row>
    <row r="24" spans="2:14" s="122" customFormat="1">
      <c r="B24" s="87" t="s">
        <v>340</v>
      </c>
      <c r="C24" s="84" t="s">
        <v>341</v>
      </c>
      <c r="D24" s="97" t="s">
        <v>107</v>
      </c>
      <c r="E24" s="84" t="s">
        <v>337</v>
      </c>
      <c r="F24" s="97" t="s">
        <v>319</v>
      </c>
      <c r="G24" s="97" t="s">
        <v>151</v>
      </c>
      <c r="H24" s="94">
        <v>4088.9999999999995</v>
      </c>
      <c r="I24" s="96">
        <v>3281.64</v>
      </c>
      <c r="J24" s="84"/>
      <c r="K24" s="94">
        <v>134.18625999999998</v>
      </c>
      <c r="L24" s="95">
        <v>2.9207142857142853E-5</v>
      </c>
      <c r="M24" s="95">
        <v>7.06055391676111E-2</v>
      </c>
      <c r="N24" s="95">
        <f>K24/'סכום נכסי הקרן'!$C$42</f>
        <v>3.8157919237091623E-2</v>
      </c>
    </row>
    <row r="25" spans="2:14" s="122" customFormat="1">
      <c r="B25" s="87" t="s">
        <v>342</v>
      </c>
      <c r="C25" s="84" t="s">
        <v>343</v>
      </c>
      <c r="D25" s="97" t="s">
        <v>107</v>
      </c>
      <c r="E25" s="84" t="s">
        <v>344</v>
      </c>
      <c r="F25" s="97" t="s">
        <v>319</v>
      </c>
      <c r="G25" s="97" t="s">
        <v>151</v>
      </c>
      <c r="H25" s="94">
        <v>2659.9999999999995</v>
      </c>
      <c r="I25" s="96">
        <v>3408.24</v>
      </c>
      <c r="J25" s="84"/>
      <c r="K25" s="94">
        <v>90.659179999999978</v>
      </c>
      <c r="L25" s="95">
        <v>1.8442666696174932E-5</v>
      </c>
      <c r="M25" s="95">
        <v>4.770265066180028E-2</v>
      </c>
      <c r="N25" s="95">
        <f>K25/'סכום נכסי הקרן'!$C$42</f>
        <v>2.5780327050928697E-2</v>
      </c>
    </row>
    <row r="26" spans="2:14" s="122" customFormat="1">
      <c r="B26" s="87" t="s">
        <v>345</v>
      </c>
      <c r="C26" s="84" t="s">
        <v>346</v>
      </c>
      <c r="D26" s="97" t="s">
        <v>107</v>
      </c>
      <c r="E26" s="84" t="s">
        <v>344</v>
      </c>
      <c r="F26" s="97" t="s">
        <v>319</v>
      </c>
      <c r="G26" s="97" t="s">
        <v>151</v>
      </c>
      <c r="H26" s="94">
        <v>3499.9999999999995</v>
      </c>
      <c r="I26" s="96">
        <v>338.06</v>
      </c>
      <c r="J26" s="84"/>
      <c r="K26" s="94">
        <v>11.832099999999999</v>
      </c>
      <c r="L26" s="95">
        <v>1.5051625533864654E-6</v>
      </c>
      <c r="M26" s="95">
        <v>6.225762607774383E-3</v>
      </c>
      <c r="N26" s="95">
        <f>K26/'סכום נכסי הקרן'!$C$42</f>
        <v>3.3646389444432819E-3</v>
      </c>
    </row>
    <row r="27" spans="2:14" s="122" customFormat="1">
      <c r="B27" s="87" t="s">
        <v>347</v>
      </c>
      <c r="C27" s="84" t="s">
        <v>348</v>
      </c>
      <c r="D27" s="97" t="s">
        <v>107</v>
      </c>
      <c r="E27" s="84" t="s">
        <v>344</v>
      </c>
      <c r="F27" s="97" t="s">
        <v>319</v>
      </c>
      <c r="G27" s="97" t="s">
        <v>151</v>
      </c>
      <c r="H27" s="94">
        <v>434.99999999999994</v>
      </c>
      <c r="I27" s="96">
        <v>3176.31</v>
      </c>
      <c r="J27" s="84"/>
      <c r="K27" s="94">
        <v>13.816949999999997</v>
      </c>
      <c r="L27" s="95">
        <v>2.9048414023372281E-6</v>
      </c>
      <c r="M27" s="95">
        <v>7.2701422962524187E-3</v>
      </c>
      <c r="N27" s="95">
        <f>K27/'סכום נכסי הקרן'!$C$42</f>
        <v>3.9290614568356927E-3</v>
      </c>
    </row>
    <row r="28" spans="2:14" s="122" customFormat="1">
      <c r="B28" s="87" t="s">
        <v>349</v>
      </c>
      <c r="C28" s="84" t="s">
        <v>350</v>
      </c>
      <c r="D28" s="97" t="s">
        <v>107</v>
      </c>
      <c r="E28" s="84" t="s">
        <v>344</v>
      </c>
      <c r="F28" s="97" t="s">
        <v>319</v>
      </c>
      <c r="G28" s="97" t="s">
        <v>151</v>
      </c>
      <c r="H28" s="94">
        <v>2899.9999999999995</v>
      </c>
      <c r="I28" s="96">
        <v>3294.48</v>
      </c>
      <c r="J28" s="84"/>
      <c r="K28" s="94">
        <v>95.539919999999981</v>
      </c>
      <c r="L28" s="95">
        <v>1.9365609348914854E-5</v>
      </c>
      <c r="M28" s="95">
        <v>5.0270777079787686E-2</v>
      </c>
      <c r="N28" s="95">
        <f>K28/'סכום נכסי הקרן'!$C$42</f>
        <v>2.7168240260054901E-2</v>
      </c>
    </row>
    <row r="29" spans="2:14" s="122" customFormat="1">
      <c r="B29" s="87" t="s">
        <v>351</v>
      </c>
      <c r="C29" s="84" t="s">
        <v>352</v>
      </c>
      <c r="D29" s="97" t="s">
        <v>107</v>
      </c>
      <c r="E29" s="84" t="s">
        <v>344</v>
      </c>
      <c r="F29" s="97" t="s">
        <v>319</v>
      </c>
      <c r="G29" s="97" t="s">
        <v>151</v>
      </c>
      <c r="H29" s="94">
        <v>4101.9999999999991</v>
      </c>
      <c r="I29" s="96">
        <v>3617.4</v>
      </c>
      <c r="J29" s="84"/>
      <c r="K29" s="94">
        <v>148.38574999999997</v>
      </c>
      <c r="L29" s="95">
        <v>8.4810981711303649E-5</v>
      </c>
      <c r="M29" s="95">
        <v>7.8076964687296219E-2</v>
      </c>
      <c r="N29" s="95">
        <f>K29/'סכום נכסי הקרן'!$C$42</f>
        <v>4.2195761804787374E-2</v>
      </c>
    </row>
    <row r="30" spans="2:14" s="122" customFormat="1">
      <c r="B30" s="83"/>
      <c r="C30" s="84"/>
      <c r="D30" s="84"/>
      <c r="E30" s="84"/>
      <c r="F30" s="84"/>
      <c r="G30" s="84"/>
      <c r="H30" s="94"/>
      <c r="I30" s="96"/>
      <c r="J30" s="84"/>
      <c r="K30" s="84"/>
      <c r="L30" s="84"/>
      <c r="M30" s="95"/>
      <c r="N30" s="84"/>
    </row>
    <row r="31" spans="2:14" s="122" customFormat="1">
      <c r="B31" s="81" t="s">
        <v>215</v>
      </c>
      <c r="C31" s="82"/>
      <c r="D31" s="82"/>
      <c r="E31" s="82"/>
      <c r="F31" s="82"/>
      <c r="G31" s="82"/>
      <c r="H31" s="91"/>
      <c r="I31" s="93"/>
      <c r="J31" s="82"/>
      <c r="K31" s="91">
        <v>463.70603999999997</v>
      </c>
      <c r="L31" s="82"/>
      <c r="M31" s="92">
        <v>0.24399081522562627</v>
      </c>
      <c r="N31" s="92">
        <f>K31/'סכום נכסי הקרן'!$C$42</f>
        <v>0.13186191808365164</v>
      </c>
    </row>
    <row r="32" spans="2:14" s="122" customFormat="1">
      <c r="B32" s="102" t="s">
        <v>53</v>
      </c>
      <c r="C32" s="82"/>
      <c r="D32" s="82"/>
      <c r="E32" s="82"/>
      <c r="F32" s="82"/>
      <c r="G32" s="82"/>
      <c r="H32" s="91"/>
      <c r="I32" s="93"/>
      <c r="J32" s="82"/>
      <c r="K32" s="91">
        <v>463.70603999999997</v>
      </c>
      <c r="L32" s="82"/>
      <c r="M32" s="92">
        <v>0.24399081522562627</v>
      </c>
      <c r="N32" s="92">
        <f>K32/'סכום נכסי הקרן'!$C$42</f>
        <v>0.13186191808365164</v>
      </c>
    </row>
    <row r="33" spans="2:14" s="122" customFormat="1">
      <c r="B33" s="87" t="s">
        <v>353</v>
      </c>
      <c r="C33" s="84" t="s">
        <v>354</v>
      </c>
      <c r="D33" s="97" t="s">
        <v>27</v>
      </c>
      <c r="E33" s="84"/>
      <c r="F33" s="97" t="s">
        <v>319</v>
      </c>
      <c r="G33" s="97" t="s">
        <v>152</v>
      </c>
      <c r="H33" s="94">
        <v>17.999999999999996</v>
      </c>
      <c r="I33" s="96">
        <v>22204</v>
      </c>
      <c r="J33" s="84"/>
      <c r="K33" s="94">
        <v>16.848569999999995</v>
      </c>
      <c r="L33" s="95">
        <v>8.7336202165840751E-6</v>
      </c>
      <c r="M33" s="95">
        <v>8.8653068432881076E-3</v>
      </c>
      <c r="N33" s="95">
        <f>K33/'סכום נכסי הקרן'!$C$42</f>
        <v>4.7911490589311054E-3</v>
      </c>
    </row>
    <row r="34" spans="2:14" s="122" customFormat="1">
      <c r="B34" s="87" t="s">
        <v>355</v>
      </c>
      <c r="C34" s="84" t="s">
        <v>356</v>
      </c>
      <c r="D34" s="97" t="s">
        <v>27</v>
      </c>
      <c r="E34" s="84"/>
      <c r="F34" s="97" t="s">
        <v>319</v>
      </c>
      <c r="G34" s="97" t="s">
        <v>152</v>
      </c>
      <c r="H34" s="94">
        <v>67.999999999999986</v>
      </c>
      <c r="I34" s="96">
        <v>19585</v>
      </c>
      <c r="J34" s="84"/>
      <c r="K34" s="94">
        <v>56.14251999999999</v>
      </c>
      <c r="L34" s="95">
        <v>6.4744392945146245E-5</v>
      </c>
      <c r="M34" s="95">
        <v>2.9540825527355704E-2</v>
      </c>
      <c r="N34" s="95">
        <f>K34/'סכום נכסי הקרן'!$C$42</f>
        <v>1.5964985863133833E-2</v>
      </c>
    </row>
    <row r="35" spans="2:14" s="122" customFormat="1">
      <c r="B35" s="87" t="s">
        <v>357</v>
      </c>
      <c r="C35" s="84" t="s">
        <v>358</v>
      </c>
      <c r="D35" s="97" t="s">
        <v>110</v>
      </c>
      <c r="E35" s="84"/>
      <c r="F35" s="97" t="s">
        <v>319</v>
      </c>
      <c r="G35" s="97" t="s">
        <v>150</v>
      </c>
      <c r="H35" s="94">
        <v>70.999999999999986</v>
      </c>
      <c r="I35" s="96">
        <v>9724</v>
      </c>
      <c r="J35" s="84"/>
      <c r="K35" s="94">
        <v>25.040959999999995</v>
      </c>
      <c r="L35" s="95">
        <v>2.0799363480887724E-5</v>
      </c>
      <c r="M35" s="95">
        <v>1.3175942768466628E-2</v>
      </c>
      <c r="N35" s="95">
        <f>K35/'סכום נכסי הקרן'!$C$42</f>
        <v>7.1207806916985519E-3</v>
      </c>
    </row>
    <row r="36" spans="2:14" s="122" customFormat="1">
      <c r="B36" s="87" t="s">
        <v>359</v>
      </c>
      <c r="C36" s="84" t="s">
        <v>360</v>
      </c>
      <c r="D36" s="97" t="s">
        <v>110</v>
      </c>
      <c r="E36" s="84"/>
      <c r="F36" s="97" t="s">
        <v>319</v>
      </c>
      <c r="G36" s="97" t="s">
        <v>150</v>
      </c>
      <c r="H36" s="94">
        <v>105.99999999999999</v>
      </c>
      <c r="I36" s="96">
        <v>10381</v>
      </c>
      <c r="J36" s="84"/>
      <c r="K36" s="94">
        <v>39.910999999999994</v>
      </c>
      <c r="L36" s="95">
        <v>3.6266115969117004E-6</v>
      </c>
      <c r="M36" s="95">
        <v>2.1000195353224144E-2</v>
      </c>
      <c r="N36" s="95">
        <f>K36/'סכום נכסי הקרן'!$C$42</f>
        <v>1.1349304427081906E-2</v>
      </c>
    </row>
    <row r="37" spans="2:14" s="122" customFormat="1">
      <c r="B37" s="87" t="s">
        <v>361</v>
      </c>
      <c r="C37" s="84" t="s">
        <v>362</v>
      </c>
      <c r="D37" s="97" t="s">
        <v>110</v>
      </c>
      <c r="E37" s="84"/>
      <c r="F37" s="97" t="s">
        <v>319</v>
      </c>
      <c r="G37" s="97" t="s">
        <v>150</v>
      </c>
      <c r="H37" s="94">
        <v>69.999999999999986</v>
      </c>
      <c r="I37" s="96">
        <v>11020</v>
      </c>
      <c r="J37" s="84"/>
      <c r="K37" s="94">
        <v>27.978679999999997</v>
      </c>
      <c r="L37" s="95">
        <v>1.667018050257117E-6</v>
      </c>
      <c r="M37" s="95">
        <v>1.4721699424352818E-2</v>
      </c>
      <c r="N37" s="95">
        <f>K37/'סכום נכסי הקרן'!$C$42</f>
        <v>7.9561663899152622E-3</v>
      </c>
    </row>
    <row r="38" spans="2:14" s="122" customFormat="1">
      <c r="B38" s="87" t="s">
        <v>363</v>
      </c>
      <c r="C38" s="84" t="s">
        <v>364</v>
      </c>
      <c r="D38" s="97" t="s">
        <v>365</v>
      </c>
      <c r="E38" s="84"/>
      <c r="F38" s="97" t="s">
        <v>319</v>
      </c>
      <c r="G38" s="97" t="s">
        <v>150</v>
      </c>
      <c r="H38" s="94">
        <v>78.999999999999986</v>
      </c>
      <c r="I38" s="96">
        <v>10059</v>
      </c>
      <c r="J38" s="84"/>
      <c r="K38" s="94">
        <v>28.822359999999996</v>
      </c>
      <c r="L38" s="95">
        <v>1.0025380710659897E-5</v>
      </c>
      <c r="M38" s="95">
        <v>1.5165623275311403E-2</v>
      </c>
      <c r="N38" s="95">
        <f>K38/'סכום נכסי הקרן'!$C$42</f>
        <v>8.1960797260642038E-3</v>
      </c>
    </row>
    <row r="39" spans="2:14" s="122" customFormat="1">
      <c r="B39" s="87" t="s">
        <v>366</v>
      </c>
      <c r="C39" s="84" t="s">
        <v>367</v>
      </c>
      <c r="D39" s="97" t="s">
        <v>365</v>
      </c>
      <c r="E39" s="84"/>
      <c r="F39" s="97" t="s">
        <v>319</v>
      </c>
      <c r="G39" s="97" t="s">
        <v>150</v>
      </c>
      <c r="H39" s="94">
        <v>346.99999999999994</v>
      </c>
      <c r="I39" s="96">
        <v>3605</v>
      </c>
      <c r="J39" s="84"/>
      <c r="K39" s="94">
        <v>45.371410000000004</v>
      </c>
      <c r="L39" s="95">
        <v>1.2970807996710211E-6</v>
      </c>
      <c r="M39" s="95">
        <v>2.3873329995520724E-2</v>
      </c>
      <c r="N39" s="95">
        <f>K39/'סכום נכסי הקרן'!$C$42</f>
        <v>1.2902055683294038E-2</v>
      </c>
    </row>
    <row r="40" spans="2:14" s="122" customFormat="1">
      <c r="B40" s="87" t="s">
        <v>368</v>
      </c>
      <c r="C40" s="84" t="s">
        <v>369</v>
      </c>
      <c r="D40" s="97" t="s">
        <v>110</v>
      </c>
      <c r="E40" s="84"/>
      <c r="F40" s="97" t="s">
        <v>319</v>
      </c>
      <c r="G40" s="97" t="s">
        <v>150</v>
      </c>
      <c r="H40" s="94">
        <v>143.99999999999997</v>
      </c>
      <c r="I40" s="96">
        <v>6775</v>
      </c>
      <c r="J40" s="84"/>
      <c r="K40" s="94">
        <v>35.385010000000001</v>
      </c>
      <c r="L40" s="95">
        <v>3.2416232347307326E-6</v>
      </c>
      <c r="M40" s="95">
        <v>1.8618729738061938E-2</v>
      </c>
      <c r="N40" s="95">
        <f>K40/'סכום נכסי הקרן'!$C$42</f>
        <v>1.0062269816475096E-2</v>
      </c>
    </row>
    <row r="41" spans="2:14" s="122" customFormat="1">
      <c r="B41" s="87" t="s">
        <v>370</v>
      </c>
      <c r="C41" s="84" t="s">
        <v>371</v>
      </c>
      <c r="D41" s="97" t="s">
        <v>365</v>
      </c>
      <c r="E41" s="84"/>
      <c r="F41" s="97" t="s">
        <v>319</v>
      </c>
      <c r="G41" s="97" t="s">
        <v>150</v>
      </c>
      <c r="H41" s="94">
        <v>210.99999999999997</v>
      </c>
      <c r="I41" s="96">
        <v>3330</v>
      </c>
      <c r="J41" s="84"/>
      <c r="K41" s="94">
        <v>25.484389999999994</v>
      </c>
      <c r="L41" s="95">
        <v>1.8738886774424086E-6</v>
      </c>
      <c r="M41" s="95">
        <v>1.3409264825680934E-2</v>
      </c>
      <c r="N41" s="95">
        <f>K41/'סכום נכסי הקרן'!$C$42</f>
        <v>7.2468768071078608E-3</v>
      </c>
    </row>
    <row r="42" spans="2:14" s="122" customFormat="1">
      <c r="B42" s="87" t="s">
        <v>372</v>
      </c>
      <c r="C42" s="84" t="s">
        <v>373</v>
      </c>
      <c r="D42" s="97" t="s">
        <v>365</v>
      </c>
      <c r="E42" s="84"/>
      <c r="F42" s="97" t="s">
        <v>319</v>
      </c>
      <c r="G42" s="97" t="s">
        <v>150</v>
      </c>
      <c r="H42" s="94">
        <v>573.99999999999989</v>
      </c>
      <c r="I42" s="96">
        <v>7816</v>
      </c>
      <c r="J42" s="84"/>
      <c r="K42" s="94">
        <v>162.72114000000002</v>
      </c>
      <c r="L42" s="95">
        <v>2.1083560965696877E-6</v>
      </c>
      <c r="M42" s="95">
        <v>8.5619897474363868E-2</v>
      </c>
      <c r="N42" s="95">
        <f>K42/'סכום נכסי הקרן'!$C$42</f>
        <v>4.6272249619949767E-2</v>
      </c>
    </row>
    <row r="43" spans="2:14" s="122" customFormat="1">
      <c r="B43" s="125"/>
      <c r="C43" s="125"/>
    </row>
    <row r="44" spans="2:14" s="122" customFormat="1">
      <c r="B44" s="125"/>
      <c r="C44" s="125"/>
    </row>
    <row r="45" spans="2:14" s="122" customFormat="1">
      <c r="C45" s="125"/>
    </row>
    <row r="46" spans="2:14" s="122" customFormat="1">
      <c r="C46" s="125"/>
    </row>
    <row r="47" spans="2:14" s="122" customFormat="1">
      <c r="C47" s="125"/>
    </row>
    <row r="48" spans="2:14" s="122" customFormat="1">
      <c r="C48" s="125"/>
    </row>
    <row r="49" spans="2:3" s="122" customFormat="1">
      <c r="C49" s="125"/>
    </row>
    <row r="50" spans="2:3" s="122" customFormat="1">
      <c r="B50" s="126" t="s">
        <v>234</v>
      </c>
      <c r="C50" s="125"/>
    </row>
    <row r="51" spans="2:3" s="122" customFormat="1">
      <c r="B51" s="126" t="s">
        <v>99</v>
      </c>
      <c r="C51" s="125"/>
    </row>
    <row r="52" spans="2:3" s="122" customFormat="1">
      <c r="B52" s="126" t="s">
        <v>217</v>
      </c>
      <c r="C52" s="125"/>
    </row>
    <row r="53" spans="2:3" s="122" customFormat="1">
      <c r="B53" s="126" t="s">
        <v>225</v>
      </c>
      <c r="C53" s="125"/>
    </row>
    <row r="54" spans="2:3" s="122" customFormat="1">
      <c r="B54" s="126" t="s">
        <v>232</v>
      </c>
      <c r="C54" s="125"/>
    </row>
    <row r="55" spans="2:3" s="122" customFormat="1">
      <c r="B55" s="125"/>
      <c r="C55" s="125"/>
    </row>
    <row r="56" spans="2:3" s="122" customFormat="1">
      <c r="B56" s="125"/>
      <c r="C56" s="125"/>
    </row>
    <row r="57" spans="2:3" s="122" customFormat="1">
      <c r="B57" s="125"/>
      <c r="C57" s="125"/>
    </row>
    <row r="58" spans="2:3" s="122" customFormat="1">
      <c r="B58" s="125"/>
      <c r="C58" s="125"/>
    </row>
    <row r="59" spans="2:3" s="122" customFormat="1">
      <c r="B59" s="125"/>
      <c r="C59" s="125"/>
    </row>
    <row r="60" spans="2:3" s="122" customFormat="1">
      <c r="B60" s="125"/>
      <c r="C60" s="125"/>
    </row>
    <row r="61" spans="2:3" s="122" customFormat="1">
      <c r="B61" s="125"/>
      <c r="C61" s="125"/>
    </row>
    <row r="62" spans="2:3" s="122" customFormat="1">
      <c r="B62" s="125"/>
      <c r="C62" s="125"/>
    </row>
    <row r="63" spans="2:3" s="122" customFormat="1">
      <c r="B63" s="125"/>
      <c r="C63" s="125"/>
    </row>
    <row r="64" spans="2:3" s="122" customFormat="1">
      <c r="B64" s="125"/>
      <c r="C64" s="125"/>
    </row>
    <row r="65" spans="2:3" s="122" customFormat="1">
      <c r="B65" s="125"/>
      <c r="C65" s="125"/>
    </row>
    <row r="66" spans="2:3" s="122" customFormat="1">
      <c r="B66" s="125"/>
      <c r="C66" s="125"/>
    </row>
    <row r="67" spans="2:3" s="122" customFormat="1">
      <c r="B67" s="125"/>
      <c r="C67" s="125"/>
    </row>
    <row r="68" spans="2:3" s="122" customFormat="1">
      <c r="B68" s="125"/>
      <c r="C68" s="125"/>
    </row>
    <row r="69" spans="2:3" s="122" customFormat="1">
      <c r="B69" s="125"/>
      <c r="C69" s="125"/>
    </row>
    <row r="70" spans="2:3" s="122" customFormat="1">
      <c r="B70" s="125"/>
      <c r="C70" s="125"/>
    </row>
    <row r="71" spans="2:3" s="122" customFormat="1">
      <c r="B71" s="125"/>
      <c r="C71" s="125"/>
    </row>
    <row r="72" spans="2:3" s="122" customFormat="1">
      <c r="B72" s="125"/>
      <c r="C72" s="125"/>
    </row>
    <row r="73" spans="2:3" s="122" customFormat="1">
      <c r="B73" s="125"/>
      <c r="C73" s="125"/>
    </row>
    <row r="74" spans="2:3" s="122" customFormat="1">
      <c r="B74" s="125"/>
      <c r="C74" s="125"/>
    </row>
    <row r="75" spans="2:3" s="122" customFormat="1">
      <c r="B75" s="125"/>
      <c r="C75" s="125"/>
    </row>
    <row r="76" spans="2:3" s="122" customFormat="1">
      <c r="B76" s="125"/>
      <c r="C76" s="125"/>
    </row>
    <row r="77" spans="2:3" s="122" customFormat="1">
      <c r="B77" s="125"/>
      <c r="C77" s="125"/>
    </row>
    <row r="78" spans="2:3" s="122" customFormat="1">
      <c r="B78" s="125"/>
      <c r="C78" s="125"/>
    </row>
    <row r="79" spans="2:3" s="122" customFormat="1">
      <c r="B79" s="125"/>
      <c r="C79" s="125"/>
    </row>
    <row r="80" spans="2:3" s="122" customFormat="1">
      <c r="B80" s="125"/>
      <c r="C80" s="125"/>
    </row>
    <row r="81" spans="2:7" s="122" customFormat="1">
      <c r="B81" s="125"/>
      <c r="C81" s="125"/>
    </row>
    <row r="82" spans="2:7" s="122" customFormat="1">
      <c r="B82" s="125"/>
      <c r="C82" s="125"/>
    </row>
    <row r="83" spans="2:7" s="122" customFormat="1">
      <c r="B83" s="125"/>
      <c r="C83" s="125"/>
    </row>
    <row r="84" spans="2:7" s="122" customFormat="1">
      <c r="B84" s="125"/>
      <c r="C84" s="125"/>
    </row>
    <row r="85" spans="2:7" s="122" customFormat="1">
      <c r="B85" s="125"/>
      <c r="C85" s="125"/>
    </row>
    <row r="86" spans="2:7" s="122" customFormat="1">
      <c r="B86" s="125"/>
      <c r="C86" s="125"/>
    </row>
    <row r="87" spans="2:7" s="122" customFormat="1">
      <c r="B87" s="125"/>
      <c r="C87" s="125"/>
    </row>
    <row r="88" spans="2:7">
      <c r="D88" s="1"/>
      <c r="E88" s="1"/>
      <c r="F88" s="1"/>
      <c r="G88" s="1"/>
    </row>
    <row r="89" spans="2:7">
      <c r="D89" s="1"/>
      <c r="E89" s="1"/>
      <c r="F89" s="1"/>
      <c r="G89" s="1"/>
    </row>
    <row r="90" spans="2:7">
      <c r="D90" s="1"/>
      <c r="E90" s="1"/>
      <c r="F90" s="1"/>
      <c r="G90" s="1"/>
    </row>
    <row r="91" spans="2:7">
      <c r="D91" s="1"/>
      <c r="E91" s="1"/>
      <c r="F91" s="1"/>
      <c r="G91" s="1"/>
    </row>
    <row r="92" spans="2:7">
      <c r="D92" s="1"/>
      <c r="E92" s="1"/>
      <c r="F92" s="1"/>
      <c r="G92" s="1"/>
    </row>
    <row r="93" spans="2:7">
      <c r="D93" s="1"/>
      <c r="E93" s="1"/>
      <c r="F93" s="1"/>
      <c r="G93" s="1"/>
    </row>
    <row r="94" spans="2:7">
      <c r="D94" s="1"/>
      <c r="E94" s="1"/>
      <c r="F94" s="1"/>
      <c r="G94" s="1"/>
    </row>
    <row r="95" spans="2:7">
      <c r="D95" s="1"/>
      <c r="E95" s="1"/>
      <c r="F95" s="1"/>
      <c r="G95" s="1"/>
    </row>
    <row r="96" spans="2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B243" s="44"/>
      <c r="D243" s="1"/>
      <c r="E243" s="1"/>
      <c r="F243" s="1"/>
      <c r="G243" s="1"/>
    </row>
    <row r="244" spans="2:7">
      <c r="B244" s="44"/>
      <c r="D244" s="1"/>
      <c r="E244" s="1"/>
      <c r="F244" s="1"/>
      <c r="G244" s="1"/>
    </row>
    <row r="245" spans="2:7">
      <c r="B245" s="3"/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J9:J1048576 K1:XFD1048576 B1:B44 D1:I1048576 A1:A1048576 C5:C1048576 B51:B55 B56:B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39.14062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4.5703125" style="1" bestFit="1" customWidth="1"/>
    <col min="8" max="8" width="7.85546875" style="1" bestFit="1" customWidth="1"/>
    <col min="9" max="9" width="12" style="1" bestFit="1" customWidth="1"/>
    <col min="10" max="10" width="7" style="1" bestFit="1" customWidth="1"/>
    <col min="11" max="11" width="9.5703125" style="1" bestFit="1" customWidth="1"/>
    <col min="12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166</v>
      </c>
      <c r="C1" s="78" t="s" vm="1">
        <v>235</v>
      </c>
    </row>
    <row r="2" spans="2:65">
      <c r="B2" s="57" t="s">
        <v>165</v>
      </c>
      <c r="C2" s="78" t="s">
        <v>236</v>
      </c>
    </row>
    <row r="3" spans="2:65">
      <c r="B3" s="57" t="s">
        <v>167</v>
      </c>
      <c r="C3" s="78" t="s">
        <v>237</v>
      </c>
    </row>
    <row r="4" spans="2:65">
      <c r="B4" s="57" t="s">
        <v>168</v>
      </c>
      <c r="C4" s="78">
        <v>2148</v>
      </c>
    </row>
    <row r="6" spans="2:65" ht="26.25" customHeight="1">
      <c r="B6" s="142" t="s">
        <v>196</v>
      </c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4"/>
    </row>
    <row r="7" spans="2:65" ht="26.25" customHeight="1">
      <c r="B7" s="142" t="s">
        <v>78</v>
      </c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4"/>
      <c r="BM7" s="3"/>
    </row>
    <row r="8" spans="2:65" s="3" customFormat="1" ht="78.75">
      <c r="B8" s="23" t="s">
        <v>102</v>
      </c>
      <c r="C8" s="31" t="s">
        <v>37</v>
      </c>
      <c r="D8" s="31" t="s">
        <v>106</v>
      </c>
      <c r="E8" s="31" t="s">
        <v>104</v>
      </c>
      <c r="F8" s="31" t="s">
        <v>50</v>
      </c>
      <c r="G8" s="31" t="s">
        <v>15</v>
      </c>
      <c r="H8" s="31" t="s">
        <v>51</v>
      </c>
      <c r="I8" s="31" t="s">
        <v>88</v>
      </c>
      <c r="J8" s="31" t="s">
        <v>219</v>
      </c>
      <c r="K8" s="31" t="s">
        <v>218</v>
      </c>
      <c r="L8" s="31" t="s">
        <v>49</v>
      </c>
      <c r="M8" s="31" t="s">
        <v>48</v>
      </c>
      <c r="N8" s="31" t="s">
        <v>169</v>
      </c>
      <c r="O8" s="21" t="s">
        <v>171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226</v>
      </c>
      <c r="K9" s="33"/>
      <c r="L9" s="33" t="s">
        <v>222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17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17.437599999999996</v>
      </c>
      <c r="M11" s="82"/>
      <c r="N11" s="92">
        <v>1</v>
      </c>
      <c r="O11" s="92">
        <f>L11/'סכום נכסי הקרן'!$C$42</f>
        <v>4.9586487654452015E-3</v>
      </c>
      <c r="P11" s="123"/>
      <c r="BG11" s="100"/>
      <c r="BH11" s="3"/>
      <c r="BI11" s="100"/>
      <c r="BM11" s="100"/>
    </row>
    <row r="12" spans="2:65" s="4" customFormat="1" ht="18" customHeight="1">
      <c r="B12" s="81" t="s">
        <v>215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17.437599999999996</v>
      </c>
      <c r="M12" s="82"/>
      <c r="N12" s="92">
        <v>1</v>
      </c>
      <c r="O12" s="92">
        <f>L12/'סכום נכסי הקרן'!$C$42</f>
        <v>4.9586487654452015E-3</v>
      </c>
      <c r="P12" s="123"/>
      <c r="BG12" s="100"/>
      <c r="BH12" s="3"/>
      <c r="BI12" s="100"/>
      <c r="BM12" s="100"/>
    </row>
    <row r="13" spans="2:65">
      <c r="B13" s="102" t="s">
        <v>41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17.437599999999996</v>
      </c>
      <c r="M13" s="82"/>
      <c r="N13" s="92">
        <v>1</v>
      </c>
      <c r="O13" s="92">
        <f>L13/'סכום נכסי הקרן'!$C$42</f>
        <v>4.9586487654452015E-3</v>
      </c>
      <c r="P13" s="122"/>
      <c r="BH13" s="3"/>
    </row>
    <row r="14" spans="2:65" ht="20.25">
      <c r="B14" s="87" t="s">
        <v>374</v>
      </c>
      <c r="C14" s="84" t="s">
        <v>375</v>
      </c>
      <c r="D14" s="97" t="s">
        <v>27</v>
      </c>
      <c r="E14" s="84"/>
      <c r="F14" s="97" t="s">
        <v>319</v>
      </c>
      <c r="G14" s="84" t="s">
        <v>376</v>
      </c>
      <c r="H14" s="84" t="s">
        <v>377</v>
      </c>
      <c r="I14" s="97" t="s">
        <v>150</v>
      </c>
      <c r="J14" s="94">
        <v>15.999999999999998</v>
      </c>
      <c r="K14" s="96">
        <v>30048.27</v>
      </c>
      <c r="L14" s="94">
        <v>17.437599999999996</v>
      </c>
      <c r="M14" s="95">
        <v>1.0862603509014292E-6</v>
      </c>
      <c r="N14" s="95">
        <v>1</v>
      </c>
      <c r="O14" s="95">
        <f>L14/'סכום נכסי הקרן'!$C$42</f>
        <v>4.9586487654452015E-3</v>
      </c>
      <c r="P14" s="122"/>
      <c r="BH14" s="4"/>
    </row>
    <row r="15" spans="2:65">
      <c r="B15" s="83"/>
      <c r="C15" s="84"/>
      <c r="D15" s="84"/>
      <c r="E15" s="84"/>
      <c r="F15" s="84"/>
      <c r="G15" s="84"/>
      <c r="H15" s="84"/>
      <c r="I15" s="84"/>
      <c r="J15" s="94"/>
      <c r="K15" s="96"/>
      <c r="L15" s="84"/>
      <c r="M15" s="84"/>
      <c r="N15" s="95"/>
      <c r="O15" s="84"/>
      <c r="P15" s="122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99" t="s">
        <v>234</v>
      </c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99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217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C115" s="1"/>
      <c r="D115" s="1"/>
      <c r="E115" s="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39:B1048576 C5:C1048576 D1:AF1048576 AH1:XFD1048576 AG1:AG37 B1:B17 B19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2018-12-04T10:56:38+00:00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6CEAFB95-82D3-443D-B5D8-FE863E8539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אולה קלוקוב</cp:lastModifiedBy>
  <cp:lastPrinted>2017-05-01T10:11:51Z</cp:lastPrinted>
  <dcterms:created xsi:type="dcterms:W3CDTF">2005-07-19T07:39:38Z</dcterms:created>
  <dcterms:modified xsi:type="dcterms:W3CDTF">2018-12-04T08:14:26Z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