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58" l="1"/>
  <c r="J11" i="58"/>
  <c r="J17" i="58"/>
  <c r="J12" i="58"/>
  <c r="C31" i="88" l="1"/>
  <c r="C23" i="88" s="1"/>
  <c r="C17" i="88"/>
  <c r="C15" i="88"/>
  <c r="C13" i="88"/>
  <c r="C11" i="88"/>
  <c r="C12" i="88" l="1"/>
  <c r="C10" i="88" s="1"/>
  <c r="C42" i="88" s="1"/>
  <c r="D23" i="88" l="1"/>
  <c r="K27" i="76"/>
  <c r="K22" i="76"/>
  <c r="K18" i="76"/>
  <c r="K14" i="76"/>
  <c r="N55" i="63"/>
  <c r="N51" i="63"/>
  <c r="N47" i="63"/>
  <c r="N42" i="63"/>
  <c r="N38" i="63"/>
  <c r="N34" i="63"/>
  <c r="N29" i="63"/>
  <c r="N25" i="63"/>
  <c r="N21" i="63"/>
  <c r="N16" i="63"/>
  <c r="N12" i="63"/>
  <c r="U14" i="61"/>
  <c r="R46" i="59"/>
  <c r="R42" i="59"/>
  <c r="R38" i="59"/>
  <c r="R34" i="59"/>
  <c r="R29" i="59"/>
  <c r="R24" i="59"/>
  <c r="R20" i="59"/>
  <c r="R16" i="59"/>
  <c r="R12" i="59"/>
  <c r="L25" i="58"/>
  <c r="L21" i="58"/>
  <c r="L17" i="58"/>
  <c r="L12" i="58"/>
  <c r="K26" i="76"/>
  <c r="K21" i="76"/>
  <c r="K17" i="76"/>
  <c r="K13" i="76"/>
  <c r="N54" i="63"/>
  <c r="N50" i="63"/>
  <c r="N46" i="63"/>
  <c r="N41" i="63"/>
  <c r="N37" i="63"/>
  <c r="N33" i="63"/>
  <c r="N28" i="63"/>
  <c r="N24" i="63"/>
  <c r="N20" i="63"/>
  <c r="N15" i="63"/>
  <c r="N11" i="63"/>
  <c r="U13" i="61"/>
  <c r="R45" i="59"/>
  <c r="R41" i="59"/>
  <c r="R37" i="59"/>
  <c r="R33" i="59"/>
  <c r="R28" i="59"/>
  <c r="R23" i="59"/>
  <c r="R19" i="59"/>
  <c r="R15" i="59"/>
  <c r="R11" i="59"/>
  <c r="L24" i="58"/>
  <c r="L20" i="58"/>
  <c r="L15" i="58"/>
  <c r="L11" i="58"/>
  <c r="K24" i="76"/>
  <c r="K20" i="76"/>
  <c r="K16" i="76"/>
  <c r="K12" i="76"/>
  <c r="N53" i="63"/>
  <c r="N49" i="63"/>
  <c r="N44" i="63"/>
  <c r="N40" i="63"/>
  <c r="N36" i="63"/>
  <c r="N32" i="63"/>
  <c r="N27" i="63"/>
  <c r="N23" i="63"/>
  <c r="N18" i="63"/>
  <c r="N14" i="63"/>
  <c r="U12" i="61"/>
  <c r="R44" i="59"/>
  <c r="R40" i="59"/>
  <c r="R36" i="59"/>
  <c r="R32" i="59"/>
  <c r="R27" i="59"/>
  <c r="R22" i="59"/>
  <c r="R18" i="59"/>
  <c r="R14" i="59"/>
  <c r="L27" i="58"/>
  <c r="L23" i="58"/>
  <c r="L19" i="58"/>
  <c r="K15" i="76"/>
  <c r="N43" i="63"/>
  <c r="N26" i="63"/>
  <c r="R39" i="59"/>
  <c r="R21" i="59"/>
  <c r="L22" i="58"/>
  <c r="L10" i="58"/>
  <c r="K11" i="76"/>
  <c r="N39" i="63"/>
  <c r="N22" i="63"/>
  <c r="R35" i="59"/>
  <c r="R17" i="59"/>
  <c r="L18" i="58"/>
  <c r="K23" i="76"/>
  <c r="N52" i="63"/>
  <c r="N35" i="63"/>
  <c r="N17" i="63"/>
  <c r="U11" i="61"/>
  <c r="R31" i="59"/>
  <c r="R13" i="59"/>
  <c r="L14" i="58"/>
  <c r="K19" i="76"/>
  <c r="N48" i="63"/>
  <c r="N30" i="63"/>
  <c r="N13" i="63"/>
  <c r="R43" i="59"/>
  <c r="R25" i="59"/>
  <c r="L26" i="58"/>
  <c r="L13" i="58"/>
  <c r="D38" i="88"/>
  <c r="D11" i="88"/>
  <c r="D13" i="88"/>
  <c r="D31" i="88"/>
  <c r="D42" i="88"/>
  <c r="D17" i="88"/>
  <c r="D12" i="88"/>
  <c r="D15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80930]}"/>
    <s v="{[Medida].[Medida].&amp;[2]}"/>
    <s v="{[Keren].[Keren].[All]}"/>
    <s v="{[Cheshbon KM].[Hie Peilut].[Peilut 7].&amp;[Kod_Peilut_L7_477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3" si="33">
        <n x="1" s="1"/>
        <n x="31"/>
        <n x="32"/>
      </t>
    </mdx>
    <mdx n="0" f="v">
      <t c="3" si="33">
        <n x="1" s="1"/>
        <n x="34"/>
        <n x="32"/>
      </t>
    </mdx>
    <mdx n="0" f="v">
      <t c="3" si="33">
        <n x="1" s="1"/>
        <n x="35"/>
        <n x="32"/>
      </t>
    </mdx>
    <mdx n="0" f="v">
      <t c="3" si="33">
        <n x="1" s="1"/>
        <n x="36"/>
        <n x="32"/>
      </t>
    </mdx>
    <mdx n="0" f="v">
      <t c="3" si="33">
        <n x="1" s="1"/>
        <n x="37"/>
        <n x="32"/>
      </t>
    </mdx>
    <mdx n="0" f="v">
      <t c="3" si="33">
        <n x="1" s="1"/>
        <n x="38"/>
        <n x="32"/>
      </t>
    </mdx>
    <mdx n="0" f="v">
      <t c="3" si="33">
        <n x="1" s="1"/>
        <n x="39"/>
        <n x="32"/>
      </t>
    </mdx>
    <mdx n="0" f="v">
      <t c="3" si="33">
        <n x="1" s="1"/>
        <n x="40"/>
        <n x="32"/>
      </t>
    </mdx>
    <mdx n="0" f="v">
      <t c="3" si="33">
        <n x="1" s="1"/>
        <n x="41"/>
        <n x="32"/>
      </t>
    </mdx>
    <mdx n="0" f="v">
      <t c="3" si="33">
        <n x="1" s="1"/>
        <n x="42"/>
        <n x="32"/>
      </t>
    </mdx>
    <mdx n="0" f="v">
      <t c="3" si="33">
        <n x="1" s="1"/>
        <n x="43"/>
        <n x="32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<sst xmlns="http://schemas.openxmlformats.org/spreadsheetml/2006/main" count="2237" uniqueCount="426">
  <si>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</si>
  <si>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</si>
  <si>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</si>
  <si>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</si>
  <si>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</si>
  <si>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</si>
  <si>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</si>
  <si>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</si>
  <si>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</si>
  <si>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</si>
  <si>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</si>
  <si>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</si>
  <si>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</si>
  <si>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</si>
  <si>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</si>
  <si>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</si>
  <si>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</si>
  <si>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</si>
  <si>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</si>
  <si>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</si>
  <si>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</si>
  <si>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</si>
  <si>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</si>
  <si>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</si>
  <si>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</si>
  <si>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</si>
  <si>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</si>
  <si>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</si>
  <si>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</si>
  <si>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</si>
  <si>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</si>
  <si>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</si>
  <si>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</si>
  <si>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</si>
  <si>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</si>
  <si>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</si>
  <si>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</si>
  <si>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</si>
  <si>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</si>
  <si>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</si>
  <si>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</si>
  <si>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</si>
  <si>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</si>
  <si>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</si>
  <si>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</si>
  <si>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</si>
  <si>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</si>
  <si>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</si>
  <si>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</si>
  <si>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</si>
  <si>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</si>
  <si>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</si>
  <si>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</si>
  <si>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</si>
  <si>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</si>
  <si>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</si>
  <si>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</si>
  <si>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</si>
  <si>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</si>
  <si>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</si>
  <si>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</si>
  <si>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</si>
  <si>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</si>
  <si>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</si>
  <si>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</si>
  <si>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</si>
  <si>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</si>
  <si>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</si>
  <si>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</si>
  <si>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</si>
  <si>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</si>
  <si>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</si>
  <si>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</si>
  <si>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</si>
  <si>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</si>
  <si>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</si>
  <si>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</si>
  <si>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</si>
  <si>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</si>
  <si>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</si>
  <si>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</si>
  <si>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</si>
  <si>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</si>
  <si>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</si>
  <si>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</si>
  <si>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</si>
  <si>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</si>
  <si>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</si>
  <si>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</si>
  <si>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</si>
  <si>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</si>
  <si>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</si>
  <si>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</si>
  <si>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</si>
  <si>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</si>
  <si>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</si>
  <si>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</si>
  <si>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</si>
  <si>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</si>
  <si>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</si>
  <si>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</si>
  <si>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</si>
  <si>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</si>
  <si>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</si>
  <si>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</si>
  <si>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</si>
  <si>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</si>
  <si>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</si>
  <si>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</si>
  <si>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</si>
  <si>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</si>
  <si>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</si>
  <si>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</si>
  <si>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</si>
  <si>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</si>
  <si>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</si>
  <si>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</si>
  <si>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</si>
  <si>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</si>
  <si>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</si>
  <si>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</si>
  <si>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</si>
  <si>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</si>
  <si>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</si>
  <si>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</si>
  <si>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</si>
  <si>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</si>
  <si>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</si>
  <si>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</si>
  <si>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</si>
  <si>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</si>
  <si>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</si>
  <si>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</si>
  <si>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</si>
  <si>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</si>
  <si>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</si>
  <si>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</si>
  <si>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</si>
  <si>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</si>
  <si>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</si>
  <si>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</si>
  <si>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</si>
  <si>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</si>
  <si>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</si>
  <si>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</si>
  <si>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</si>
  <si>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</si>
  <si>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</si>
  <si>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</si>
  <si>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</si>
  <si>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</si>
  <si>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</si>
  <si>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</si>
  <si>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</si>
  <si>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</si>
  <si>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</si>
  <si>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</si>
  <si>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</si>
  <si>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</si>
  <si>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</si>
  <si>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</si>
  <si>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</si>
  <si>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</si>
  <si>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</si>
  <si>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</si>
  <si>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</si>
  <si>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</si>
  <si>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</si>
  <si>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</si>
  <si>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</si>
  <si>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</si>
  <si>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</si>
  <si>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</si>
  <si>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</si>
  <si>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</si>
  <si>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</si>
  <si>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</si>
  <si>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</si>
  <si>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</si>
  <si>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</si>
  <si>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</si>
  <si>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</si>
  <si>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</si>
  <si>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</si>
  <si>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</si>
  <si>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</si>
  <si>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</si>
  <si>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</si>
  <si>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</si>
  <si>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</si>
  <si>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</si>
  <si>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</si>
  <si>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</si>
  <si>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</si>
  <si>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</si>
  <si>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</si>
  <si>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</si>
  <si>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</si>
  <si>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</si>
  <si>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</si>
  <si>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</si>
  <si>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</si>
  <si>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</si>
  <si>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</si>
  <si>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</si>
  <si>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</si>
  <si>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</si>
  <si>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</si>
  <si>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</si>
  <si>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</si>
  <si>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</si>
  <si>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</si>
  <si>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</si>
  <si>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</si>
  <si>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</si>
  <si>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</si>
  <si>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</si>
  <si>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</si>
  <si>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</si>
  <si>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</si>
  <si>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</si>
  <si>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</si>
  <si>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</si>
  <si>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</si>
  <si>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</si>
  <si>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</si>
  <si>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</si>
  <si>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</si>
  <si>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</si>
  <si>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</si>
  <si>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</si>
  <si>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</si>
  <si>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</si>
  <si>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</si>
  <si>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</si>
  <si>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</si>
  <si>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</si>
  <si>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</si>
  <si>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משלימה -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</si>
  <si>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</si>
  <si>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</si>
  <si>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</si>
  <si>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</si>
  <si>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</si>
  <si>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</si>
  <si>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</si>
  <si>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</si>
  <si>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</si>
  <si>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</si>
  <si>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</si>
  <si>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</si>
  <si>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</si>
  <si>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</si>
  <si>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</si>
  <si>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</si>
  <si>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</si>
  <si>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</si>
  <si>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</si>
  <si>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</si>
  <si>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</si>
  <si>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</si>
  <si>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</si>
  <si>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119</t>
  </si>
  <si>
    <t>8190118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</si>
  <si>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</si>
  <si>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</si>
  <si>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</si>
  <si>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</si>
  <si>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</si>
  <si>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</si>
  <si>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</si>
  <si>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</si>
  <si>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</si>
  <si>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</si>
  <si>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</si>
  <si>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</si>
  <si>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</si>
  <si>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</si>
  <si>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</si>
  <si>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</si>
  <si>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</si>
  <si>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</si>
  <si>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</si>
  <si>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</si>
  <si>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</si>
  <si>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</si>
  <si>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</si>
  <si>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</si>
  <si>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</si>
  <si>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</si>
  <si>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</si>
  <si>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</si>
  <si>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</si>
  <si>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</si>
  <si>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פועלים הנפקות התח אגח י</t>
  </si>
  <si>
    <t>1940402</t>
  </si>
  <si>
    <t>מגמה</t>
  </si>
  <si>
    <t>520000118</t>
  </si>
  <si>
    <t>בנקים</t>
  </si>
  <si>
    <t>AA+.IL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</si>
  <si>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</si>
  <si>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</si>
  <si>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</si>
  <si>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</si>
  <si>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</si>
  <si>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</si>
  <si>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</si>
  <si>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</si>
  <si>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</si>
  <si>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</si>
  <si>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</si>
  <si>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</si>
  <si>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</si>
  <si>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</si>
  <si>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</si>
  <si>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</si>
  <si>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</si>
  <si>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</si>
  <si>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סל תל בונד שיקלי</t>
  </si>
  <si>
    <t>1116292</t>
  </si>
  <si>
    <t>פסגות סל בונד שקלי</t>
  </si>
  <si>
    <t>1116326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</si>
  <si>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</si>
  <si>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</si>
  <si>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</si>
  <si>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</si>
  <si>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</si>
  <si>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</si>
  <si>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</si>
  <si>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</si>
  <si>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</si>
  <si>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</si>
  <si>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60</t>
  </si>
  <si>
    <t>1109248</t>
  </si>
  <si>
    <t>תכלית תל בונד שקלי</t>
  </si>
  <si>
    <t>1116250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</si>
  <si>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</si>
  <si>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</si>
  <si>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</si>
  <si>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</si>
  <si>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</si>
  <si>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</si>
  <si>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</si>
  <si>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</si>
  <si>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</si>
  <si>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</si>
  <si>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</si>
  <si>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</si>
  <si>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</si>
  <si>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</si>
  <si>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</si>
  <si>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</si>
  <si>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</si>
  <si>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</si>
  <si>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</si>
  <si>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</si>
  <si>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</si>
  <si>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</si>
  <si>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</si>
  <si>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</si>
  <si>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</si>
  <si>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</si>
  <si>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</si>
  <si>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</si>
  <si>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</si>
  <si>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</si>
  <si>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</si>
  <si>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</si>
  <si>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</si>
  <si>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</si>
  <si>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</si>
  <si>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</si>
  <si>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</si>
  <si>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</si>
  <si>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</si>
  <si>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</si>
  <si>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</si>
  <si>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₪ / מט"ח</t>
  </si>
  <si>
    <t>+ILS/-USD 3.373 03-01-19 (26) --650</t>
  </si>
  <si>
    <t>10000310</t>
  </si>
  <si>
    <t>ל.ר.</t>
  </si>
  <si>
    <t>+ILS/-USD 3.3839 07-01-19 (10) --611</t>
  </si>
  <si>
    <t>10000331</t>
  </si>
  <si>
    <t>+ILS/-USD 3.3909 03-01-19 (26) --651</t>
  </si>
  <si>
    <t>10000302</t>
  </si>
  <si>
    <t>+ILS/-USD 3.4195 03-01-19 (26) --645</t>
  </si>
  <si>
    <t>10000315</t>
  </si>
  <si>
    <t>+ILS/-USD 3.4684 22-05-19 (10) --916</t>
  </si>
  <si>
    <t>10000372</t>
  </si>
  <si>
    <t>+ILS/-USD 3.5088 07-01-19 (10) --557</t>
  </si>
  <si>
    <t>10000373</t>
  </si>
  <si>
    <t>+ILS/-USD 3.5187 22-05-19 (10) --678</t>
  </si>
  <si>
    <t>10000404</t>
  </si>
  <si>
    <t>+ILS/-USD 3.5405 22-05-19 (10) --895</t>
  </si>
  <si>
    <t>10000377</t>
  </si>
  <si>
    <t>+ILS/-USD 3.5598 26-03-19 (10) --672</t>
  </si>
  <si>
    <t>10000390</t>
  </si>
  <si>
    <t>+ILS/-USD 3.5705 22-05-19 (10) --850</t>
  </si>
  <si>
    <t>10000384</t>
  </si>
  <si>
    <t>+USD/-ILS 3.3885 03-01-19 (26) --595</t>
  </si>
  <si>
    <t>10000332</t>
  </si>
  <si>
    <t>+USD/-EUR 1.175 11-02-19 (10) +175</t>
  </si>
  <si>
    <t>10000395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</si>
  <si>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</si>
  <si>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</si>
  <si>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</si>
  <si>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</si>
  <si>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</si>
  <si>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</si>
  <si>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</si>
  <si>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</si>
  <si>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</si>
  <si>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</si>
  <si>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</si>
  <si>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יו בנק</t>
  </si>
  <si>
    <t>30026000</t>
  </si>
  <si>
    <t>34510000</t>
  </si>
  <si>
    <t>31210000</t>
  </si>
  <si>
    <t>31110000</t>
  </si>
  <si>
    <t>34010000</t>
  </si>
  <si>
    <t>31710000</t>
  </si>
  <si>
    <t>30326000</t>
  </si>
  <si>
    <t>31726000</t>
  </si>
  <si>
    <t>31226000</t>
  </si>
  <si>
    <t>32026000</t>
  </si>
  <si>
    <t>31126000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</si>
</sst>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E13" sqref="E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167</v>
      </c>
      <c r="C1" s="78" t="s" vm="1">
        <v>236</v>
      </c>
    </row>
    <row r="2" spans="1:23">
      <c r="B2" s="57" t="s">
        <v>166</v>
      </c>
      <c r="C2" s="78" t="s">
        <v>237</v>
      </c>
    </row>
    <row r="3" spans="1:23">
      <c r="B3" s="57" t="s">
        <v>168</v>
      </c>
      <c r="C3" s="78" t="s">
        <v>238</v>
      </c>
    </row>
    <row r="4" spans="1:23">
      <c r="B4" s="57" t="s">
        <v>169</v>
      </c>
      <c r="C4" s="78">
        <v>2149</v>
      </c>
    </row>
    <row r="6" spans="1:23" ht="26.25" customHeight="1">
      <c r="B6" s="128" t="s">
        <v>183</v>
      </c>
      <c r="C6" s="129"/>
      <c r="D6" s="130"/>
    </row>
    <row r="7" spans="1:23" s="10" customFormat="1">
      <c r="B7" s="23"/>
      <c r="C7" s="24" t="s">
        <v>98</v>
      </c>
      <c r="D7" s="25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182</v>
      </c>
      <c r="C10" s="118">
        <f>C11+C12+C23</f>
        <v>1984.511515832</v>
      </c>
      <c r="D10" s="119">
        <f>C10/$C$42</f>
        <v>1</v>
      </c>
    </row>
    <row r="11" spans="1:23">
      <c r="A11" s="45" t="s">
        <v>129</v>
      </c>
      <c r="B11" s="29" t="s">
        <v>184</v>
      </c>
      <c r="C11" s="118">
        <f>מזומנים!J10</f>
        <v>124.63897511300001</v>
      </c>
      <c r="D11" s="119">
        <f t="shared" ref="D11:D13" si="0">C11/$C$42</f>
        <v>6.2805871429143872E-2</v>
      </c>
    </row>
    <row r="12" spans="1:23">
      <c r="B12" s="29" t="s">
        <v>185</v>
      </c>
      <c r="C12" s="118">
        <f>SUM(C13:C22)</f>
        <v>1869.5953607189999</v>
      </c>
      <c r="D12" s="119">
        <f t="shared" si="0"/>
        <v>0.9420934803369877</v>
      </c>
    </row>
    <row r="13" spans="1:23">
      <c r="A13" s="55" t="s">
        <v>129</v>
      </c>
      <c r="B13" s="30" t="s">
        <v>55</v>
      </c>
      <c r="C13" s="118">
        <f>'תעודות התחייבות ממשלתיות'!O11</f>
        <v>356.58798071899992</v>
      </c>
      <c r="D13" s="119">
        <f t="shared" si="0"/>
        <v>0.17968551851386036</v>
      </c>
    </row>
    <row r="14" spans="1:23">
      <c r="A14" s="55" t="s">
        <v>129</v>
      </c>
      <c r="B14" s="30" t="s">
        <v>56</v>
      </c>
      <c r="C14" s="118" t="s" vm="2">
        <v>403</v>
      </c>
      <c r="D14" s="119" t="s" vm="3">
        <v>403</v>
      </c>
    </row>
    <row r="15" spans="1:23">
      <c r="A15" s="55" t="s">
        <v>129</v>
      </c>
      <c r="B15" s="30" t="s">
        <v>57</v>
      </c>
      <c r="C15" s="118">
        <f>'אג"ח קונצרני'!R11</f>
        <v>1.4645299999999997</v>
      </c>
      <c r="D15" s="119">
        <f>C15/$C$42</f>
        <v>7.3798009652062933E-4</v>
      </c>
    </row>
    <row r="16" spans="1:23">
      <c r="A16" s="55" t="s">
        <v>129</v>
      </c>
      <c r="B16" s="30" t="s">
        <v>58</v>
      </c>
      <c r="C16" s="118" t="s" vm="4">
        <v>403</v>
      </c>
      <c r="D16" s="119" t="s" vm="5">
        <v>403</v>
      </c>
    </row>
    <row r="17" spans="1:4">
      <c r="A17" s="55" t="s">
        <v>129</v>
      </c>
      <c r="B17" s="30" t="s">
        <v>59</v>
      </c>
      <c r="C17" s="118">
        <f>'תעודות סל'!K11</f>
        <v>1511.54285</v>
      </c>
      <c r="D17" s="119">
        <f>C17/$C$42</f>
        <v>0.76166998172660672</v>
      </c>
    </row>
    <row r="18" spans="1:4">
      <c r="A18" s="55" t="s">
        <v>129</v>
      </c>
      <c r="B18" s="30" t="s">
        <v>60</v>
      </c>
      <c r="C18" s="118" t="s" vm="6">
        <v>403</v>
      </c>
      <c r="D18" s="119" t="s" vm="7">
        <v>403</v>
      </c>
    </row>
    <row r="19" spans="1:4">
      <c r="A19" s="55" t="s">
        <v>129</v>
      </c>
      <c r="B19" s="30" t="s">
        <v>61</v>
      </c>
      <c r="C19" s="118" t="s" vm="8">
        <v>403</v>
      </c>
      <c r="D19" s="119" t="s" vm="9">
        <v>403</v>
      </c>
    </row>
    <row r="20" spans="1:4">
      <c r="A20" s="55" t="s">
        <v>129</v>
      </c>
      <c r="B20" s="30" t="s">
        <v>62</v>
      </c>
      <c r="C20" s="118" t="s" vm="10">
        <v>403</v>
      </c>
      <c r="D20" s="119" t="s" vm="11">
        <v>403</v>
      </c>
    </row>
    <row r="21" spans="1:4">
      <c r="A21" s="55" t="s">
        <v>129</v>
      </c>
      <c r="B21" s="30" t="s">
        <v>63</v>
      </c>
      <c r="C21" s="118" t="s" vm="12">
        <v>403</v>
      </c>
      <c r="D21" s="119" t="s" vm="13">
        <v>403</v>
      </c>
    </row>
    <row r="22" spans="1:4">
      <c r="A22" s="55" t="s">
        <v>129</v>
      </c>
      <c r="B22" s="30" t="s">
        <v>64</v>
      </c>
      <c r="C22" s="118" t="s" vm="14">
        <v>403</v>
      </c>
      <c r="D22" s="119" t="s" vm="15">
        <v>403</v>
      </c>
    </row>
    <row r="23" spans="1:4">
      <c r="B23" s="29" t="s">
        <v>186</v>
      </c>
      <c r="C23" s="118">
        <f>C31</f>
        <v>-9.7228200000000005</v>
      </c>
      <c r="D23" s="119">
        <f>C23/$C$42</f>
        <v>-4.8993517661315962E-3</v>
      </c>
    </row>
    <row r="24" spans="1:4">
      <c r="A24" s="55" t="s">
        <v>129</v>
      </c>
      <c r="B24" s="30" t="s">
        <v>65</v>
      </c>
      <c r="C24" s="118" t="s" vm="16">
        <v>403</v>
      </c>
      <c r="D24" s="119" t="s" vm="17">
        <v>403</v>
      </c>
    </row>
    <row r="25" spans="1:4">
      <c r="A25" s="55" t="s">
        <v>129</v>
      </c>
      <c r="B25" s="30" t="s">
        <v>66</v>
      </c>
      <c r="C25" s="118" t="s" vm="18">
        <v>403</v>
      </c>
      <c r="D25" s="119" t="s" vm="19">
        <v>403</v>
      </c>
    </row>
    <row r="26" spans="1:4">
      <c r="A26" s="55" t="s">
        <v>129</v>
      </c>
      <c r="B26" s="30" t="s">
        <v>57</v>
      </c>
      <c r="C26" s="118" t="s" vm="20">
        <v>403</v>
      </c>
      <c r="D26" s="119" t="s" vm="21">
        <v>403</v>
      </c>
    </row>
    <row r="27" spans="1:4">
      <c r="A27" s="55" t="s">
        <v>129</v>
      </c>
      <c r="B27" s="30" t="s">
        <v>67</v>
      </c>
      <c r="C27" s="118" t="s" vm="22">
        <v>403</v>
      </c>
      <c r="D27" s="119" t="s" vm="23">
        <v>403</v>
      </c>
    </row>
    <row r="28" spans="1:4">
      <c r="A28" s="55" t="s">
        <v>129</v>
      </c>
      <c r="B28" s="30" t="s">
        <v>68</v>
      </c>
      <c r="C28" s="118" t="s" vm="24">
        <v>403</v>
      </c>
      <c r="D28" s="119" t="s" vm="25">
        <v>403</v>
      </c>
    </row>
    <row r="29" spans="1:4">
      <c r="A29" s="55" t="s">
        <v>129</v>
      </c>
      <c r="B29" s="30" t="s">
        <v>69</v>
      </c>
      <c r="C29" s="118" t="s" vm="26">
        <v>403</v>
      </c>
      <c r="D29" s="119" t="s" vm="27">
        <v>403</v>
      </c>
    </row>
    <row r="30" spans="1:4">
      <c r="A30" s="55" t="s">
        <v>129</v>
      </c>
      <c r="B30" s="30" t="s">
        <v>209</v>
      </c>
      <c r="C30" s="118" t="s" vm="28">
        <v>403</v>
      </c>
      <c r="D30" s="119" t="s" vm="29">
        <v>403</v>
      </c>
    </row>
    <row r="31" spans="1:4">
      <c r="A31" s="55" t="s">
        <v>129</v>
      </c>
      <c r="B31" s="30" t="s">
        <v>92</v>
      </c>
      <c r="C31" s="118">
        <f>'לא סחיר - חוזים עתידיים'!I11</f>
        <v>-9.7228200000000005</v>
      </c>
      <c r="D31" s="119">
        <f>C31/$C$42</f>
        <v>-4.8993517661315962E-3</v>
      </c>
    </row>
    <row r="32" spans="1:4">
      <c r="A32" s="55" t="s">
        <v>129</v>
      </c>
      <c r="B32" s="30" t="s">
        <v>70</v>
      </c>
      <c r="C32" s="118" t="s" vm="30">
        <v>403</v>
      </c>
      <c r="D32" s="119" t="s" vm="31">
        <v>403</v>
      </c>
    </row>
    <row r="33" spans="1:4">
      <c r="A33" s="55" t="s">
        <v>129</v>
      </c>
      <c r="B33" s="29" t="s">
        <v>187</v>
      </c>
      <c r="C33" s="118" t="s" vm="32">
        <v>403</v>
      </c>
      <c r="D33" s="119" t="s" vm="33">
        <v>403</v>
      </c>
    </row>
    <row r="34" spans="1:4">
      <c r="A34" s="55" t="s">
        <v>129</v>
      </c>
      <c r="B34" s="29" t="s">
        <v>188</v>
      </c>
      <c r="C34" s="118" t="s" vm="34">
        <v>403</v>
      </c>
      <c r="D34" s="119" t="s" vm="35">
        <v>403</v>
      </c>
    </row>
    <row r="35" spans="1:4">
      <c r="A35" s="55" t="s">
        <v>129</v>
      </c>
      <c r="B35" s="29" t="s">
        <v>189</v>
      </c>
      <c r="C35" s="118" t="s" vm="36">
        <v>403</v>
      </c>
      <c r="D35" s="119" t="s" vm="37">
        <v>403</v>
      </c>
    </row>
    <row r="36" spans="1:4">
      <c r="A36" s="55" t="s">
        <v>129</v>
      </c>
      <c r="B36" s="56" t="s">
        <v>190</v>
      </c>
      <c r="C36" s="118" t="s" vm="38">
        <v>403</v>
      </c>
      <c r="D36" s="119" t="s" vm="39">
        <v>403</v>
      </c>
    </row>
    <row r="37" spans="1:4">
      <c r="A37" s="55" t="s">
        <v>129</v>
      </c>
      <c r="B37" s="29" t="s">
        <v>191</v>
      </c>
      <c r="C37" s="118" t="s" vm="40">
        <v>403</v>
      </c>
      <c r="D37" s="119" t="s" vm="41">
        <v>403</v>
      </c>
    </row>
    <row r="38" spans="1:4">
      <c r="A38" s="55"/>
      <c r="B38" s="68" t="s">
        <v>193</v>
      </c>
      <c r="C38" s="118">
        <v>0</v>
      </c>
      <c r="D38" s="119">
        <f>C38/$C$42</f>
        <v>0</v>
      </c>
    </row>
    <row r="39" spans="1:4">
      <c r="A39" s="55" t="s">
        <v>129</v>
      </c>
      <c r="B39" s="69" t="s">
        <v>194</v>
      </c>
      <c r="C39" s="118" t="s" vm="42">
        <v>403</v>
      </c>
      <c r="D39" s="119" t="s" vm="43">
        <v>403</v>
      </c>
    </row>
    <row r="40" spans="1:4">
      <c r="A40" s="55" t="s">
        <v>129</v>
      </c>
      <c r="B40" s="69" t="s">
        <v>221</v>
      </c>
      <c r="C40" s="118" t="s" vm="44">
        <v>403</v>
      </c>
      <c r="D40" s="119" t="s" vm="45">
        <v>403</v>
      </c>
    </row>
    <row r="41" spans="1:4">
      <c r="A41" s="55" t="s">
        <v>129</v>
      </c>
      <c r="B41" s="69" t="s">
        <v>195</v>
      </c>
      <c r="C41" s="118" t="s" vm="46">
        <v>403</v>
      </c>
      <c r="D41" s="119" t="s" vm="47">
        <v>403</v>
      </c>
    </row>
    <row r="42" spans="1:4">
      <c r="B42" s="69" t="s">
        <v>71</v>
      </c>
      <c r="C42" s="118">
        <f>C38+C10</f>
        <v>1984.511515832</v>
      </c>
      <c r="D42" s="119">
        <f>C42/$C$42</f>
        <v>1</v>
      </c>
    </row>
    <row r="43" spans="1:4">
      <c r="A43" s="55" t="s">
        <v>129</v>
      </c>
      <c r="B43" s="69" t="s">
        <v>192</v>
      </c>
      <c r="C43" s="106"/>
      <c r="D43" s="107"/>
    </row>
    <row r="44" spans="1:4">
      <c r="B44" s="6" t="s">
        <v>97</v>
      </c>
    </row>
    <row r="45" spans="1:4">
      <c r="C45" s="75" t="s">
        <v>174</v>
      </c>
      <c r="D45" s="36" t="s">
        <v>91</v>
      </c>
    </row>
    <row r="46" spans="1:4">
      <c r="C46" s="76" t="s">
        <v>1</v>
      </c>
      <c r="D46" s="25" t="s">
        <v>2</v>
      </c>
    </row>
    <row r="47" spans="1:4">
      <c r="C47" s="108" t="s">
        <v>155</v>
      </c>
      <c r="D47" s="109" vm="48">
        <v>2.6166</v>
      </c>
    </row>
    <row r="48" spans="1:4">
      <c r="C48" s="108" t="s">
        <v>164</v>
      </c>
      <c r="D48" s="109">
        <v>0.89746127579551627</v>
      </c>
    </row>
    <row r="49" spans="2:4">
      <c r="C49" s="108" t="s">
        <v>160</v>
      </c>
      <c r="D49" s="109" vm="49">
        <v>2.7869000000000002</v>
      </c>
    </row>
    <row r="50" spans="2:4">
      <c r="B50" s="12"/>
      <c r="C50" s="108" t="s">
        <v>404</v>
      </c>
      <c r="D50" s="109" vm="50">
        <v>3.7168999999999999</v>
      </c>
    </row>
    <row r="51" spans="2:4">
      <c r="C51" s="108" t="s">
        <v>153</v>
      </c>
      <c r="D51" s="109" vm="51">
        <v>4.2156000000000002</v>
      </c>
    </row>
    <row r="52" spans="2:4">
      <c r="C52" s="108" t="s">
        <v>154</v>
      </c>
      <c r="D52" s="109" vm="52">
        <v>4.7385000000000002</v>
      </c>
    </row>
    <row r="53" spans="2:4">
      <c r="C53" s="108" t="s">
        <v>156</v>
      </c>
      <c r="D53" s="109">
        <v>0.46333673990802243</v>
      </c>
    </row>
    <row r="54" spans="2:4">
      <c r="C54" s="108" t="s">
        <v>161</v>
      </c>
      <c r="D54" s="109" vm="53">
        <v>3.1962000000000002</v>
      </c>
    </row>
    <row r="55" spans="2:4">
      <c r="C55" s="108" t="s">
        <v>162</v>
      </c>
      <c r="D55" s="109">
        <v>0.19397900298964052</v>
      </c>
    </row>
    <row r="56" spans="2:4">
      <c r="C56" s="108" t="s">
        <v>159</v>
      </c>
      <c r="D56" s="109" vm="54">
        <v>0.56530000000000002</v>
      </c>
    </row>
    <row r="57" spans="2:4">
      <c r="C57" s="108" t="s">
        <v>405</v>
      </c>
      <c r="D57" s="109">
        <v>2.4036128999999997</v>
      </c>
    </row>
    <row r="58" spans="2:4">
      <c r="C58" s="108" t="s">
        <v>158</v>
      </c>
      <c r="D58" s="109" vm="55">
        <v>0.40939999999999999</v>
      </c>
    </row>
    <row r="59" spans="2:4">
      <c r="C59" s="108" t="s">
        <v>151</v>
      </c>
      <c r="D59" s="109" vm="56">
        <v>3.6269999999999998</v>
      </c>
    </row>
    <row r="60" spans="2:4">
      <c r="C60" s="108" t="s">
        <v>165</v>
      </c>
      <c r="D60" s="109" vm="57">
        <v>0.25629999999999997</v>
      </c>
    </row>
    <row r="61" spans="2:4">
      <c r="C61" s="108" t="s">
        <v>406</v>
      </c>
      <c r="D61" s="109" vm="58">
        <v>0.4446</v>
      </c>
    </row>
    <row r="62" spans="2:4">
      <c r="C62" s="108" t="s">
        <v>407</v>
      </c>
      <c r="D62" s="109">
        <v>5.5312821685920159E-2</v>
      </c>
    </row>
    <row r="63" spans="2:4">
      <c r="C63" s="108" t="s">
        <v>152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78" t="s" vm="1">
        <v>236</v>
      </c>
    </row>
    <row r="2" spans="2:60">
      <c r="B2" s="57" t="s">
        <v>166</v>
      </c>
      <c r="C2" s="78" t="s">
        <v>237</v>
      </c>
    </row>
    <row r="3" spans="2:60">
      <c r="B3" s="57" t="s">
        <v>168</v>
      </c>
      <c r="C3" s="78" t="s">
        <v>238</v>
      </c>
    </row>
    <row r="4" spans="2:60">
      <c r="B4" s="57" t="s">
        <v>169</v>
      </c>
      <c r="C4" s="78">
        <v>2149</v>
      </c>
    </row>
    <row r="6" spans="2:60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0" ht="26.25" customHeight="1">
      <c r="B7" s="142" t="s">
        <v>80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2:60" s="3" customFormat="1" ht="78.75">
      <c r="B8" s="23" t="s">
        <v>104</v>
      </c>
      <c r="C8" s="31" t="s">
        <v>37</v>
      </c>
      <c r="D8" s="31" t="s">
        <v>107</v>
      </c>
      <c r="E8" s="31" t="s">
        <v>49</v>
      </c>
      <c r="F8" s="31" t="s">
        <v>89</v>
      </c>
      <c r="G8" s="31" t="s">
        <v>220</v>
      </c>
      <c r="H8" s="31" t="s">
        <v>219</v>
      </c>
      <c r="I8" s="31" t="s">
        <v>48</v>
      </c>
      <c r="J8" s="31" t="s">
        <v>47</v>
      </c>
      <c r="K8" s="31" t="s">
        <v>170</v>
      </c>
      <c r="L8" s="31" t="s">
        <v>172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227</v>
      </c>
      <c r="H9" s="17"/>
      <c r="I9" s="17" t="s">
        <v>223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167</v>
      </c>
      <c r="C1" s="78" t="s" vm="1">
        <v>236</v>
      </c>
    </row>
    <row r="2" spans="2:61">
      <c r="B2" s="57" t="s">
        <v>166</v>
      </c>
      <c r="C2" s="78" t="s">
        <v>237</v>
      </c>
    </row>
    <row r="3" spans="2:61">
      <c r="B3" s="57" t="s">
        <v>168</v>
      </c>
      <c r="C3" s="78" t="s">
        <v>238</v>
      </c>
    </row>
    <row r="4" spans="2:61">
      <c r="B4" s="57" t="s">
        <v>169</v>
      </c>
      <c r="C4" s="78">
        <v>2149</v>
      </c>
    </row>
    <row r="6" spans="2:61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81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78.75">
      <c r="B8" s="23" t="s">
        <v>104</v>
      </c>
      <c r="C8" s="31" t="s">
        <v>37</v>
      </c>
      <c r="D8" s="31" t="s">
        <v>107</v>
      </c>
      <c r="E8" s="31" t="s">
        <v>49</v>
      </c>
      <c r="F8" s="31" t="s">
        <v>89</v>
      </c>
      <c r="G8" s="31" t="s">
        <v>220</v>
      </c>
      <c r="H8" s="31" t="s">
        <v>219</v>
      </c>
      <c r="I8" s="31" t="s">
        <v>48</v>
      </c>
      <c r="J8" s="31" t="s">
        <v>47</v>
      </c>
      <c r="K8" s="31" t="s">
        <v>170</v>
      </c>
      <c r="L8" s="32" t="s">
        <v>172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227</v>
      </c>
      <c r="H9" s="17"/>
      <c r="I9" s="17" t="s">
        <v>223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167</v>
      </c>
      <c r="C1" s="78" t="s" vm="1">
        <v>236</v>
      </c>
    </row>
    <row r="2" spans="1:60">
      <c r="B2" s="57" t="s">
        <v>166</v>
      </c>
      <c r="C2" s="78" t="s">
        <v>237</v>
      </c>
    </row>
    <row r="3" spans="1:60">
      <c r="B3" s="57" t="s">
        <v>168</v>
      </c>
      <c r="C3" s="78" t="s">
        <v>238</v>
      </c>
    </row>
    <row r="4" spans="1:60">
      <c r="B4" s="57" t="s">
        <v>169</v>
      </c>
      <c r="C4" s="78">
        <v>2149</v>
      </c>
    </row>
    <row r="6" spans="1:60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108</v>
      </c>
      <c r="BF6" s="1" t="s">
        <v>175</v>
      </c>
      <c r="BH6" s="3" t="s">
        <v>152</v>
      </c>
    </row>
    <row r="7" spans="1:60" ht="26.25" customHeight="1">
      <c r="B7" s="142" t="s">
        <v>82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110</v>
      </c>
      <c r="BF7" s="1" t="s">
        <v>130</v>
      </c>
      <c r="BH7" s="3" t="s">
        <v>151</v>
      </c>
    </row>
    <row r="8" spans="1:60" s="3" customFormat="1" ht="78.75">
      <c r="A8" s="2"/>
      <c r="B8" s="23" t="s">
        <v>104</v>
      </c>
      <c r="C8" s="31" t="s">
        <v>37</v>
      </c>
      <c r="D8" s="31" t="s">
        <v>107</v>
      </c>
      <c r="E8" s="31" t="s">
        <v>49</v>
      </c>
      <c r="F8" s="31" t="s">
        <v>89</v>
      </c>
      <c r="G8" s="31" t="s">
        <v>220</v>
      </c>
      <c r="H8" s="31" t="s">
        <v>219</v>
      </c>
      <c r="I8" s="31" t="s">
        <v>48</v>
      </c>
      <c r="J8" s="31" t="s">
        <v>170</v>
      </c>
      <c r="K8" s="31" t="s">
        <v>172</v>
      </c>
      <c r="BC8" s="1" t="s">
        <v>123</v>
      </c>
      <c r="BD8" s="1" t="s">
        <v>124</v>
      </c>
      <c r="BE8" s="1" t="s">
        <v>131</v>
      </c>
      <c r="BG8" s="4" t="s">
        <v>153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227</v>
      </c>
      <c r="H9" s="17"/>
      <c r="I9" s="17" t="s">
        <v>223</v>
      </c>
      <c r="J9" s="33" t="s">
        <v>20</v>
      </c>
      <c r="K9" s="58" t="s">
        <v>20</v>
      </c>
      <c r="BC9" s="1" t="s">
        <v>120</v>
      </c>
      <c r="BE9" s="1" t="s">
        <v>132</v>
      </c>
      <c r="BG9" s="4" t="s">
        <v>154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116</v>
      </c>
      <c r="BD10" s="3"/>
      <c r="BE10" s="1" t="s">
        <v>176</v>
      </c>
      <c r="BG10" s="1" t="s">
        <v>160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115</v>
      </c>
      <c r="BD11" s="3"/>
      <c r="BE11" s="1" t="s">
        <v>133</v>
      </c>
      <c r="BG11" s="1" t="s">
        <v>155</v>
      </c>
    </row>
    <row r="12" spans="1:60" ht="20.25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113</v>
      </c>
      <c r="BD12" s="4"/>
      <c r="BE12" s="1" t="s">
        <v>134</v>
      </c>
      <c r="BG12" s="1" t="s">
        <v>156</v>
      </c>
    </row>
    <row r="13" spans="1:60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117</v>
      </c>
      <c r="BE13" s="1" t="s">
        <v>135</v>
      </c>
      <c r="BG13" s="1" t="s">
        <v>157</v>
      </c>
    </row>
    <row r="14" spans="1:60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114</v>
      </c>
      <c r="BE14" s="1" t="s">
        <v>136</v>
      </c>
      <c r="BG14" s="1" t="s">
        <v>159</v>
      </c>
    </row>
    <row r="15" spans="1:60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125</v>
      </c>
      <c r="BE15" s="1" t="s">
        <v>177</v>
      </c>
      <c r="BG15" s="1" t="s">
        <v>161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111</v>
      </c>
      <c r="BD16" s="1" t="s">
        <v>126</v>
      </c>
      <c r="BE16" s="1" t="s">
        <v>137</v>
      </c>
      <c r="BG16" s="1" t="s">
        <v>162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121</v>
      </c>
      <c r="BE17" s="1" t="s">
        <v>138</v>
      </c>
      <c r="BG17" s="1" t="s">
        <v>163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109</v>
      </c>
      <c r="BF18" s="1" t="s">
        <v>139</v>
      </c>
      <c r="BH18" s="1" t="s">
        <v>28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122</v>
      </c>
      <c r="BF19" s="1" t="s">
        <v>140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127</v>
      </c>
      <c r="BF20" s="1" t="s">
        <v>141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112</v>
      </c>
      <c r="BE21" s="1" t="s">
        <v>128</v>
      </c>
      <c r="BF21" s="1" t="s">
        <v>142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118</v>
      </c>
      <c r="BF22" s="1" t="s">
        <v>143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28</v>
      </c>
      <c r="BE23" s="1" t="s">
        <v>119</v>
      </c>
      <c r="BF23" s="1" t="s">
        <v>178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181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144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145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180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146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147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179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28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167</v>
      </c>
      <c r="C1" s="78" t="s" vm="1">
        <v>236</v>
      </c>
    </row>
    <row r="2" spans="2:81">
      <c r="B2" s="57" t="s">
        <v>166</v>
      </c>
      <c r="C2" s="78" t="s">
        <v>237</v>
      </c>
    </row>
    <row r="3" spans="2:81">
      <c r="B3" s="57" t="s">
        <v>168</v>
      </c>
      <c r="C3" s="78" t="s">
        <v>238</v>
      </c>
      <c r="E3" s="2"/>
    </row>
    <row r="4" spans="2:81">
      <c r="B4" s="57" t="s">
        <v>169</v>
      </c>
      <c r="C4" s="78">
        <v>2149</v>
      </c>
    </row>
    <row r="6" spans="2:81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83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3" t="s">
        <v>104</v>
      </c>
      <c r="C8" s="31" t="s">
        <v>37</v>
      </c>
      <c r="D8" s="14" t="s">
        <v>40</v>
      </c>
      <c r="E8" s="31" t="s">
        <v>15</v>
      </c>
      <c r="F8" s="31" t="s">
        <v>50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220</v>
      </c>
      <c r="M8" s="31" t="s">
        <v>219</v>
      </c>
      <c r="N8" s="31" t="s">
        <v>48</v>
      </c>
      <c r="O8" s="31" t="s">
        <v>47</v>
      </c>
      <c r="P8" s="31" t="s">
        <v>170</v>
      </c>
      <c r="Q8" s="32" t="s">
        <v>172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227</v>
      </c>
      <c r="M9" s="33"/>
      <c r="N9" s="33" t="s">
        <v>223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167</v>
      </c>
      <c r="C1" s="78" t="s" vm="1">
        <v>236</v>
      </c>
    </row>
    <row r="2" spans="2:72">
      <c r="B2" s="57" t="s">
        <v>166</v>
      </c>
      <c r="C2" s="78" t="s">
        <v>237</v>
      </c>
    </row>
    <row r="3" spans="2:72">
      <c r="B3" s="57" t="s">
        <v>168</v>
      </c>
      <c r="C3" s="78" t="s">
        <v>238</v>
      </c>
    </row>
    <row r="4" spans="2:72">
      <c r="B4" s="57" t="s">
        <v>169</v>
      </c>
      <c r="C4" s="78">
        <v>2149</v>
      </c>
    </row>
    <row r="6" spans="2:72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74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78.75">
      <c r="B8" s="23" t="s">
        <v>104</v>
      </c>
      <c r="C8" s="31" t="s">
        <v>37</v>
      </c>
      <c r="D8" s="31" t="s">
        <v>15</v>
      </c>
      <c r="E8" s="31" t="s">
        <v>50</v>
      </c>
      <c r="F8" s="31" t="s">
        <v>90</v>
      </c>
      <c r="G8" s="31" t="s">
        <v>18</v>
      </c>
      <c r="H8" s="31" t="s">
        <v>89</v>
      </c>
      <c r="I8" s="31" t="s">
        <v>17</v>
      </c>
      <c r="J8" s="31" t="s">
        <v>19</v>
      </c>
      <c r="K8" s="31" t="s">
        <v>220</v>
      </c>
      <c r="L8" s="31" t="s">
        <v>219</v>
      </c>
      <c r="M8" s="31" t="s">
        <v>98</v>
      </c>
      <c r="N8" s="31" t="s">
        <v>47</v>
      </c>
      <c r="O8" s="31" t="s">
        <v>170</v>
      </c>
      <c r="P8" s="32" t="s">
        <v>172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227</v>
      </c>
      <c r="L9" s="33"/>
      <c r="M9" s="33" t="s">
        <v>223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100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226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167</v>
      </c>
      <c r="C1" s="78" t="s" vm="1">
        <v>236</v>
      </c>
    </row>
    <row r="2" spans="2:65">
      <c r="B2" s="57" t="s">
        <v>166</v>
      </c>
      <c r="C2" s="78" t="s">
        <v>237</v>
      </c>
    </row>
    <row r="3" spans="2:65">
      <c r="B3" s="57" t="s">
        <v>168</v>
      </c>
      <c r="C3" s="78" t="s">
        <v>238</v>
      </c>
    </row>
    <row r="4" spans="2:65">
      <c r="B4" s="57" t="s">
        <v>169</v>
      </c>
      <c r="C4" s="78">
        <v>2149</v>
      </c>
    </row>
    <row r="6" spans="2:65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75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78.75">
      <c r="B8" s="23" t="s">
        <v>104</v>
      </c>
      <c r="C8" s="31" t="s">
        <v>37</v>
      </c>
      <c r="D8" s="31" t="s">
        <v>106</v>
      </c>
      <c r="E8" s="31" t="s">
        <v>105</v>
      </c>
      <c r="F8" s="31" t="s">
        <v>49</v>
      </c>
      <c r="G8" s="31" t="s">
        <v>15</v>
      </c>
      <c r="H8" s="31" t="s">
        <v>50</v>
      </c>
      <c r="I8" s="31" t="s">
        <v>90</v>
      </c>
      <c r="J8" s="31" t="s">
        <v>18</v>
      </c>
      <c r="K8" s="31" t="s">
        <v>89</v>
      </c>
      <c r="L8" s="31" t="s">
        <v>17</v>
      </c>
      <c r="M8" s="71" t="s">
        <v>19</v>
      </c>
      <c r="N8" s="31" t="s">
        <v>220</v>
      </c>
      <c r="O8" s="31" t="s">
        <v>219</v>
      </c>
      <c r="P8" s="31" t="s">
        <v>98</v>
      </c>
      <c r="Q8" s="31" t="s">
        <v>47</v>
      </c>
      <c r="R8" s="31" t="s">
        <v>170</v>
      </c>
      <c r="S8" s="32" t="s">
        <v>172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227</v>
      </c>
      <c r="O9" s="33"/>
      <c r="P9" s="33" t="s">
        <v>223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1" t="s">
        <v>102</v>
      </c>
      <c r="S10" s="21" t="s">
        <v>173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167</v>
      </c>
      <c r="C1" s="78" t="s" vm="1">
        <v>236</v>
      </c>
    </row>
    <row r="2" spans="2:81">
      <c r="B2" s="57" t="s">
        <v>166</v>
      </c>
      <c r="C2" s="78" t="s">
        <v>237</v>
      </c>
    </row>
    <row r="3" spans="2:81">
      <c r="B3" s="57" t="s">
        <v>168</v>
      </c>
      <c r="C3" s="78" t="s">
        <v>238</v>
      </c>
    </row>
    <row r="4" spans="2:81">
      <c r="B4" s="57" t="s">
        <v>169</v>
      </c>
      <c r="C4" s="78">
        <v>2149</v>
      </c>
    </row>
    <row r="6" spans="2:81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76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78.75">
      <c r="B8" s="23" t="s">
        <v>104</v>
      </c>
      <c r="C8" s="31" t="s">
        <v>37</v>
      </c>
      <c r="D8" s="31" t="s">
        <v>106</v>
      </c>
      <c r="E8" s="31" t="s">
        <v>105</v>
      </c>
      <c r="F8" s="31" t="s">
        <v>49</v>
      </c>
      <c r="G8" s="31" t="s">
        <v>15</v>
      </c>
      <c r="H8" s="31" t="s">
        <v>50</v>
      </c>
      <c r="I8" s="31" t="s">
        <v>90</v>
      </c>
      <c r="J8" s="31" t="s">
        <v>18</v>
      </c>
      <c r="K8" s="31" t="s">
        <v>89</v>
      </c>
      <c r="L8" s="31" t="s">
        <v>17</v>
      </c>
      <c r="M8" s="71" t="s">
        <v>19</v>
      </c>
      <c r="N8" s="71" t="s">
        <v>220</v>
      </c>
      <c r="O8" s="31" t="s">
        <v>219</v>
      </c>
      <c r="P8" s="31" t="s">
        <v>98</v>
      </c>
      <c r="Q8" s="31" t="s">
        <v>47</v>
      </c>
      <c r="R8" s="31" t="s">
        <v>170</v>
      </c>
      <c r="S8" s="32" t="s">
        <v>172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227</v>
      </c>
      <c r="O9" s="33"/>
      <c r="P9" s="33" t="s">
        <v>223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21" t="s">
        <v>102</v>
      </c>
      <c r="S10" s="21" t="s">
        <v>173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167</v>
      </c>
      <c r="C1" s="78" t="s" vm="1">
        <v>236</v>
      </c>
    </row>
    <row r="2" spans="2:98">
      <c r="B2" s="57" t="s">
        <v>166</v>
      </c>
      <c r="C2" s="78" t="s">
        <v>237</v>
      </c>
    </row>
    <row r="3" spans="2:98">
      <c r="B3" s="57" t="s">
        <v>168</v>
      </c>
      <c r="C3" s="78" t="s">
        <v>238</v>
      </c>
    </row>
    <row r="4" spans="2:98">
      <c r="B4" s="57" t="s">
        <v>169</v>
      </c>
      <c r="C4" s="78">
        <v>2149</v>
      </c>
    </row>
    <row r="6" spans="2:98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78.75">
      <c r="B8" s="23" t="s">
        <v>104</v>
      </c>
      <c r="C8" s="31" t="s">
        <v>37</v>
      </c>
      <c r="D8" s="31" t="s">
        <v>106</v>
      </c>
      <c r="E8" s="31" t="s">
        <v>105</v>
      </c>
      <c r="F8" s="31" t="s">
        <v>49</v>
      </c>
      <c r="G8" s="31" t="s">
        <v>89</v>
      </c>
      <c r="H8" s="31" t="s">
        <v>220</v>
      </c>
      <c r="I8" s="31" t="s">
        <v>219</v>
      </c>
      <c r="J8" s="31" t="s">
        <v>98</v>
      </c>
      <c r="K8" s="31" t="s">
        <v>47</v>
      </c>
      <c r="L8" s="31" t="s">
        <v>170</v>
      </c>
      <c r="M8" s="32" t="s">
        <v>172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227</v>
      </c>
      <c r="I9" s="33"/>
      <c r="J9" s="33" t="s">
        <v>223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167</v>
      </c>
      <c r="C1" s="78" t="s" vm="1">
        <v>236</v>
      </c>
    </row>
    <row r="2" spans="2:55">
      <c r="B2" s="57" t="s">
        <v>166</v>
      </c>
      <c r="C2" s="78" t="s">
        <v>237</v>
      </c>
    </row>
    <row r="3" spans="2:55">
      <c r="B3" s="57" t="s">
        <v>168</v>
      </c>
      <c r="C3" s="78" t="s">
        <v>238</v>
      </c>
    </row>
    <row r="4" spans="2:55">
      <c r="B4" s="57" t="s">
        <v>169</v>
      </c>
      <c r="C4" s="78">
        <v>2149</v>
      </c>
    </row>
    <row r="6" spans="2:55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84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78.75">
      <c r="B8" s="23" t="s">
        <v>104</v>
      </c>
      <c r="C8" s="31" t="s">
        <v>37</v>
      </c>
      <c r="D8" s="31" t="s">
        <v>89</v>
      </c>
      <c r="E8" s="31" t="s">
        <v>90</v>
      </c>
      <c r="F8" s="31" t="s">
        <v>220</v>
      </c>
      <c r="G8" s="31" t="s">
        <v>219</v>
      </c>
      <c r="H8" s="31" t="s">
        <v>98</v>
      </c>
      <c r="I8" s="31" t="s">
        <v>47</v>
      </c>
      <c r="J8" s="31" t="s">
        <v>170</v>
      </c>
      <c r="K8" s="32" t="s">
        <v>172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227</v>
      </c>
      <c r="G9" s="33"/>
      <c r="H9" s="33" t="s">
        <v>223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100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218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226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167</v>
      </c>
      <c r="C1" s="78" t="s" vm="1">
        <v>236</v>
      </c>
    </row>
    <row r="2" spans="2:59">
      <c r="B2" s="57" t="s">
        <v>166</v>
      </c>
      <c r="C2" s="78" t="s">
        <v>237</v>
      </c>
    </row>
    <row r="3" spans="2:59">
      <c r="B3" s="57" t="s">
        <v>168</v>
      </c>
      <c r="C3" s="78" t="s">
        <v>238</v>
      </c>
    </row>
    <row r="4" spans="2:59">
      <c r="B4" s="57" t="s">
        <v>169</v>
      </c>
      <c r="C4" s="78">
        <v>2149</v>
      </c>
    </row>
    <row r="6" spans="2:59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9" ht="26.25" customHeight="1">
      <c r="B7" s="142" t="s">
        <v>85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9" s="3" customFormat="1" ht="78.75">
      <c r="B8" s="23" t="s">
        <v>104</v>
      </c>
      <c r="C8" s="31" t="s">
        <v>37</v>
      </c>
      <c r="D8" s="31" t="s">
        <v>49</v>
      </c>
      <c r="E8" s="31" t="s">
        <v>89</v>
      </c>
      <c r="F8" s="31" t="s">
        <v>90</v>
      </c>
      <c r="G8" s="31" t="s">
        <v>220</v>
      </c>
      <c r="H8" s="31" t="s">
        <v>219</v>
      </c>
      <c r="I8" s="31" t="s">
        <v>98</v>
      </c>
      <c r="J8" s="31" t="s">
        <v>47</v>
      </c>
      <c r="K8" s="31" t="s">
        <v>170</v>
      </c>
      <c r="L8" s="32" t="s">
        <v>172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227</v>
      </c>
      <c r="H9" s="17"/>
      <c r="I9" s="17" t="s">
        <v>223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72</v>
      </c>
      <c r="C6" s="14" t="s">
        <v>37</v>
      </c>
      <c r="E6" s="14" t="s">
        <v>105</v>
      </c>
      <c r="I6" s="14" t="s">
        <v>15</v>
      </c>
      <c r="J6" s="14" t="s">
        <v>50</v>
      </c>
      <c r="M6" s="14" t="s">
        <v>89</v>
      </c>
      <c r="Q6" s="14" t="s">
        <v>17</v>
      </c>
      <c r="R6" s="14" t="s">
        <v>19</v>
      </c>
      <c r="U6" s="14" t="s">
        <v>48</v>
      </c>
      <c r="W6" s="15" t="s">
        <v>46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74</v>
      </c>
      <c r="C8" s="31" t="s">
        <v>37</v>
      </c>
      <c r="D8" s="31" t="s">
        <v>107</v>
      </c>
      <c r="I8" s="31" t="s">
        <v>15</v>
      </c>
      <c r="J8" s="31" t="s">
        <v>50</v>
      </c>
      <c r="K8" s="31" t="s">
        <v>90</v>
      </c>
      <c r="L8" s="31" t="s">
        <v>18</v>
      </c>
      <c r="M8" s="31" t="s">
        <v>89</v>
      </c>
      <c r="Q8" s="31" t="s">
        <v>17</v>
      </c>
      <c r="R8" s="31" t="s">
        <v>19</v>
      </c>
      <c r="S8" s="31" t="s">
        <v>0</v>
      </c>
      <c r="T8" s="31" t="s">
        <v>93</v>
      </c>
      <c r="U8" s="31" t="s">
        <v>48</v>
      </c>
      <c r="V8" s="31" t="s">
        <v>47</v>
      </c>
      <c r="W8" s="32" t="s">
        <v>99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107</v>
      </c>
      <c r="E9" s="42" t="s">
        <v>105</v>
      </c>
      <c r="G9" s="14" t="s">
        <v>49</v>
      </c>
      <c r="I9" s="14" t="s">
        <v>15</v>
      </c>
      <c r="J9" s="14" t="s">
        <v>50</v>
      </c>
      <c r="K9" s="14" t="s">
        <v>90</v>
      </c>
      <c r="L9" s="14" t="s">
        <v>18</v>
      </c>
      <c r="M9" s="14" t="s">
        <v>89</v>
      </c>
      <c r="Q9" s="14" t="s">
        <v>17</v>
      </c>
      <c r="R9" s="14" t="s">
        <v>19</v>
      </c>
      <c r="S9" s="14" t="s">
        <v>0</v>
      </c>
      <c r="T9" s="14" t="s">
        <v>93</v>
      </c>
      <c r="U9" s="14" t="s">
        <v>48</v>
      </c>
      <c r="V9" s="14" t="s">
        <v>47</v>
      </c>
      <c r="W9" s="39" t="s">
        <v>99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107</v>
      </c>
      <c r="E10" s="42" t="s">
        <v>105</v>
      </c>
      <c r="G10" s="31" t="s">
        <v>49</v>
      </c>
      <c r="I10" s="31" t="s">
        <v>15</v>
      </c>
      <c r="J10" s="31" t="s">
        <v>50</v>
      </c>
      <c r="K10" s="31" t="s">
        <v>90</v>
      </c>
      <c r="L10" s="31" t="s">
        <v>18</v>
      </c>
      <c r="M10" s="31" t="s">
        <v>89</v>
      </c>
      <c r="Q10" s="31" t="s">
        <v>17</v>
      </c>
      <c r="R10" s="31" t="s">
        <v>19</v>
      </c>
      <c r="S10" s="31" t="s">
        <v>0</v>
      </c>
      <c r="T10" s="31" t="s">
        <v>93</v>
      </c>
      <c r="U10" s="31" t="s">
        <v>48</v>
      </c>
      <c r="V10" s="14" t="s">
        <v>47</v>
      </c>
      <c r="W10" s="32" t="s">
        <v>99</v>
      </c>
    </row>
    <row r="11" spans="2:25" ht="31.5">
      <c r="B11" s="49" t="str">
        <f>מניות!B7</f>
        <v>4. מניות</v>
      </c>
      <c r="C11" s="31" t="s">
        <v>37</v>
      </c>
      <c r="D11" s="14" t="s">
        <v>107</v>
      </c>
      <c r="E11" s="42" t="s">
        <v>105</v>
      </c>
      <c r="H11" s="31" t="s">
        <v>89</v>
      </c>
      <c r="S11" s="31" t="s">
        <v>0</v>
      </c>
      <c r="T11" s="14" t="s">
        <v>93</v>
      </c>
      <c r="U11" s="14" t="s">
        <v>48</v>
      </c>
      <c r="V11" s="14" t="s">
        <v>47</v>
      </c>
      <c r="W11" s="15" t="s">
        <v>99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107</v>
      </c>
      <c r="E12" s="42" t="s">
        <v>105</v>
      </c>
      <c r="H12" s="31" t="s">
        <v>89</v>
      </c>
      <c r="S12" s="31" t="s">
        <v>0</v>
      </c>
      <c r="T12" s="31" t="s">
        <v>93</v>
      </c>
      <c r="U12" s="31" t="s">
        <v>48</v>
      </c>
      <c r="V12" s="31" t="s">
        <v>47</v>
      </c>
      <c r="W12" s="32" t="s">
        <v>99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107</v>
      </c>
      <c r="G13" s="31" t="s">
        <v>49</v>
      </c>
      <c r="H13" s="31" t="s">
        <v>89</v>
      </c>
      <c r="S13" s="31" t="s">
        <v>0</v>
      </c>
      <c r="T13" s="31" t="s">
        <v>93</v>
      </c>
      <c r="U13" s="31" t="s">
        <v>48</v>
      </c>
      <c r="V13" s="31" t="s">
        <v>47</v>
      </c>
      <c r="W13" s="32" t="s">
        <v>99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107</v>
      </c>
      <c r="G14" s="31" t="s">
        <v>49</v>
      </c>
      <c r="H14" s="31" t="s">
        <v>89</v>
      </c>
      <c r="S14" s="31" t="s">
        <v>0</v>
      </c>
      <c r="T14" s="31" t="s">
        <v>93</v>
      </c>
      <c r="U14" s="31" t="s">
        <v>48</v>
      </c>
      <c r="V14" s="31" t="s">
        <v>47</v>
      </c>
      <c r="W14" s="32" t="s">
        <v>99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107</v>
      </c>
      <c r="G15" s="31" t="s">
        <v>49</v>
      </c>
      <c r="H15" s="31" t="s">
        <v>89</v>
      </c>
      <c r="S15" s="31" t="s">
        <v>0</v>
      </c>
      <c r="T15" s="31" t="s">
        <v>93</v>
      </c>
      <c r="U15" s="31" t="s">
        <v>48</v>
      </c>
      <c r="V15" s="31" t="s">
        <v>47</v>
      </c>
      <c r="W15" s="32" t="s">
        <v>99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107</v>
      </c>
      <c r="G16" s="31" t="s">
        <v>49</v>
      </c>
      <c r="H16" s="31" t="s">
        <v>89</v>
      </c>
      <c r="S16" s="31" t="s">
        <v>0</v>
      </c>
      <c r="T16" s="32" t="s">
        <v>93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40</v>
      </c>
      <c r="I17" s="31" t="s">
        <v>15</v>
      </c>
      <c r="J17" s="31" t="s">
        <v>50</v>
      </c>
      <c r="K17" s="31" t="s">
        <v>90</v>
      </c>
      <c r="L17" s="31" t="s">
        <v>18</v>
      </c>
      <c r="M17" s="31" t="s">
        <v>89</v>
      </c>
      <c r="Q17" s="31" t="s">
        <v>17</v>
      </c>
      <c r="R17" s="31" t="s">
        <v>19</v>
      </c>
      <c r="S17" s="31" t="s">
        <v>0</v>
      </c>
      <c r="T17" s="31" t="s">
        <v>93</v>
      </c>
      <c r="U17" s="31" t="s">
        <v>48</v>
      </c>
      <c r="V17" s="31" t="s">
        <v>47</v>
      </c>
      <c r="W17" s="32" t="s">
        <v>99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50</v>
      </c>
      <c r="K19" s="31" t="s">
        <v>90</v>
      </c>
      <c r="L19" s="31" t="s">
        <v>18</v>
      </c>
      <c r="M19" s="31" t="s">
        <v>89</v>
      </c>
      <c r="Q19" s="31" t="s">
        <v>17</v>
      </c>
      <c r="R19" s="31" t="s">
        <v>19</v>
      </c>
      <c r="S19" s="31" t="s">
        <v>0</v>
      </c>
      <c r="T19" s="31" t="s">
        <v>93</v>
      </c>
      <c r="U19" s="31" t="s">
        <v>98</v>
      </c>
      <c r="V19" s="31" t="s">
        <v>47</v>
      </c>
      <c r="W19" s="32" t="s">
        <v>99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106</v>
      </c>
      <c r="E20" s="42" t="s">
        <v>105</v>
      </c>
      <c r="G20" s="31" t="s">
        <v>49</v>
      </c>
      <c r="I20" s="31" t="s">
        <v>15</v>
      </c>
      <c r="J20" s="31" t="s">
        <v>50</v>
      </c>
      <c r="K20" s="31" t="s">
        <v>90</v>
      </c>
      <c r="L20" s="31" t="s">
        <v>18</v>
      </c>
      <c r="M20" s="31" t="s">
        <v>89</v>
      </c>
      <c r="Q20" s="31" t="s">
        <v>17</v>
      </c>
      <c r="R20" s="31" t="s">
        <v>19</v>
      </c>
      <c r="S20" s="31" t="s">
        <v>0</v>
      </c>
      <c r="T20" s="31" t="s">
        <v>93</v>
      </c>
      <c r="U20" s="31" t="s">
        <v>98</v>
      </c>
      <c r="V20" s="31" t="s">
        <v>47</v>
      </c>
      <c r="W20" s="32" t="s">
        <v>99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106</v>
      </c>
      <c r="E21" s="42" t="s">
        <v>105</v>
      </c>
      <c r="G21" s="31" t="s">
        <v>49</v>
      </c>
      <c r="I21" s="31" t="s">
        <v>15</v>
      </c>
      <c r="J21" s="31" t="s">
        <v>50</v>
      </c>
      <c r="K21" s="31" t="s">
        <v>90</v>
      </c>
      <c r="L21" s="31" t="s">
        <v>18</v>
      </c>
      <c r="M21" s="31" t="s">
        <v>89</v>
      </c>
      <c r="Q21" s="31" t="s">
        <v>17</v>
      </c>
      <c r="R21" s="31" t="s">
        <v>19</v>
      </c>
      <c r="S21" s="31" t="s">
        <v>0</v>
      </c>
      <c r="T21" s="31" t="s">
        <v>93</v>
      </c>
      <c r="U21" s="31" t="s">
        <v>98</v>
      </c>
      <c r="V21" s="31" t="s">
        <v>47</v>
      </c>
      <c r="W21" s="32" t="s">
        <v>99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106</v>
      </c>
      <c r="E22" s="42" t="s">
        <v>105</v>
      </c>
      <c r="G22" s="31" t="s">
        <v>49</v>
      </c>
      <c r="H22" s="31" t="s">
        <v>89</v>
      </c>
      <c r="S22" s="31" t="s">
        <v>0</v>
      </c>
      <c r="T22" s="31" t="s">
        <v>93</v>
      </c>
      <c r="U22" s="31" t="s">
        <v>98</v>
      </c>
      <c r="V22" s="31" t="s">
        <v>47</v>
      </c>
      <c r="W22" s="32" t="s">
        <v>99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49</v>
      </c>
      <c r="H23" s="31" t="s">
        <v>89</v>
      </c>
      <c r="K23" s="31" t="s">
        <v>90</v>
      </c>
      <c r="S23" s="31" t="s">
        <v>0</v>
      </c>
      <c r="T23" s="31" t="s">
        <v>93</v>
      </c>
      <c r="U23" s="31" t="s">
        <v>98</v>
      </c>
      <c r="V23" s="31" t="s">
        <v>47</v>
      </c>
      <c r="W23" s="32" t="s">
        <v>99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49</v>
      </c>
      <c r="H24" s="31" t="s">
        <v>89</v>
      </c>
      <c r="K24" s="31" t="s">
        <v>90</v>
      </c>
      <c r="S24" s="31" t="s">
        <v>0</v>
      </c>
      <c r="T24" s="31" t="s">
        <v>93</v>
      </c>
      <c r="U24" s="31" t="s">
        <v>98</v>
      </c>
      <c r="V24" s="31" t="s">
        <v>47</v>
      </c>
      <c r="W24" s="32" t="s">
        <v>99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49</v>
      </c>
      <c r="H25" s="31" t="s">
        <v>89</v>
      </c>
      <c r="K25" s="31" t="s">
        <v>90</v>
      </c>
      <c r="S25" s="31" t="s">
        <v>0</v>
      </c>
      <c r="T25" s="31" t="s">
        <v>93</v>
      </c>
      <c r="U25" s="31" t="s">
        <v>98</v>
      </c>
      <c r="V25" s="31" t="s">
        <v>47</v>
      </c>
      <c r="W25" s="32" t="s">
        <v>99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49</v>
      </c>
      <c r="H26" s="31" t="s">
        <v>89</v>
      </c>
      <c r="K26" s="31" t="s">
        <v>90</v>
      </c>
      <c r="S26" s="31" t="s">
        <v>0</v>
      </c>
      <c r="T26" s="31" t="s">
        <v>93</v>
      </c>
      <c r="U26" s="31" t="s">
        <v>98</v>
      </c>
      <c r="V26" s="32" t="s">
        <v>99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40</v>
      </c>
      <c r="I27" s="31" t="s">
        <v>15</v>
      </c>
      <c r="J27" s="31" t="s">
        <v>50</v>
      </c>
      <c r="K27" s="31" t="s">
        <v>90</v>
      </c>
      <c r="L27" s="31" t="s">
        <v>18</v>
      </c>
      <c r="M27" s="31" t="s">
        <v>89</v>
      </c>
      <c r="Q27" s="31" t="s">
        <v>17</v>
      </c>
      <c r="R27" s="31" t="s">
        <v>19</v>
      </c>
      <c r="S27" s="31" t="s">
        <v>0</v>
      </c>
      <c r="T27" s="31" t="s">
        <v>93</v>
      </c>
      <c r="U27" s="31" t="s">
        <v>98</v>
      </c>
      <c r="V27" s="31" t="s">
        <v>47</v>
      </c>
      <c r="W27" s="32" t="s">
        <v>99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50</v>
      </c>
      <c r="L28" s="31" t="s">
        <v>18</v>
      </c>
      <c r="M28" s="31" t="s">
        <v>89</v>
      </c>
      <c r="Q28" s="14" t="s">
        <v>33</v>
      </c>
      <c r="R28" s="31" t="s">
        <v>19</v>
      </c>
      <c r="S28" s="31" t="s">
        <v>0</v>
      </c>
      <c r="T28" s="31" t="s">
        <v>93</v>
      </c>
      <c r="U28" s="31" t="s">
        <v>98</v>
      </c>
      <c r="V28" s="32" t="s">
        <v>99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105</v>
      </c>
      <c r="I29" s="31" t="s">
        <v>15</v>
      </c>
      <c r="J29" s="31" t="s">
        <v>50</v>
      </c>
      <c r="L29" s="31" t="s">
        <v>18</v>
      </c>
      <c r="M29" s="31" t="s">
        <v>89</v>
      </c>
      <c r="O29" s="50" t="s">
        <v>41</v>
      </c>
      <c r="P29" s="51"/>
      <c r="R29" s="31" t="s">
        <v>19</v>
      </c>
      <c r="S29" s="31" t="s">
        <v>0</v>
      </c>
      <c r="T29" s="31" t="s">
        <v>93</v>
      </c>
      <c r="U29" s="31" t="s">
        <v>98</v>
      </c>
      <c r="V29" s="32" t="s">
        <v>99</v>
      </c>
    </row>
    <row r="30" spans="2:25" ht="63">
      <c r="B30" s="53" t="str">
        <f>'זכויות מקרקעין'!B6</f>
        <v>1. ו. זכויות במקרקעין:</v>
      </c>
      <c r="C30" s="14" t="s">
        <v>43</v>
      </c>
      <c r="N30" s="50" t="s">
        <v>73</v>
      </c>
      <c r="P30" s="51" t="s">
        <v>44</v>
      </c>
      <c r="U30" s="31" t="s">
        <v>98</v>
      </c>
      <c r="V30" s="15" t="s">
        <v>46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45</v>
      </c>
      <c r="R31" s="14" t="s">
        <v>42</v>
      </c>
      <c r="U31" s="31" t="s">
        <v>98</v>
      </c>
      <c r="V31" s="15" t="s">
        <v>46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95</v>
      </c>
      <c r="Y32" s="15" t="s">
        <v>94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167</v>
      </c>
      <c r="C1" s="78" t="s" vm="1">
        <v>236</v>
      </c>
    </row>
    <row r="2" spans="2:54">
      <c r="B2" s="57" t="s">
        <v>166</v>
      </c>
      <c r="C2" s="78" t="s">
        <v>237</v>
      </c>
    </row>
    <row r="3" spans="2:54">
      <c r="B3" s="57" t="s">
        <v>168</v>
      </c>
      <c r="C3" s="78" t="s">
        <v>238</v>
      </c>
    </row>
    <row r="4" spans="2:54">
      <c r="B4" s="57" t="s">
        <v>169</v>
      </c>
      <c r="C4" s="78">
        <v>2149</v>
      </c>
    </row>
    <row r="6" spans="2:54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4" ht="26.25" customHeight="1">
      <c r="B7" s="142" t="s">
        <v>86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4" s="3" customFormat="1" ht="78.75">
      <c r="B8" s="23" t="s">
        <v>104</v>
      </c>
      <c r="C8" s="31" t="s">
        <v>37</v>
      </c>
      <c r="D8" s="31" t="s">
        <v>49</v>
      </c>
      <c r="E8" s="31" t="s">
        <v>89</v>
      </c>
      <c r="F8" s="31" t="s">
        <v>90</v>
      </c>
      <c r="G8" s="31" t="s">
        <v>220</v>
      </c>
      <c r="H8" s="31" t="s">
        <v>219</v>
      </c>
      <c r="I8" s="31" t="s">
        <v>98</v>
      </c>
      <c r="J8" s="31" t="s">
        <v>47</v>
      </c>
      <c r="K8" s="31" t="s">
        <v>170</v>
      </c>
      <c r="L8" s="32" t="s">
        <v>172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227</v>
      </c>
      <c r="H9" s="17"/>
      <c r="I9" s="17" t="s">
        <v>223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I33" sqref="I33"/>
    </sheetView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167</v>
      </c>
      <c r="C1" s="78" t="s" vm="1">
        <v>236</v>
      </c>
    </row>
    <row r="2" spans="2:51">
      <c r="B2" s="57" t="s">
        <v>166</v>
      </c>
      <c r="C2" s="78" t="s">
        <v>237</v>
      </c>
    </row>
    <row r="3" spans="2:51">
      <c r="B3" s="57" t="s">
        <v>168</v>
      </c>
      <c r="C3" s="78" t="s">
        <v>238</v>
      </c>
    </row>
    <row r="4" spans="2:51">
      <c r="B4" s="57" t="s">
        <v>169</v>
      </c>
      <c r="C4" s="78">
        <v>2149</v>
      </c>
    </row>
    <row r="6" spans="2:51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1" ht="26.25" customHeight="1">
      <c r="B7" s="142" t="s">
        <v>87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1" s="3" customFormat="1" ht="63">
      <c r="B8" s="23" t="s">
        <v>104</v>
      </c>
      <c r="C8" s="31" t="s">
        <v>37</v>
      </c>
      <c r="D8" s="31" t="s">
        <v>49</v>
      </c>
      <c r="E8" s="31" t="s">
        <v>89</v>
      </c>
      <c r="F8" s="31" t="s">
        <v>90</v>
      </c>
      <c r="G8" s="31" t="s">
        <v>220</v>
      </c>
      <c r="H8" s="31" t="s">
        <v>219</v>
      </c>
      <c r="I8" s="31" t="s">
        <v>98</v>
      </c>
      <c r="J8" s="31" t="s">
        <v>170</v>
      </c>
      <c r="K8" s="32" t="s">
        <v>172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227</v>
      </c>
      <c r="H9" s="17"/>
      <c r="I9" s="17" t="s">
        <v>223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39</v>
      </c>
      <c r="C11" s="111"/>
      <c r="D11" s="111"/>
      <c r="E11" s="111"/>
      <c r="F11" s="111"/>
      <c r="G11" s="112"/>
      <c r="H11" s="116"/>
      <c r="I11" s="112">
        <v>-9.7228200000000005</v>
      </c>
      <c r="J11" s="113">
        <v>1</v>
      </c>
      <c r="K11" s="113">
        <f>I11/'סכום נכסי הקרן'!$C$42</f>
        <v>-4.8993517661315962E-3</v>
      </c>
      <c r="L11" s="120"/>
      <c r="M11" s="120"/>
      <c r="N11" s="120"/>
      <c r="AW11" s="100"/>
    </row>
    <row r="12" spans="2:51" s="100" customFormat="1" ht="19.5" customHeight="1">
      <c r="B12" s="114" t="s">
        <v>32</v>
      </c>
      <c r="C12" s="111"/>
      <c r="D12" s="111"/>
      <c r="E12" s="111"/>
      <c r="F12" s="111"/>
      <c r="G12" s="112"/>
      <c r="H12" s="116"/>
      <c r="I12" s="112">
        <v>-9.7228200000000005</v>
      </c>
      <c r="J12" s="113">
        <v>1</v>
      </c>
      <c r="K12" s="113">
        <f>I12/'סכום נכסי הקרן'!$C$42</f>
        <v>-4.8993517661315962E-3</v>
      </c>
      <c r="L12" s="121"/>
      <c r="M12" s="121"/>
      <c r="N12" s="121"/>
    </row>
    <row r="13" spans="2:51">
      <c r="B13" s="102" t="s">
        <v>377</v>
      </c>
      <c r="C13" s="82"/>
      <c r="D13" s="82"/>
      <c r="E13" s="82"/>
      <c r="F13" s="82"/>
      <c r="G13" s="91"/>
      <c r="H13" s="93"/>
      <c r="I13" s="91">
        <v>-9.8026899999999983</v>
      </c>
      <c r="J13" s="92">
        <v>1.0082146949136155</v>
      </c>
      <c r="K13" s="92">
        <f>I13/'סכום נכסי הקרן'!$C$42</f>
        <v>-4.9395984461648498E-3</v>
      </c>
      <c r="L13" s="122"/>
      <c r="M13" s="122"/>
      <c r="N13" s="122"/>
    </row>
    <row r="14" spans="2:51">
      <c r="B14" s="87" t="s">
        <v>378</v>
      </c>
      <c r="C14" s="84" t="s">
        <v>379</v>
      </c>
      <c r="D14" s="97" t="s">
        <v>380</v>
      </c>
      <c r="E14" s="97" t="s">
        <v>151</v>
      </c>
      <c r="F14" s="105">
        <v>43136</v>
      </c>
      <c r="G14" s="94">
        <v>10118.999999999998</v>
      </c>
      <c r="H14" s="96">
        <v>-6.8841999999999999</v>
      </c>
      <c r="I14" s="94">
        <v>-0.69660999999999995</v>
      </c>
      <c r="J14" s="95">
        <v>7.1646909024336555E-2</v>
      </c>
      <c r="K14" s="95">
        <f>I14/'סכום נכסי הקרן'!$C$42</f>
        <v>-3.510234102662531E-4</v>
      </c>
      <c r="L14" s="122"/>
      <c r="M14" s="122"/>
      <c r="N14" s="122"/>
    </row>
    <row r="15" spans="2:51">
      <c r="B15" s="87" t="s">
        <v>381</v>
      </c>
      <c r="C15" s="84" t="s">
        <v>382</v>
      </c>
      <c r="D15" s="97" t="s">
        <v>380</v>
      </c>
      <c r="E15" s="97" t="s">
        <v>151</v>
      </c>
      <c r="F15" s="105">
        <v>43171</v>
      </c>
      <c r="G15" s="94">
        <v>118436.49999999999</v>
      </c>
      <c r="H15" s="96">
        <v>-6.5110000000000001</v>
      </c>
      <c r="I15" s="94">
        <v>-7.7113899999999989</v>
      </c>
      <c r="J15" s="95">
        <v>0.79312277713667423</v>
      </c>
      <c r="K15" s="95">
        <f>I15/'סכום נכסי הקרן'!$C$42</f>
        <v>-3.8857874789237612E-3</v>
      </c>
      <c r="L15" s="122"/>
      <c r="M15" s="122"/>
      <c r="N15" s="122"/>
    </row>
    <row r="16" spans="2:51" s="7" customFormat="1">
      <c r="B16" s="87" t="s">
        <v>383</v>
      </c>
      <c r="C16" s="84" t="s">
        <v>384</v>
      </c>
      <c r="D16" s="97" t="s">
        <v>380</v>
      </c>
      <c r="E16" s="97" t="s">
        <v>151</v>
      </c>
      <c r="F16" s="105">
        <v>43103</v>
      </c>
      <c r="G16" s="94">
        <v>201283.81999999995</v>
      </c>
      <c r="H16" s="96">
        <v>-6.3201999999999998</v>
      </c>
      <c r="I16" s="94">
        <v>-12.721450000000001</v>
      </c>
      <c r="J16" s="95">
        <v>1.3084115513811836</v>
      </c>
      <c r="K16" s="95">
        <f>I16/'סכום נכסי הקרן'!$C$42</f>
        <v>-6.410368445086384E-3</v>
      </c>
      <c r="L16" s="127"/>
      <c r="M16" s="127"/>
      <c r="N16" s="127"/>
      <c r="AW16" s="1"/>
      <c r="AY16" s="1"/>
    </row>
    <row r="17" spans="2:51" s="7" customFormat="1">
      <c r="B17" s="87" t="s">
        <v>385</v>
      </c>
      <c r="C17" s="84" t="s">
        <v>386</v>
      </c>
      <c r="D17" s="97" t="s">
        <v>380</v>
      </c>
      <c r="E17" s="97" t="s">
        <v>151</v>
      </c>
      <c r="F17" s="105">
        <v>43139</v>
      </c>
      <c r="G17" s="94">
        <v>20516.999999999996</v>
      </c>
      <c r="H17" s="96">
        <v>-5.4311999999999996</v>
      </c>
      <c r="I17" s="94">
        <v>-1.1143099999999999</v>
      </c>
      <c r="J17" s="95">
        <v>0.11460769612108419</v>
      </c>
      <c r="K17" s="95">
        <f>I17/'סכום נכסי הקרן'!$C$42</f>
        <v>-5.6150341840310717E-4</v>
      </c>
      <c r="L17" s="127"/>
      <c r="M17" s="127"/>
      <c r="N17" s="127"/>
      <c r="AW17" s="1"/>
      <c r="AY17" s="1"/>
    </row>
    <row r="18" spans="2:51" s="7" customFormat="1">
      <c r="B18" s="87" t="s">
        <v>387</v>
      </c>
      <c r="C18" s="84" t="s">
        <v>388</v>
      </c>
      <c r="D18" s="97" t="s">
        <v>380</v>
      </c>
      <c r="E18" s="97" t="s">
        <v>151</v>
      </c>
      <c r="F18" s="105">
        <v>43255</v>
      </c>
      <c r="G18" s="94">
        <v>21850.919999999995</v>
      </c>
      <c r="H18" s="96">
        <v>-2.9056000000000002</v>
      </c>
      <c r="I18" s="94">
        <v>-0.63488999999999984</v>
      </c>
      <c r="J18" s="95">
        <v>6.5298956475590392E-2</v>
      </c>
      <c r="K18" s="95">
        <f>I18/'סכום נכסי הקרן'!$C$42</f>
        <v>-3.1992255773523402E-4</v>
      </c>
      <c r="L18" s="127"/>
      <c r="M18" s="127"/>
      <c r="N18" s="127"/>
      <c r="AW18" s="1"/>
      <c r="AY18" s="1"/>
    </row>
    <row r="19" spans="2:51">
      <c r="B19" s="87" t="s">
        <v>389</v>
      </c>
      <c r="C19" s="84" t="s">
        <v>390</v>
      </c>
      <c r="D19" s="97" t="s">
        <v>380</v>
      </c>
      <c r="E19" s="97" t="s">
        <v>151</v>
      </c>
      <c r="F19" s="105">
        <v>43255</v>
      </c>
      <c r="G19" s="94">
        <v>7017.5999999999985</v>
      </c>
      <c r="H19" s="96">
        <v>-2.7206999999999999</v>
      </c>
      <c r="I19" s="94">
        <v>-0.19092999999999996</v>
      </c>
      <c r="J19" s="95">
        <v>1.9637306871874614E-2</v>
      </c>
      <c r="K19" s="95">
        <f>I19/'סכום נכסי הקרן'!$C$42</f>
        <v>-9.6210074104787033E-5</v>
      </c>
      <c r="L19" s="122"/>
      <c r="M19" s="122"/>
      <c r="N19" s="122"/>
    </row>
    <row r="20" spans="2:51">
      <c r="B20" s="87" t="s">
        <v>391</v>
      </c>
      <c r="C20" s="84" t="s">
        <v>392</v>
      </c>
      <c r="D20" s="97" t="s">
        <v>380</v>
      </c>
      <c r="E20" s="97" t="s">
        <v>151</v>
      </c>
      <c r="F20" s="105">
        <v>43349</v>
      </c>
      <c r="G20" s="94">
        <v>17593.499999999996</v>
      </c>
      <c r="H20" s="96">
        <v>-1.4363999999999999</v>
      </c>
      <c r="I20" s="94">
        <v>-0.25270999999999993</v>
      </c>
      <c r="J20" s="95">
        <v>2.5991430469760823E-2</v>
      </c>
      <c r="K20" s="95">
        <f>I20/'סכום נכסי הקרן'!$C$42</f>
        <v>-1.2734116077630928E-4</v>
      </c>
      <c r="L20" s="122"/>
      <c r="M20" s="122"/>
      <c r="N20" s="122"/>
    </row>
    <row r="21" spans="2:51">
      <c r="B21" s="87" t="s">
        <v>393</v>
      </c>
      <c r="C21" s="84" t="s">
        <v>394</v>
      </c>
      <c r="D21" s="97" t="s">
        <v>380</v>
      </c>
      <c r="E21" s="97" t="s">
        <v>151</v>
      </c>
      <c r="F21" s="105">
        <v>43269</v>
      </c>
      <c r="G21" s="94">
        <v>14161.999999999998</v>
      </c>
      <c r="H21" s="96">
        <v>-0.81259999999999999</v>
      </c>
      <c r="I21" s="94">
        <v>-0.11507999999999999</v>
      </c>
      <c r="J21" s="95">
        <v>1.183607225064333E-2</v>
      </c>
      <c r="K21" s="95">
        <f>I21/'סכום נכסי הקרן'!$C$42</f>
        <v>-5.7989081485250578E-5</v>
      </c>
      <c r="L21" s="122"/>
      <c r="M21" s="122"/>
      <c r="N21" s="122"/>
    </row>
    <row r="22" spans="2:51">
      <c r="B22" s="87" t="s">
        <v>395</v>
      </c>
      <c r="C22" s="84" t="s">
        <v>396</v>
      </c>
      <c r="D22" s="97" t="s">
        <v>380</v>
      </c>
      <c r="E22" s="97" t="s">
        <v>151</v>
      </c>
      <c r="F22" s="105">
        <v>43298</v>
      </c>
      <c r="G22" s="94">
        <v>172650.29999999996</v>
      </c>
      <c r="H22" s="96">
        <v>-0.68530000000000002</v>
      </c>
      <c r="I22" s="94">
        <v>-1.1831400000000001</v>
      </c>
      <c r="J22" s="95">
        <v>0.12168691799292798</v>
      </c>
      <c r="K22" s="95">
        <f>I22/'סכום נכסי הקרן'!$C$42</f>
        <v>-5.9618701658376244E-4</v>
      </c>
      <c r="L22" s="122"/>
      <c r="M22" s="122"/>
      <c r="N22" s="122"/>
    </row>
    <row r="23" spans="2:51">
      <c r="B23" s="87" t="s">
        <v>397</v>
      </c>
      <c r="C23" s="84" t="s">
        <v>398</v>
      </c>
      <c r="D23" s="97" t="s">
        <v>380</v>
      </c>
      <c r="E23" s="97" t="s">
        <v>151</v>
      </c>
      <c r="F23" s="105">
        <v>43279</v>
      </c>
      <c r="G23" s="94">
        <v>10711.499999999998</v>
      </c>
      <c r="H23" s="96">
        <v>3.3300000000000003E-2</v>
      </c>
      <c r="I23" s="94">
        <v>3.5699999999999994E-3</v>
      </c>
      <c r="J23" s="95">
        <v>-3.6717742383382589E-4</v>
      </c>
      <c r="K23" s="95">
        <f>I23/'סכום נכסי הקרן'!$C$42</f>
        <v>1.7989313599439047E-6</v>
      </c>
      <c r="L23" s="122"/>
      <c r="M23" s="122"/>
      <c r="N23" s="122"/>
    </row>
    <row r="24" spans="2:51">
      <c r="B24" s="87" t="s">
        <v>399</v>
      </c>
      <c r="C24" s="84" t="s">
        <v>400</v>
      </c>
      <c r="D24" s="97" t="s">
        <v>380</v>
      </c>
      <c r="E24" s="97" t="s">
        <v>151</v>
      </c>
      <c r="F24" s="105">
        <v>43171</v>
      </c>
      <c r="G24" s="94">
        <v>247941.71999999997</v>
      </c>
      <c r="H24" s="96">
        <v>5.9748999999999999</v>
      </c>
      <c r="I24" s="94">
        <v>14.814249999999998</v>
      </c>
      <c r="J24" s="95">
        <v>-1.5236577453866262</v>
      </c>
      <c r="K24" s="95">
        <f>I24/'סכום נכסי הקרן'!$C$42</f>
        <v>7.4649352658400529E-3</v>
      </c>
      <c r="L24" s="122"/>
      <c r="M24" s="122"/>
      <c r="N24" s="122"/>
    </row>
    <row r="25" spans="2:51">
      <c r="B25" s="83"/>
      <c r="C25" s="84"/>
      <c r="D25" s="84"/>
      <c r="E25" s="84"/>
      <c r="F25" s="84"/>
      <c r="G25" s="94"/>
      <c r="H25" s="96"/>
      <c r="I25" s="84"/>
      <c r="J25" s="95"/>
      <c r="K25" s="84"/>
      <c r="L25" s="122"/>
      <c r="M25" s="122"/>
      <c r="N25" s="122"/>
    </row>
    <row r="26" spans="2:51">
      <c r="B26" s="102" t="s">
        <v>215</v>
      </c>
      <c r="C26" s="82"/>
      <c r="D26" s="82"/>
      <c r="E26" s="82"/>
      <c r="F26" s="82"/>
      <c r="G26" s="91"/>
      <c r="H26" s="93"/>
      <c r="I26" s="91">
        <v>7.9869999999999997E-2</v>
      </c>
      <c r="J26" s="92">
        <v>-8.2146949136155962E-3</v>
      </c>
      <c r="K26" s="92">
        <f>I26/'סכום נכסי הקרן'!$C$42</f>
        <v>4.0246680033254812E-5</v>
      </c>
      <c r="L26" s="122"/>
      <c r="M26" s="122"/>
      <c r="N26" s="122"/>
    </row>
    <row r="27" spans="2:51">
      <c r="B27" s="87" t="s">
        <v>401</v>
      </c>
      <c r="C27" s="84" t="s">
        <v>402</v>
      </c>
      <c r="D27" s="97" t="s">
        <v>380</v>
      </c>
      <c r="E27" s="97" t="s">
        <v>153</v>
      </c>
      <c r="F27" s="105">
        <v>43319</v>
      </c>
      <c r="G27" s="94">
        <v>29832.079999999994</v>
      </c>
      <c r="H27" s="96">
        <v>0.26769999999999999</v>
      </c>
      <c r="I27" s="94">
        <v>7.9869999999999997E-2</v>
      </c>
      <c r="J27" s="95">
        <v>-8.2146949136155962E-3</v>
      </c>
      <c r="K27" s="95">
        <f>I27/'סכום נכסי הקרן'!$C$42</f>
        <v>4.0246680033254812E-5</v>
      </c>
      <c r="L27" s="122"/>
      <c r="M27" s="122"/>
      <c r="N27" s="122"/>
    </row>
    <row r="28" spans="2:51">
      <c r="B28" s="83"/>
      <c r="C28" s="84"/>
      <c r="D28" s="84"/>
      <c r="E28" s="84"/>
      <c r="F28" s="84"/>
      <c r="G28" s="94"/>
      <c r="H28" s="96"/>
      <c r="I28" s="84"/>
      <c r="J28" s="95"/>
      <c r="K28" s="84"/>
      <c r="L28" s="122"/>
      <c r="M28" s="122"/>
      <c r="N28" s="122"/>
    </row>
    <row r="29" spans="2:5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99" t="s">
        <v>235</v>
      </c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99" t="s">
        <v>100</v>
      </c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99" t="s">
        <v>218</v>
      </c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99" t="s">
        <v>226</v>
      </c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167</v>
      </c>
      <c r="C1" s="78" t="s" vm="1">
        <v>236</v>
      </c>
    </row>
    <row r="2" spans="2:78">
      <c r="B2" s="57" t="s">
        <v>166</v>
      </c>
      <c r="C2" s="78" t="s">
        <v>237</v>
      </c>
    </row>
    <row r="3" spans="2:78">
      <c r="B3" s="57" t="s">
        <v>168</v>
      </c>
      <c r="C3" s="78" t="s">
        <v>238</v>
      </c>
    </row>
    <row r="4" spans="2:78">
      <c r="B4" s="57" t="s">
        <v>169</v>
      </c>
      <c r="C4" s="78">
        <v>2149</v>
      </c>
    </row>
    <row r="6" spans="2:78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3" t="s">
        <v>104</v>
      </c>
      <c r="C8" s="31" t="s">
        <v>37</v>
      </c>
      <c r="D8" s="31" t="s">
        <v>40</v>
      </c>
      <c r="E8" s="31" t="s">
        <v>15</v>
      </c>
      <c r="F8" s="31" t="s">
        <v>50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220</v>
      </c>
      <c r="M8" s="31" t="s">
        <v>219</v>
      </c>
      <c r="N8" s="31" t="s">
        <v>98</v>
      </c>
      <c r="O8" s="31" t="s">
        <v>47</v>
      </c>
      <c r="P8" s="31" t="s">
        <v>170</v>
      </c>
      <c r="Q8" s="32" t="s">
        <v>172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227</v>
      </c>
      <c r="M9" s="17"/>
      <c r="N9" s="17" t="s">
        <v>223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101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167</v>
      </c>
      <c r="C1" s="78" t="s" vm="1">
        <v>236</v>
      </c>
    </row>
    <row r="2" spans="2:61">
      <c r="B2" s="57" t="s">
        <v>166</v>
      </c>
      <c r="C2" s="78" t="s">
        <v>237</v>
      </c>
    </row>
    <row r="3" spans="2:61">
      <c r="B3" s="57" t="s">
        <v>168</v>
      </c>
      <c r="C3" s="78" t="s">
        <v>238</v>
      </c>
    </row>
    <row r="4" spans="2:61">
      <c r="B4" s="57" t="s">
        <v>169</v>
      </c>
      <c r="C4" s="78">
        <v>2149</v>
      </c>
    </row>
    <row r="6" spans="2:61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3" t="s">
        <v>104</v>
      </c>
      <c r="C7" s="31" t="s">
        <v>211</v>
      </c>
      <c r="D7" s="31" t="s">
        <v>37</v>
      </c>
      <c r="E7" s="31" t="s">
        <v>105</v>
      </c>
      <c r="F7" s="31" t="s">
        <v>15</v>
      </c>
      <c r="G7" s="31" t="s">
        <v>90</v>
      </c>
      <c r="H7" s="31" t="s">
        <v>50</v>
      </c>
      <c r="I7" s="31" t="s">
        <v>18</v>
      </c>
      <c r="J7" s="31" t="s">
        <v>89</v>
      </c>
      <c r="K7" s="14" t="s">
        <v>33</v>
      </c>
      <c r="L7" s="71" t="s">
        <v>19</v>
      </c>
      <c r="M7" s="31" t="s">
        <v>220</v>
      </c>
      <c r="N7" s="31" t="s">
        <v>219</v>
      </c>
      <c r="O7" s="31" t="s">
        <v>98</v>
      </c>
      <c r="P7" s="31" t="s">
        <v>170</v>
      </c>
      <c r="Q7" s="32" t="s">
        <v>172</v>
      </c>
      <c r="R7" s="1"/>
      <c r="S7" s="1"/>
      <c r="T7" s="1"/>
      <c r="U7" s="1"/>
      <c r="V7" s="1"/>
      <c r="W7" s="1"/>
      <c r="BH7" s="3" t="s">
        <v>150</v>
      </c>
      <c r="BI7" s="3" t="s">
        <v>152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227</v>
      </c>
      <c r="N8" s="17"/>
      <c r="O8" s="17" t="s">
        <v>223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148</v>
      </c>
      <c r="BI8" s="3" t="s">
        <v>151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101</v>
      </c>
      <c r="R9" s="1"/>
      <c r="S9" s="1"/>
      <c r="T9" s="1"/>
      <c r="U9" s="1"/>
      <c r="V9" s="1"/>
      <c r="W9" s="1"/>
      <c r="BH9" s="4" t="s">
        <v>149</v>
      </c>
      <c r="BI9" s="4" t="s">
        <v>153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28</v>
      </c>
      <c r="BI10" s="4" t="s">
        <v>154</v>
      </c>
    </row>
    <row r="11" spans="2:61" ht="21.75" customHeight="1">
      <c r="B11" s="99" t="s">
        <v>235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160</v>
      </c>
    </row>
    <row r="12" spans="2:61">
      <c r="B12" s="99" t="s">
        <v>100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155</v>
      </c>
    </row>
    <row r="13" spans="2:61">
      <c r="B13" s="99" t="s">
        <v>218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156</v>
      </c>
    </row>
    <row r="14" spans="2:61">
      <c r="B14" s="99" t="s">
        <v>226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157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159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158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161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162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163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164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165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28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167</v>
      </c>
      <c r="C1" s="78" t="s" vm="1">
        <v>236</v>
      </c>
    </row>
    <row r="2" spans="2:64">
      <c r="B2" s="57" t="s">
        <v>166</v>
      </c>
      <c r="C2" s="78" t="s">
        <v>237</v>
      </c>
    </row>
    <row r="3" spans="2:64">
      <c r="B3" s="57" t="s">
        <v>168</v>
      </c>
      <c r="C3" s="78" t="s">
        <v>238</v>
      </c>
    </row>
    <row r="4" spans="2:64">
      <c r="B4" s="57" t="s">
        <v>169</v>
      </c>
      <c r="C4" s="78">
        <v>2149</v>
      </c>
    </row>
    <row r="6" spans="2:64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78.75">
      <c r="B7" s="60" t="s">
        <v>104</v>
      </c>
      <c r="C7" s="61" t="s">
        <v>37</v>
      </c>
      <c r="D7" s="61" t="s">
        <v>105</v>
      </c>
      <c r="E7" s="61" t="s">
        <v>15</v>
      </c>
      <c r="F7" s="61" t="s">
        <v>50</v>
      </c>
      <c r="G7" s="61" t="s">
        <v>18</v>
      </c>
      <c r="H7" s="61" t="s">
        <v>89</v>
      </c>
      <c r="I7" s="61" t="s">
        <v>41</v>
      </c>
      <c r="J7" s="61" t="s">
        <v>19</v>
      </c>
      <c r="K7" s="61" t="s">
        <v>220</v>
      </c>
      <c r="L7" s="61" t="s">
        <v>219</v>
      </c>
      <c r="M7" s="61" t="s">
        <v>98</v>
      </c>
      <c r="N7" s="61" t="s">
        <v>170</v>
      </c>
      <c r="O7" s="63" t="s">
        <v>172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227</v>
      </c>
      <c r="L8" s="33"/>
      <c r="M8" s="33" t="s">
        <v>223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235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218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167</v>
      </c>
      <c r="C1" s="78" t="s" vm="1">
        <v>236</v>
      </c>
    </row>
    <row r="2" spans="2:56">
      <c r="B2" s="57" t="s">
        <v>166</v>
      </c>
      <c r="C2" s="78" t="s">
        <v>237</v>
      </c>
    </row>
    <row r="3" spans="2:56">
      <c r="B3" s="57" t="s">
        <v>168</v>
      </c>
      <c r="C3" s="78" t="s">
        <v>238</v>
      </c>
    </row>
    <row r="4" spans="2:56">
      <c r="B4" s="57" t="s">
        <v>169</v>
      </c>
      <c r="C4" s="78">
        <v>2149</v>
      </c>
    </row>
    <row r="6" spans="2:56" ht="26.25" customHeight="1">
      <c r="B6" s="142" t="s">
        <v>201</v>
      </c>
      <c r="C6" s="143"/>
      <c r="D6" s="143"/>
      <c r="E6" s="143"/>
      <c r="F6" s="143"/>
      <c r="G6" s="143"/>
      <c r="H6" s="143"/>
      <c r="I6" s="143"/>
      <c r="J6" s="144"/>
    </row>
    <row r="7" spans="2:56" s="3" customFormat="1" ht="78.75">
      <c r="B7" s="60" t="s">
        <v>104</v>
      </c>
      <c r="C7" s="62" t="s">
        <v>43</v>
      </c>
      <c r="D7" s="62" t="s">
        <v>73</v>
      </c>
      <c r="E7" s="62" t="s">
        <v>44</v>
      </c>
      <c r="F7" s="62" t="s">
        <v>89</v>
      </c>
      <c r="G7" s="62" t="s">
        <v>212</v>
      </c>
      <c r="H7" s="62" t="s">
        <v>170</v>
      </c>
      <c r="I7" s="64" t="s">
        <v>171</v>
      </c>
      <c r="J7" s="77" t="s">
        <v>230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78" t="s" vm="1">
        <v>236</v>
      </c>
    </row>
    <row r="2" spans="2:60">
      <c r="B2" s="57" t="s">
        <v>166</v>
      </c>
      <c r="C2" s="78" t="s">
        <v>237</v>
      </c>
    </row>
    <row r="3" spans="2:60">
      <c r="B3" s="57" t="s">
        <v>168</v>
      </c>
      <c r="C3" s="78" t="s">
        <v>238</v>
      </c>
    </row>
    <row r="4" spans="2:60">
      <c r="B4" s="57" t="s">
        <v>169</v>
      </c>
      <c r="C4" s="78">
        <v>2149</v>
      </c>
    </row>
    <row r="6" spans="2:60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66">
      <c r="B7" s="60" t="s">
        <v>104</v>
      </c>
      <c r="C7" s="60" t="s">
        <v>105</v>
      </c>
      <c r="D7" s="60" t="s">
        <v>15</v>
      </c>
      <c r="E7" s="60" t="s">
        <v>16</v>
      </c>
      <c r="F7" s="60" t="s">
        <v>45</v>
      </c>
      <c r="G7" s="60" t="s">
        <v>89</v>
      </c>
      <c r="H7" s="60" t="s">
        <v>42</v>
      </c>
      <c r="I7" s="60" t="s">
        <v>98</v>
      </c>
      <c r="J7" s="60" t="s">
        <v>170</v>
      </c>
      <c r="K7" s="60" t="s">
        <v>171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78" t="s" vm="1">
        <v>236</v>
      </c>
    </row>
    <row r="2" spans="2:60">
      <c r="B2" s="57" t="s">
        <v>166</v>
      </c>
      <c r="C2" s="78" t="s">
        <v>237</v>
      </c>
    </row>
    <row r="3" spans="2:60">
      <c r="B3" s="57" t="s">
        <v>168</v>
      </c>
      <c r="C3" s="78" t="s">
        <v>238</v>
      </c>
    </row>
    <row r="4" spans="2:60">
      <c r="B4" s="57" t="s">
        <v>169</v>
      </c>
      <c r="C4" s="78">
        <v>2149</v>
      </c>
    </row>
    <row r="6" spans="2:60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78.75">
      <c r="B7" s="60" t="s">
        <v>104</v>
      </c>
      <c r="C7" s="62" t="s">
        <v>37</v>
      </c>
      <c r="D7" s="62" t="s">
        <v>15</v>
      </c>
      <c r="E7" s="62" t="s">
        <v>16</v>
      </c>
      <c r="F7" s="62" t="s">
        <v>45</v>
      </c>
      <c r="G7" s="62" t="s">
        <v>89</v>
      </c>
      <c r="H7" s="62" t="s">
        <v>42</v>
      </c>
      <c r="I7" s="62" t="s">
        <v>98</v>
      </c>
      <c r="J7" s="62" t="s">
        <v>170</v>
      </c>
      <c r="K7" s="64" t="s">
        <v>171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167</v>
      </c>
      <c r="C1" s="78" t="s" vm="1">
        <v>236</v>
      </c>
    </row>
    <row r="2" spans="2:47">
      <c r="B2" s="57" t="s">
        <v>166</v>
      </c>
      <c r="C2" s="78" t="s">
        <v>237</v>
      </c>
    </row>
    <row r="3" spans="2:47">
      <c r="B3" s="57" t="s">
        <v>168</v>
      </c>
      <c r="C3" s="78" t="s">
        <v>238</v>
      </c>
    </row>
    <row r="4" spans="2:47">
      <c r="B4" s="57" t="s">
        <v>169</v>
      </c>
      <c r="C4" s="78">
        <v>2149</v>
      </c>
    </row>
    <row r="6" spans="2:47" ht="26.25" customHeight="1">
      <c r="B6" s="142" t="s">
        <v>204</v>
      </c>
      <c r="C6" s="143"/>
      <c r="D6" s="144"/>
    </row>
    <row r="7" spans="2:47" s="3" customFormat="1" ht="33">
      <c r="B7" s="60" t="s">
        <v>104</v>
      </c>
      <c r="C7" s="65" t="s">
        <v>95</v>
      </c>
      <c r="D7" s="66" t="s">
        <v>94</v>
      </c>
    </row>
    <row r="8" spans="2:47" s="3" customFormat="1">
      <c r="B8" s="16"/>
      <c r="C8" s="33" t="s">
        <v>223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101"/>
      <c r="D11" s="101"/>
    </row>
    <row r="12" spans="2:47">
      <c r="B12" s="104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78" t="s" vm="1">
        <v>236</v>
      </c>
    </row>
    <row r="2" spans="2:18">
      <c r="B2" s="57" t="s">
        <v>166</v>
      </c>
      <c r="C2" s="78" t="s">
        <v>237</v>
      </c>
    </row>
    <row r="3" spans="2:18">
      <c r="B3" s="57" t="s">
        <v>168</v>
      </c>
      <c r="C3" s="78" t="s">
        <v>238</v>
      </c>
    </row>
    <row r="4" spans="2:18">
      <c r="B4" s="57" t="s">
        <v>169</v>
      </c>
      <c r="C4" s="78">
        <v>2149</v>
      </c>
    </row>
    <row r="6" spans="2:18" ht="26.25" customHeight="1">
      <c r="B6" s="142" t="s">
        <v>207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104</v>
      </c>
      <c r="C7" s="31" t="s">
        <v>37</v>
      </c>
      <c r="D7" s="31" t="s">
        <v>49</v>
      </c>
      <c r="E7" s="31" t="s">
        <v>15</v>
      </c>
      <c r="F7" s="31" t="s">
        <v>50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205</v>
      </c>
      <c r="L7" s="31" t="s">
        <v>225</v>
      </c>
      <c r="M7" s="31" t="s">
        <v>206</v>
      </c>
      <c r="N7" s="31" t="s">
        <v>47</v>
      </c>
      <c r="O7" s="31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227</v>
      </c>
      <c r="M8" s="33" t="s">
        <v>223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235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20">
      <c r="B1" s="57" t="s">
        <v>167</v>
      </c>
      <c r="C1" s="78" t="s" vm="1">
        <v>236</v>
      </c>
    </row>
    <row r="2" spans="2:20">
      <c r="B2" s="57" t="s">
        <v>166</v>
      </c>
      <c r="C2" s="78" t="s">
        <v>237</v>
      </c>
    </row>
    <row r="3" spans="2:20">
      <c r="B3" s="57" t="s">
        <v>168</v>
      </c>
      <c r="C3" s="78" t="s">
        <v>238</v>
      </c>
    </row>
    <row r="4" spans="2:20">
      <c r="B4" s="57" t="s">
        <v>169</v>
      </c>
      <c r="C4" s="78">
        <v>2149</v>
      </c>
    </row>
    <row r="6" spans="2:20" ht="26.25" customHeight="1">
      <c r="B6" s="131" t="s">
        <v>196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20" s="3" customFormat="1" ht="63">
      <c r="B7" s="13" t="s">
        <v>103</v>
      </c>
      <c r="C7" s="14" t="s">
        <v>37</v>
      </c>
      <c r="D7" s="14" t="s">
        <v>105</v>
      </c>
      <c r="E7" s="14" t="s">
        <v>15</v>
      </c>
      <c r="F7" s="14" t="s">
        <v>50</v>
      </c>
      <c r="G7" s="14" t="s">
        <v>89</v>
      </c>
      <c r="H7" s="14" t="s">
        <v>17</v>
      </c>
      <c r="I7" s="14" t="s">
        <v>19</v>
      </c>
      <c r="J7" s="14" t="s">
        <v>48</v>
      </c>
      <c r="K7" s="14" t="s">
        <v>170</v>
      </c>
      <c r="L7" s="14" t="s">
        <v>171</v>
      </c>
      <c r="M7" s="1"/>
    </row>
    <row r="8" spans="2:20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223</v>
      </c>
      <c r="K8" s="17" t="s">
        <v>20</v>
      </c>
      <c r="L8" s="17" t="s">
        <v>20</v>
      </c>
    </row>
    <row r="9" spans="2:2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20" s="4" customFormat="1" ht="18" customHeight="1">
      <c r="B10" s="110" t="s">
        <v>36</v>
      </c>
      <c r="C10" s="111"/>
      <c r="D10" s="111"/>
      <c r="E10" s="111"/>
      <c r="F10" s="111"/>
      <c r="G10" s="111"/>
      <c r="H10" s="111"/>
      <c r="I10" s="111"/>
      <c r="J10" s="112">
        <f>J11</f>
        <v>124.63897511300001</v>
      </c>
      <c r="K10" s="113">
        <v>1</v>
      </c>
      <c r="L10" s="113">
        <f>J10/'סכום נכסי הקרן'!$C$42</f>
        <v>6.2805871429143872E-2</v>
      </c>
      <c r="M10" s="120"/>
      <c r="N10" s="120"/>
      <c r="O10" s="120"/>
      <c r="P10" s="120"/>
      <c r="Q10" s="120"/>
      <c r="R10" s="120"/>
      <c r="S10" s="120"/>
      <c r="T10" s="120"/>
    </row>
    <row r="11" spans="2:20" s="100" customFormat="1">
      <c r="B11" s="114" t="s">
        <v>217</v>
      </c>
      <c r="C11" s="111"/>
      <c r="D11" s="111"/>
      <c r="E11" s="111"/>
      <c r="F11" s="111"/>
      <c r="G11" s="111"/>
      <c r="H11" s="111"/>
      <c r="I11" s="111"/>
      <c r="J11" s="112">
        <f>J12+J17</f>
        <v>124.63897511300001</v>
      </c>
      <c r="K11" s="113">
        <v>1</v>
      </c>
      <c r="L11" s="113">
        <f>J11/'סכום נכסי הקרן'!$C$42</f>
        <v>6.2805871429143872E-2</v>
      </c>
      <c r="M11" s="121"/>
      <c r="N11" s="121"/>
      <c r="O11" s="121"/>
      <c r="P11" s="121"/>
      <c r="Q11" s="121"/>
      <c r="R11" s="121"/>
      <c r="S11" s="121"/>
      <c r="T11" s="121"/>
    </row>
    <row r="12" spans="2:20">
      <c r="B12" s="102" t="s">
        <v>34</v>
      </c>
      <c r="C12" s="82"/>
      <c r="D12" s="82"/>
      <c r="E12" s="82"/>
      <c r="F12" s="82"/>
      <c r="G12" s="82"/>
      <c r="H12" s="82"/>
      <c r="I12" s="82"/>
      <c r="J12" s="91">
        <f>SUM(J13:J15)</f>
        <v>84.641565113000013</v>
      </c>
      <c r="K12" s="92">
        <v>0.67868303448840994</v>
      </c>
      <c r="L12" s="92">
        <f>J12/'סכום נכסי הקרן'!$C$42</f>
        <v>4.2651082867369662E-2</v>
      </c>
      <c r="M12" s="122"/>
      <c r="N12" s="122"/>
      <c r="O12" s="122"/>
      <c r="P12" s="122"/>
      <c r="Q12" s="122"/>
      <c r="R12" s="122"/>
      <c r="S12" s="122"/>
      <c r="T12" s="122"/>
    </row>
    <row r="13" spans="2:20">
      <c r="B13" s="87" t="s">
        <v>408</v>
      </c>
      <c r="C13" s="84" t="s">
        <v>409</v>
      </c>
      <c r="D13" s="84">
        <v>12</v>
      </c>
      <c r="E13" s="84" t="s">
        <v>410</v>
      </c>
      <c r="F13" s="84" t="s">
        <v>411</v>
      </c>
      <c r="G13" s="97" t="s">
        <v>152</v>
      </c>
      <c r="H13" s="98">
        <v>0</v>
      </c>
      <c r="I13" s="98">
        <v>0</v>
      </c>
      <c r="J13" s="94">
        <v>0.21678511299999995</v>
      </c>
      <c r="K13" s="95">
        <v>1.7409048000151747E-3</v>
      </c>
      <c r="L13" s="95">
        <f>J13/'סכום נכסי הקרן'!$C$42</f>
        <v>1.0923852609094762E-4</v>
      </c>
      <c r="M13" s="122"/>
      <c r="N13" s="122"/>
      <c r="O13" s="122"/>
      <c r="P13" s="122"/>
      <c r="Q13" s="122"/>
      <c r="R13" s="122"/>
      <c r="S13" s="122"/>
      <c r="T13" s="122"/>
    </row>
    <row r="14" spans="2:20">
      <c r="B14" s="87" t="s">
        <v>412</v>
      </c>
      <c r="C14" s="84" t="s">
        <v>413</v>
      </c>
      <c r="D14" s="84">
        <v>10</v>
      </c>
      <c r="E14" s="84" t="s">
        <v>410</v>
      </c>
      <c r="F14" s="84" t="s">
        <v>411</v>
      </c>
      <c r="G14" s="97" t="s">
        <v>152</v>
      </c>
      <c r="H14" s="98">
        <v>0</v>
      </c>
      <c r="I14" s="98">
        <v>0</v>
      </c>
      <c r="J14" s="94">
        <v>80.305000000000007</v>
      </c>
      <c r="K14" s="95">
        <v>0.64385800929952586</v>
      </c>
      <c r="L14" s="95">
        <f>J14/'סכום נכסי הקרן'!$C$42</f>
        <v>4.0465877551903444E-2</v>
      </c>
      <c r="M14" s="122"/>
      <c r="N14" s="122"/>
      <c r="O14" s="122"/>
      <c r="P14" s="122"/>
      <c r="Q14" s="122"/>
      <c r="R14" s="122"/>
      <c r="S14" s="122"/>
      <c r="T14" s="122"/>
    </row>
    <row r="15" spans="2:20">
      <c r="B15" s="87" t="s">
        <v>414</v>
      </c>
      <c r="C15" s="84" t="s">
        <v>415</v>
      </c>
      <c r="D15" s="84">
        <v>26</v>
      </c>
      <c r="E15" s="84" t="s">
        <v>299</v>
      </c>
      <c r="F15" s="84" t="s">
        <v>411</v>
      </c>
      <c r="G15" s="97" t="s">
        <v>152</v>
      </c>
      <c r="H15" s="98">
        <v>0</v>
      </c>
      <c r="I15" s="98">
        <v>0</v>
      </c>
      <c r="J15" s="94">
        <v>4.1197799999999996</v>
      </c>
      <c r="K15" s="95">
        <v>3.3084120388868758E-2</v>
      </c>
      <c r="L15" s="95">
        <f>J15/'סכום נכסי הקרן'!$C$42</f>
        <v>2.0759667893752659E-3</v>
      </c>
      <c r="M15" s="122"/>
      <c r="N15" s="122"/>
      <c r="O15" s="122"/>
      <c r="P15" s="122"/>
      <c r="Q15" s="122"/>
      <c r="R15" s="122"/>
      <c r="S15" s="122"/>
      <c r="T15" s="122"/>
    </row>
    <row r="16" spans="2:20">
      <c r="B16" s="83"/>
      <c r="C16" s="84"/>
      <c r="D16" s="84"/>
      <c r="E16" s="84"/>
      <c r="F16" s="84"/>
      <c r="G16" s="84"/>
      <c r="H16" s="84"/>
      <c r="I16" s="84"/>
      <c r="J16" s="84"/>
      <c r="K16" s="95"/>
      <c r="L16" s="84"/>
      <c r="M16" s="122"/>
      <c r="N16" s="122"/>
      <c r="O16" s="122"/>
      <c r="P16" s="122"/>
      <c r="Q16" s="122"/>
      <c r="R16" s="122"/>
      <c r="S16" s="122"/>
      <c r="T16" s="122"/>
    </row>
    <row r="17" spans="2:20">
      <c r="B17" s="102" t="s">
        <v>35</v>
      </c>
      <c r="C17" s="82"/>
      <c r="D17" s="82"/>
      <c r="E17" s="82"/>
      <c r="F17" s="82"/>
      <c r="G17" s="82"/>
      <c r="H17" s="82"/>
      <c r="I17" s="82"/>
      <c r="J17" s="91">
        <f>SUM(J18:J27)</f>
        <v>39.997409999999995</v>
      </c>
      <c r="K17" s="92">
        <v>0.32131696551159022</v>
      </c>
      <c r="L17" s="92">
        <f>J17/'סכום נכסי הקרן'!$C$42</f>
        <v>2.015478856177421E-2</v>
      </c>
      <c r="M17" s="122"/>
      <c r="N17" s="122"/>
      <c r="O17" s="122"/>
      <c r="P17" s="122"/>
      <c r="Q17" s="122"/>
      <c r="R17" s="122"/>
      <c r="S17" s="122"/>
      <c r="T17" s="122"/>
    </row>
    <row r="18" spans="2:20">
      <c r="B18" s="87" t="s">
        <v>412</v>
      </c>
      <c r="C18" s="84" t="s">
        <v>416</v>
      </c>
      <c r="D18" s="84">
        <v>10</v>
      </c>
      <c r="E18" s="84" t="s">
        <v>410</v>
      </c>
      <c r="F18" s="84" t="s">
        <v>411</v>
      </c>
      <c r="G18" s="97" t="s">
        <v>153</v>
      </c>
      <c r="H18" s="98">
        <v>0</v>
      </c>
      <c r="I18" s="98">
        <v>0</v>
      </c>
      <c r="J18" s="94">
        <v>2.3526399999999996</v>
      </c>
      <c r="K18" s="95">
        <v>1.8893005206993625E-2</v>
      </c>
      <c r="L18" s="95">
        <f>J18/'סכום נכסי הקרן'!$C$42</f>
        <v>1.1855008052264503E-3</v>
      </c>
      <c r="M18" s="122"/>
      <c r="N18" s="122"/>
      <c r="O18" s="122"/>
      <c r="P18" s="122"/>
      <c r="Q18" s="122"/>
      <c r="R18" s="122"/>
      <c r="S18" s="122"/>
      <c r="T18" s="122"/>
    </row>
    <row r="19" spans="2:20">
      <c r="B19" s="87" t="s">
        <v>412</v>
      </c>
      <c r="C19" s="84" t="s">
        <v>417</v>
      </c>
      <c r="D19" s="84">
        <v>10</v>
      </c>
      <c r="E19" s="84" t="s">
        <v>410</v>
      </c>
      <c r="F19" s="84" t="s">
        <v>411</v>
      </c>
      <c r="G19" s="97" t="s">
        <v>155</v>
      </c>
      <c r="H19" s="98">
        <v>0</v>
      </c>
      <c r="I19" s="98">
        <v>0</v>
      </c>
      <c r="J19" s="94">
        <v>2.2595599999999996</v>
      </c>
      <c r="K19" s="95">
        <v>1.8145521136049083E-2</v>
      </c>
      <c r="L19" s="95">
        <f>J19/'סכום נכסי הקרן'!$C$42</f>
        <v>1.1385975752590614E-3</v>
      </c>
      <c r="M19" s="122"/>
      <c r="N19" s="122"/>
      <c r="O19" s="122"/>
      <c r="P19" s="122"/>
      <c r="Q19" s="122"/>
      <c r="R19" s="122"/>
      <c r="S19" s="122"/>
      <c r="T19" s="122"/>
    </row>
    <row r="20" spans="2:20">
      <c r="B20" s="87" t="s">
        <v>412</v>
      </c>
      <c r="C20" s="84" t="s">
        <v>418</v>
      </c>
      <c r="D20" s="84">
        <v>10</v>
      </c>
      <c r="E20" s="84" t="s">
        <v>410</v>
      </c>
      <c r="F20" s="84" t="s">
        <v>411</v>
      </c>
      <c r="G20" s="97" t="s">
        <v>160</v>
      </c>
      <c r="H20" s="98">
        <v>0</v>
      </c>
      <c r="I20" s="98">
        <v>0</v>
      </c>
      <c r="J20" s="94">
        <v>2.3253099999999995</v>
      </c>
      <c r="K20" s="95">
        <v>1.8673530135453933E-2</v>
      </c>
      <c r="L20" s="95">
        <f>J20/'סכום נכסי הקרן'!$C$42</f>
        <v>1.1717291542272159E-3</v>
      </c>
      <c r="M20" s="122"/>
      <c r="N20" s="122"/>
      <c r="O20" s="122"/>
      <c r="P20" s="122"/>
      <c r="Q20" s="122"/>
      <c r="R20" s="122"/>
      <c r="S20" s="122"/>
      <c r="T20" s="122"/>
    </row>
    <row r="21" spans="2:20">
      <c r="B21" s="87" t="s">
        <v>412</v>
      </c>
      <c r="C21" s="84" t="s">
        <v>419</v>
      </c>
      <c r="D21" s="84">
        <v>10</v>
      </c>
      <c r="E21" s="84" t="s">
        <v>410</v>
      </c>
      <c r="F21" s="84" t="s">
        <v>411</v>
      </c>
      <c r="G21" s="97" t="s">
        <v>151</v>
      </c>
      <c r="H21" s="98">
        <v>0</v>
      </c>
      <c r="I21" s="98">
        <v>0</v>
      </c>
      <c r="J21" s="94">
        <v>23.008089999999996</v>
      </c>
      <c r="K21" s="95">
        <v>0.18476773504360119</v>
      </c>
      <c r="L21" s="95">
        <f>J21/'סכום נכסי הקרן'!$C$42</f>
        <v>1.1593830429527101E-2</v>
      </c>
      <c r="M21" s="122"/>
      <c r="N21" s="122"/>
      <c r="O21" s="122"/>
      <c r="P21" s="122"/>
      <c r="Q21" s="122"/>
      <c r="R21" s="122"/>
      <c r="S21" s="122"/>
      <c r="T21" s="122"/>
    </row>
    <row r="22" spans="2:20">
      <c r="B22" s="87" t="s">
        <v>412</v>
      </c>
      <c r="C22" s="84" t="s">
        <v>420</v>
      </c>
      <c r="D22" s="84">
        <v>10</v>
      </c>
      <c r="E22" s="84" t="s">
        <v>410</v>
      </c>
      <c r="F22" s="84" t="s">
        <v>411</v>
      </c>
      <c r="G22" s="97" t="s">
        <v>161</v>
      </c>
      <c r="H22" s="98">
        <v>0</v>
      </c>
      <c r="I22" s="98">
        <v>0</v>
      </c>
      <c r="J22" s="94">
        <v>1.2229000000000001</v>
      </c>
      <c r="K22" s="95">
        <v>9.8959727737886697E-3</v>
      </c>
      <c r="L22" s="95">
        <f>J22/'סכום נכסי הקרן'!$C$42</f>
        <v>6.1622217369058864E-4</v>
      </c>
      <c r="M22" s="122"/>
      <c r="N22" s="122"/>
      <c r="O22" s="122"/>
      <c r="P22" s="122"/>
      <c r="Q22" s="122"/>
      <c r="R22" s="122"/>
      <c r="S22" s="122"/>
      <c r="T22" s="122"/>
    </row>
    <row r="23" spans="2:20">
      <c r="B23" s="87" t="s">
        <v>414</v>
      </c>
      <c r="C23" s="84" t="s">
        <v>421</v>
      </c>
      <c r="D23" s="84">
        <v>26</v>
      </c>
      <c r="E23" s="84" t="s">
        <v>299</v>
      </c>
      <c r="F23" s="84" t="s">
        <v>411</v>
      </c>
      <c r="G23" s="97" t="s">
        <v>151</v>
      </c>
      <c r="H23" s="98">
        <v>0</v>
      </c>
      <c r="I23" s="98">
        <v>0</v>
      </c>
      <c r="J23" s="94">
        <v>3.92475</v>
      </c>
      <c r="K23" s="95">
        <v>3.1558073998649683E-2</v>
      </c>
      <c r="L23" s="95">
        <f>J23/'סכום נכסי הקרן'!$C$42</f>
        <v>1.9776907156694233E-3</v>
      </c>
      <c r="M23" s="122"/>
      <c r="N23" s="122"/>
      <c r="O23" s="122"/>
      <c r="P23" s="122"/>
      <c r="Q23" s="122"/>
      <c r="R23" s="122"/>
      <c r="S23" s="122"/>
      <c r="T23" s="122"/>
    </row>
    <row r="24" spans="2:20">
      <c r="B24" s="87" t="s">
        <v>414</v>
      </c>
      <c r="C24" s="84" t="s">
        <v>422</v>
      </c>
      <c r="D24" s="84">
        <v>26</v>
      </c>
      <c r="E24" s="84" t="s">
        <v>299</v>
      </c>
      <c r="F24" s="84" t="s">
        <v>411</v>
      </c>
      <c r="G24" s="97" t="s">
        <v>161</v>
      </c>
      <c r="H24" s="98">
        <v>0</v>
      </c>
      <c r="I24" s="98">
        <v>0</v>
      </c>
      <c r="J24" s="94">
        <v>2.2063699999999997</v>
      </c>
      <c r="K24" s="95">
        <v>1.7718375909002024E-2</v>
      </c>
      <c r="L24" s="95">
        <f>J24/'סכום נכסי הקרן'!$C$42</f>
        <v>1.1117950097029223E-3</v>
      </c>
      <c r="M24" s="122"/>
      <c r="N24" s="122"/>
      <c r="O24" s="122"/>
      <c r="P24" s="122"/>
      <c r="Q24" s="122"/>
      <c r="R24" s="122"/>
      <c r="S24" s="122"/>
      <c r="T24" s="122"/>
    </row>
    <row r="25" spans="2:20">
      <c r="B25" s="87" t="s">
        <v>414</v>
      </c>
      <c r="C25" s="84" t="s">
        <v>423</v>
      </c>
      <c r="D25" s="84">
        <v>26</v>
      </c>
      <c r="E25" s="84" t="s">
        <v>299</v>
      </c>
      <c r="F25" s="84" t="s">
        <v>411</v>
      </c>
      <c r="G25" s="97" t="s">
        <v>155</v>
      </c>
      <c r="H25" s="98">
        <v>0</v>
      </c>
      <c r="I25" s="98">
        <v>0</v>
      </c>
      <c r="J25" s="94">
        <v>0.85264999999999991</v>
      </c>
      <c r="K25" s="95">
        <v>6.8472528265026162E-3</v>
      </c>
      <c r="L25" s="95">
        <f>J25/'סכום נכסי הקרן'!$C$42</f>
        <v>4.2965233166839504E-4</v>
      </c>
      <c r="M25" s="122"/>
      <c r="N25" s="122"/>
      <c r="O25" s="122"/>
      <c r="P25" s="122"/>
      <c r="Q25" s="122"/>
      <c r="R25" s="122"/>
      <c r="S25" s="122"/>
      <c r="T25" s="122"/>
    </row>
    <row r="26" spans="2:20">
      <c r="B26" s="87" t="s">
        <v>414</v>
      </c>
      <c r="C26" s="84" t="s">
        <v>424</v>
      </c>
      <c r="D26" s="84">
        <v>26</v>
      </c>
      <c r="E26" s="84" t="s">
        <v>299</v>
      </c>
      <c r="F26" s="84" t="s">
        <v>411</v>
      </c>
      <c r="G26" s="97" t="s">
        <v>153</v>
      </c>
      <c r="H26" s="98">
        <v>0</v>
      </c>
      <c r="I26" s="98">
        <v>0</v>
      </c>
      <c r="J26" s="94">
        <v>0.22190999999999997</v>
      </c>
      <c r="K26" s="95">
        <v>1.7820604875730902E-3</v>
      </c>
      <c r="L26" s="95">
        <f>J26/'סכום נכסי הקרן'!$C$42</f>
        <v>1.1182096865130305E-4</v>
      </c>
      <c r="M26" s="122"/>
      <c r="N26" s="122"/>
      <c r="O26" s="122"/>
      <c r="P26" s="122"/>
      <c r="Q26" s="122"/>
      <c r="R26" s="122"/>
      <c r="S26" s="122"/>
      <c r="T26" s="122"/>
    </row>
    <row r="27" spans="2:20">
      <c r="B27" s="87" t="s">
        <v>414</v>
      </c>
      <c r="C27" s="84" t="s">
        <v>425</v>
      </c>
      <c r="D27" s="84">
        <v>26</v>
      </c>
      <c r="E27" s="84" t="s">
        <v>299</v>
      </c>
      <c r="F27" s="84" t="s">
        <v>411</v>
      </c>
      <c r="G27" s="97" t="s">
        <v>160</v>
      </c>
      <c r="H27" s="98">
        <v>0</v>
      </c>
      <c r="I27" s="98">
        <v>0</v>
      </c>
      <c r="J27" s="94">
        <v>1.6232299999999997</v>
      </c>
      <c r="K27" s="95">
        <v>1.303543799397624E-2</v>
      </c>
      <c r="L27" s="95">
        <f>J27/'סכום נכסי הקרן'!$C$42</f>
        <v>8.1794939815174909E-4</v>
      </c>
      <c r="M27" s="122"/>
      <c r="N27" s="122"/>
      <c r="O27" s="122"/>
      <c r="P27" s="122"/>
      <c r="Q27" s="122"/>
      <c r="R27" s="122"/>
      <c r="S27" s="122"/>
      <c r="T27" s="122"/>
    </row>
    <row r="28" spans="2:20">
      <c r="B28" s="83"/>
      <c r="C28" s="84"/>
      <c r="D28" s="84"/>
      <c r="E28" s="84"/>
      <c r="F28" s="84"/>
      <c r="G28" s="84"/>
      <c r="H28" s="84"/>
      <c r="I28" s="84"/>
      <c r="J28" s="84"/>
      <c r="K28" s="95"/>
      <c r="L28" s="84"/>
      <c r="M28" s="122"/>
      <c r="N28" s="122"/>
      <c r="O28" s="122"/>
      <c r="P28" s="122"/>
      <c r="Q28" s="122"/>
      <c r="R28" s="122"/>
      <c r="S28" s="122"/>
      <c r="T28" s="122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22"/>
      <c r="N29" s="122"/>
      <c r="O29" s="122"/>
      <c r="P29" s="122"/>
      <c r="Q29" s="122"/>
      <c r="R29" s="122"/>
      <c r="S29" s="122"/>
      <c r="T29" s="122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22"/>
      <c r="N30" s="122"/>
      <c r="O30" s="122"/>
      <c r="P30" s="122"/>
      <c r="Q30" s="122"/>
      <c r="R30" s="122"/>
      <c r="S30" s="122"/>
      <c r="T30" s="122"/>
    </row>
    <row r="31" spans="2:20">
      <c r="B31" s="99" t="s">
        <v>235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20">
      <c r="B32" s="104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78" t="s" vm="1">
        <v>236</v>
      </c>
    </row>
    <row r="2" spans="2:18">
      <c r="B2" s="57" t="s">
        <v>166</v>
      </c>
      <c r="C2" s="78" t="s">
        <v>237</v>
      </c>
    </row>
    <row r="3" spans="2:18">
      <c r="B3" s="57" t="s">
        <v>168</v>
      </c>
      <c r="C3" s="78" t="s">
        <v>238</v>
      </c>
    </row>
    <row r="4" spans="2:18">
      <c r="B4" s="57" t="s">
        <v>169</v>
      </c>
      <c r="C4" s="78">
        <v>2149</v>
      </c>
    </row>
    <row r="6" spans="2:18" ht="26.25" customHeight="1">
      <c r="B6" s="142" t="s">
        <v>208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104</v>
      </c>
      <c r="C7" s="31" t="s">
        <v>37</v>
      </c>
      <c r="D7" s="31" t="s">
        <v>49</v>
      </c>
      <c r="E7" s="31" t="s">
        <v>15</v>
      </c>
      <c r="F7" s="31" t="s">
        <v>50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205</v>
      </c>
      <c r="L7" s="31" t="s">
        <v>220</v>
      </c>
      <c r="M7" s="31" t="s">
        <v>206</v>
      </c>
      <c r="N7" s="31" t="s">
        <v>47</v>
      </c>
      <c r="O7" s="31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227</v>
      </c>
      <c r="M8" s="33" t="s">
        <v>223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235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78" t="s" vm="1">
        <v>236</v>
      </c>
    </row>
    <row r="2" spans="2:18">
      <c r="B2" s="57" t="s">
        <v>166</v>
      </c>
      <c r="C2" s="78" t="s">
        <v>237</v>
      </c>
    </row>
    <row r="3" spans="2:18">
      <c r="B3" s="57" t="s">
        <v>168</v>
      </c>
      <c r="C3" s="78" t="s">
        <v>238</v>
      </c>
    </row>
    <row r="4" spans="2:18">
      <c r="B4" s="57" t="s">
        <v>169</v>
      </c>
      <c r="C4" s="78">
        <v>2149</v>
      </c>
    </row>
    <row r="6" spans="2:18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104</v>
      </c>
      <c r="C7" s="31" t="s">
        <v>37</v>
      </c>
      <c r="D7" s="31" t="s">
        <v>49</v>
      </c>
      <c r="E7" s="31" t="s">
        <v>15</v>
      </c>
      <c r="F7" s="31" t="s">
        <v>50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205</v>
      </c>
      <c r="L7" s="31" t="s">
        <v>220</v>
      </c>
      <c r="M7" s="31" t="s">
        <v>206</v>
      </c>
      <c r="N7" s="31" t="s">
        <v>47</v>
      </c>
      <c r="O7" s="31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227</v>
      </c>
      <c r="M8" s="33" t="s">
        <v>223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235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D23" sqref="D2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167</v>
      </c>
      <c r="C1" s="78" t="s" vm="1">
        <v>236</v>
      </c>
    </row>
    <row r="2" spans="2:53">
      <c r="B2" s="57" t="s">
        <v>166</v>
      </c>
      <c r="C2" s="78" t="s">
        <v>237</v>
      </c>
    </row>
    <row r="3" spans="2:53">
      <c r="B3" s="57" t="s">
        <v>168</v>
      </c>
      <c r="C3" s="78" t="s">
        <v>238</v>
      </c>
    </row>
    <row r="4" spans="2:53">
      <c r="B4" s="57" t="s">
        <v>169</v>
      </c>
      <c r="C4" s="78">
        <v>2149</v>
      </c>
    </row>
    <row r="6" spans="2:53" ht="21.7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6" t="s">
        <v>74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AU7" s="3"/>
      <c r="AV7" s="3"/>
    </row>
    <row r="8" spans="2:53" s="3" customFormat="1" ht="66" customHeight="1">
      <c r="B8" s="23" t="s">
        <v>103</v>
      </c>
      <c r="C8" s="31" t="s">
        <v>37</v>
      </c>
      <c r="D8" s="31" t="s">
        <v>107</v>
      </c>
      <c r="E8" s="31" t="s">
        <v>15</v>
      </c>
      <c r="F8" s="31" t="s">
        <v>50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220</v>
      </c>
      <c r="M8" s="31" t="s">
        <v>219</v>
      </c>
      <c r="N8" s="31" t="s">
        <v>234</v>
      </c>
      <c r="O8" s="31" t="s">
        <v>48</v>
      </c>
      <c r="P8" s="31" t="s">
        <v>222</v>
      </c>
      <c r="Q8" s="31" t="s">
        <v>170</v>
      </c>
      <c r="R8" s="72" t="s">
        <v>172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227</v>
      </c>
      <c r="M9" s="33"/>
      <c r="N9" s="17" t="s">
        <v>223</v>
      </c>
      <c r="O9" s="33" t="s">
        <v>228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21" t="s">
        <v>102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0" customFormat="1" ht="18" customHeight="1">
      <c r="B11" s="79" t="s">
        <v>27</v>
      </c>
      <c r="C11" s="80"/>
      <c r="D11" s="80"/>
      <c r="E11" s="80"/>
      <c r="F11" s="80"/>
      <c r="G11" s="80"/>
      <c r="H11" s="88">
        <v>5.7969142626288708</v>
      </c>
      <c r="I11" s="80"/>
      <c r="J11" s="80"/>
      <c r="K11" s="89">
        <v>8.0266257280709689E-3</v>
      </c>
      <c r="L11" s="88"/>
      <c r="M11" s="90"/>
      <c r="N11" s="80"/>
      <c r="O11" s="88">
        <v>356.58798071899992</v>
      </c>
      <c r="P11" s="80"/>
      <c r="Q11" s="89">
        <v>1</v>
      </c>
      <c r="R11" s="89">
        <f>O11/'סכום נכסי הקרן'!$C$42</f>
        <v>0.17968551851386036</v>
      </c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U11" s="122"/>
      <c r="AV11" s="122"/>
      <c r="AW11" s="124"/>
      <c r="BA11" s="122"/>
    </row>
    <row r="12" spans="2:53" s="122" customFormat="1" ht="22.5" customHeight="1">
      <c r="B12" s="81" t="s">
        <v>217</v>
      </c>
      <c r="C12" s="82"/>
      <c r="D12" s="82"/>
      <c r="E12" s="82"/>
      <c r="F12" s="82"/>
      <c r="G12" s="82"/>
      <c r="H12" s="91">
        <v>5.7969142626288708</v>
      </c>
      <c r="I12" s="82"/>
      <c r="J12" s="82"/>
      <c r="K12" s="92">
        <v>8.0266257280709689E-3</v>
      </c>
      <c r="L12" s="91"/>
      <c r="M12" s="93"/>
      <c r="N12" s="82"/>
      <c r="O12" s="91">
        <v>356.58798071899992</v>
      </c>
      <c r="P12" s="82"/>
      <c r="Q12" s="92">
        <v>1</v>
      </c>
      <c r="R12" s="92">
        <f>O12/'סכום נכסי הקרן'!$C$42</f>
        <v>0.17968551851386036</v>
      </c>
      <c r="AW12" s="120"/>
    </row>
    <row r="13" spans="2:53" s="121" customFormat="1">
      <c r="B13" s="115" t="s">
        <v>26</v>
      </c>
      <c r="C13" s="111"/>
      <c r="D13" s="111"/>
      <c r="E13" s="111"/>
      <c r="F13" s="111"/>
      <c r="G13" s="111"/>
      <c r="H13" s="112">
        <v>5.4439601650437748</v>
      </c>
      <c r="I13" s="111"/>
      <c r="J13" s="111"/>
      <c r="K13" s="113">
        <v>-1.7551763419436648E-3</v>
      </c>
      <c r="L13" s="112"/>
      <c r="M13" s="116"/>
      <c r="N13" s="111"/>
      <c r="O13" s="112">
        <v>135.99418071899996</v>
      </c>
      <c r="P13" s="111"/>
      <c r="Q13" s="113">
        <v>0.38137623271763249</v>
      </c>
      <c r="R13" s="113">
        <f>O13/'סכום נכסי הקרן'!$C$42</f>
        <v>6.8527786124730469E-2</v>
      </c>
    </row>
    <row r="14" spans="2:53" s="122" customFormat="1">
      <c r="B14" s="85" t="s">
        <v>25</v>
      </c>
      <c r="C14" s="82"/>
      <c r="D14" s="82"/>
      <c r="E14" s="82"/>
      <c r="F14" s="82"/>
      <c r="G14" s="82"/>
      <c r="H14" s="91">
        <v>5.4439601650437748</v>
      </c>
      <c r="I14" s="82"/>
      <c r="J14" s="82"/>
      <c r="K14" s="92">
        <v>-1.7551763419436648E-3</v>
      </c>
      <c r="L14" s="91"/>
      <c r="M14" s="93"/>
      <c r="N14" s="82"/>
      <c r="O14" s="91">
        <v>135.99418071899996</v>
      </c>
      <c r="P14" s="82"/>
      <c r="Q14" s="92">
        <v>0.38137623271763249</v>
      </c>
      <c r="R14" s="92">
        <f>O14/'סכום נכסי הקרן'!$C$42</f>
        <v>6.8527786124730469E-2</v>
      </c>
    </row>
    <row r="15" spans="2:53" s="122" customFormat="1">
      <c r="B15" s="86" t="s">
        <v>239</v>
      </c>
      <c r="C15" s="84" t="s">
        <v>240</v>
      </c>
      <c r="D15" s="97" t="s">
        <v>108</v>
      </c>
      <c r="E15" s="84" t="s">
        <v>241</v>
      </c>
      <c r="F15" s="84"/>
      <c r="G15" s="84"/>
      <c r="H15" s="94">
        <v>2.7300000000264553</v>
      </c>
      <c r="I15" s="97" t="s">
        <v>152</v>
      </c>
      <c r="J15" s="98">
        <v>0.04</v>
      </c>
      <c r="K15" s="95">
        <v>-5.8000000000627749E-3</v>
      </c>
      <c r="L15" s="94">
        <v>14982.784951999998</v>
      </c>
      <c r="M15" s="96">
        <v>148.85</v>
      </c>
      <c r="N15" s="84"/>
      <c r="O15" s="94">
        <v>22.301874516999998</v>
      </c>
      <c r="P15" s="95">
        <v>9.6365905185213567E-7</v>
      </c>
      <c r="Q15" s="95">
        <v>6.2542417924552604E-2</v>
      </c>
      <c r="R15" s="95">
        <f>O15/'סכום נכסי הקרן'!$C$42</f>
        <v>1.1237966793883789E-2</v>
      </c>
    </row>
    <row r="16" spans="2:53" s="122" customFormat="1" ht="20.25">
      <c r="B16" s="86" t="s">
        <v>242</v>
      </c>
      <c r="C16" s="84" t="s">
        <v>243</v>
      </c>
      <c r="D16" s="97" t="s">
        <v>108</v>
      </c>
      <c r="E16" s="84" t="s">
        <v>241</v>
      </c>
      <c r="F16" s="84"/>
      <c r="G16" s="84"/>
      <c r="H16" s="94">
        <v>5.3600000000152264</v>
      </c>
      <c r="I16" s="97" t="s">
        <v>152</v>
      </c>
      <c r="J16" s="98">
        <v>0.04</v>
      </c>
      <c r="K16" s="95">
        <v>-3.0000000001268877E-4</v>
      </c>
      <c r="L16" s="94">
        <v>5125.1893619999992</v>
      </c>
      <c r="M16" s="96">
        <v>153.77000000000001</v>
      </c>
      <c r="N16" s="84"/>
      <c r="O16" s="94">
        <v>7.8810035329999986</v>
      </c>
      <c r="P16" s="95">
        <v>4.8477552383617022E-7</v>
      </c>
      <c r="Q16" s="95">
        <v>2.2101147428214701E-2</v>
      </c>
      <c r="R16" s="95">
        <f>O16/'סכום נכסי הקרן'!$C$42</f>
        <v>3.9712561353900302E-3</v>
      </c>
      <c r="AU16" s="120"/>
    </row>
    <row r="17" spans="2:48" s="122" customFormat="1" ht="20.25">
      <c r="B17" s="86" t="s">
        <v>244</v>
      </c>
      <c r="C17" s="84" t="s">
        <v>245</v>
      </c>
      <c r="D17" s="97" t="s">
        <v>108</v>
      </c>
      <c r="E17" s="84" t="s">
        <v>241</v>
      </c>
      <c r="F17" s="84"/>
      <c r="G17" s="84"/>
      <c r="H17" s="94">
        <v>8.4200000002999058</v>
      </c>
      <c r="I17" s="97" t="s">
        <v>152</v>
      </c>
      <c r="J17" s="98">
        <v>7.4999999999999997E-3</v>
      </c>
      <c r="K17" s="95">
        <v>4.0999999999782677E-3</v>
      </c>
      <c r="L17" s="94">
        <v>13213.715397999998</v>
      </c>
      <c r="M17" s="96">
        <v>104.47</v>
      </c>
      <c r="N17" s="84"/>
      <c r="O17" s="94">
        <v>13.804368782999997</v>
      </c>
      <c r="P17" s="95">
        <v>1.2463070870976519E-6</v>
      </c>
      <c r="Q17" s="95">
        <v>3.8712378233180494E-2</v>
      </c>
      <c r="R17" s="95">
        <f>O17/'סכום נכסי הקרן'!$C$42</f>
        <v>6.956053755733718E-3</v>
      </c>
      <c r="AV17" s="120"/>
    </row>
    <row r="18" spans="2:48" s="122" customFormat="1">
      <c r="B18" s="86" t="s">
        <v>246</v>
      </c>
      <c r="C18" s="84" t="s">
        <v>247</v>
      </c>
      <c r="D18" s="97" t="s">
        <v>108</v>
      </c>
      <c r="E18" s="84" t="s">
        <v>241</v>
      </c>
      <c r="F18" s="84"/>
      <c r="G18" s="84"/>
      <c r="H18" s="94">
        <v>13.810000000360931</v>
      </c>
      <c r="I18" s="97" t="s">
        <v>152</v>
      </c>
      <c r="J18" s="98">
        <v>0.04</v>
      </c>
      <c r="K18" s="95">
        <v>1.0500000000162581E-2</v>
      </c>
      <c r="L18" s="94">
        <v>10414.498102999998</v>
      </c>
      <c r="M18" s="96">
        <v>177.18</v>
      </c>
      <c r="N18" s="84"/>
      <c r="O18" s="94">
        <v>18.452407513999994</v>
      </c>
      <c r="P18" s="95">
        <v>6.4201411555935611E-7</v>
      </c>
      <c r="Q18" s="95">
        <v>5.1747138186749329E-2</v>
      </c>
      <c r="R18" s="95">
        <f>O18/'סכום נכסי הקרן'!$C$42</f>
        <v>9.2982113566944368E-3</v>
      </c>
      <c r="AU18" s="124"/>
    </row>
    <row r="19" spans="2:48" s="122" customFormat="1">
      <c r="B19" s="86" t="s">
        <v>248</v>
      </c>
      <c r="C19" s="84" t="s">
        <v>249</v>
      </c>
      <c r="D19" s="97" t="s">
        <v>108</v>
      </c>
      <c r="E19" s="84" t="s">
        <v>241</v>
      </c>
      <c r="F19" s="84"/>
      <c r="G19" s="84"/>
      <c r="H19" s="94">
        <v>18.039999997467142</v>
      </c>
      <c r="I19" s="97" t="s">
        <v>152</v>
      </c>
      <c r="J19" s="98">
        <v>2.75E-2</v>
      </c>
      <c r="K19" s="95">
        <v>1.299999999666729E-2</v>
      </c>
      <c r="L19" s="94">
        <v>2170.3902089999997</v>
      </c>
      <c r="M19" s="96">
        <v>138.25</v>
      </c>
      <c r="N19" s="84"/>
      <c r="O19" s="94">
        <v>3.0005645899999998</v>
      </c>
      <c r="P19" s="95">
        <v>1.2279388864551404E-7</v>
      </c>
      <c r="Q19" s="95">
        <v>8.4146543132212811E-3</v>
      </c>
      <c r="R19" s="95">
        <f>O19/'סכום נכסי הקרן'!$C$42</f>
        <v>1.5119915233860574E-3</v>
      </c>
      <c r="AV19" s="124"/>
    </row>
    <row r="20" spans="2:48" s="122" customFormat="1">
      <c r="B20" s="86" t="s">
        <v>250</v>
      </c>
      <c r="C20" s="84" t="s">
        <v>251</v>
      </c>
      <c r="D20" s="97" t="s">
        <v>108</v>
      </c>
      <c r="E20" s="84" t="s">
        <v>241</v>
      </c>
      <c r="F20" s="84"/>
      <c r="G20" s="84"/>
      <c r="H20" s="94">
        <v>4.8499999997112289</v>
      </c>
      <c r="I20" s="97" t="s">
        <v>152</v>
      </c>
      <c r="J20" s="98">
        <v>1.7500000000000002E-2</v>
      </c>
      <c r="K20" s="95">
        <v>-1.70000000054028E-3</v>
      </c>
      <c r="L20" s="94">
        <v>4801.0593019999988</v>
      </c>
      <c r="M20" s="96">
        <v>111.8</v>
      </c>
      <c r="N20" s="84"/>
      <c r="O20" s="94">
        <v>5.3675842629999995</v>
      </c>
      <c r="P20" s="95">
        <v>3.3524422054761224E-7</v>
      </c>
      <c r="Q20" s="95">
        <v>1.5052622503364149E-2</v>
      </c>
      <c r="R20" s="95">
        <f>O20/'סכום נכסי הקרן'!$C$42</f>
        <v>2.70473827951039E-3</v>
      </c>
    </row>
    <row r="21" spans="2:48" s="122" customFormat="1">
      <c r="B21" s="86" t="s">
        <v>252</v>
      </c>
      <c r="C21" s="84" t="s">
        <v>253</v>
      </c>
      <c r="D21" s="97" t="s">
        <v>108</v>
      </c>
      <c r="E21" s="84" t="s">
        <v>241</v>
      </c>
      <c r="F21" s="84"/>
      <c r="G21" s="84"/>
      <c r="H21" s="94">
        <v>1.0599999999850864</v>
      </c>
      <c r="I21" s="97" t="s">
        <v>152</v>
      </c>
      <c r="J21" s="98">
        <v>0.03</v>
      </c>
      <c r="K21" s="95">
        <v>-8.8999999999078861E-3</v>
      </c>
      <c r="L21" s="94">
        <v>19294.112478999996</v>
      </c>
      <c r="M21" s="96">
        <v>118.16</v>
      </c>
      <c r="N21" s="84"/>
      <c r="O21" s="94">
        <v>22.797922588999999</v>
      </c>
      <c r="P21" s="95">
        <v>1.258564025500156E-6</v>
      </c>
      <c r="Q21" s="95">
        <v>6.3933513807817657E-2</v>
      </c>
      <c r="R21" s="95">
        <f>O21/'סכום נכסי הקרן'!$C$42</f>
        <v>1.1487926578970768E-2</v>
      </c>
    </row>
    <row r="22" spans="2:48" s="122" customFormat="1">
      <c r="B22" s="86" t="s">
        <v>254</v>
      </c>
      <c r="C22" s="84" t="s">
        <v>255</v>
      </c>
      <c r="D22" s="97" t="s">
        <v>108</v>
      </c>
      <c r="E22" s="84" t="s">
        <v>241</v>
      </c>
      <c r="F22" s="84"/>
      <c r="G22" s="84"/>
      <c r="H22" s="94">
        <v>2.0900000000320413</v>
      </c>
      <c r="I22" s="97" t="s">
        <v>152</v>
      </c>
      <c r="J22" s="98">
        <v>1E-3</v>
      </c>
      <c r="K22" s="95">
        <v>-6.8999999999917851E-3</v>
      </c>
      <c r="L22" s="94">
        <v>23664.435138999997</v>
      </c>
      <c r="M22" s="96">
        <v>102.87</v>
      </c>
      <c r="N22" s="84"/>
      <c r="O22" s="94">
        <v>24.343604257999992</v>
      </c>
      <c r="P22" s="95">
        <v>1.5614483446503924E-6</v>
      </c>
      <c r="Q22" s="95">
        <v>6.826815701672051E-2</v>
      </c>
      <c r="R22" s="95">
        <f>O22/'סכום נכסי הקרן'!$C$42</f>
        <v>1.2266799191535059E-2</v>
      </c>
    </row>
    <row r="23" spans="2:48" s="122" customFormat="1">
      <c r="B23" s="86" t="s">
        <v>256</v>
      </c>
      <c r="C23" s="84" t="s">
        <v>257</v>
      </c>
      <c r="D23" s="97" t="s">
        <v>108</v>
      </c>
      <c r="E23" s="84" t="s">
        <v>241</v>
      </c>
      <c r="F23" s="84"/>
      <c r="G23" s="84"/>
      <c r="H23" s="94">
        <v>6.8999999999999995</v>
      </c>
      <c r="I23" s="97" t="s">
        <v>152</v>
      </c>
      <c r="J23" s="98">
        <v>7.4999999999999997E-3</v>
      </c>
      <c r="K23" s="95">
        <v>1.8E-3</v>
      </c>
      <c r="L23" s="94">
        <v>3731.3155399999996</v>
      </c>
      <c r="M23" s="96">
        <v>105.4</v>
      </c>
      <c r="N23" s="84"/>
      <c r="O23" s="94">
        <v>3.9328065499999991</v>
      </c>
      <c r="P23" s="95">
        <v>2.6772277803145471E-7</v>
      </c>
      <c r="Q23" s="95">
        <v>1.1028993579845719E-2</v>
      </c>
      <c r="R23" s="95">
        <f>O23/'סכום נכסי הקרן'!$C$42</f>
        <v>1.9817504300806148E-3</v>
      </c>
    </row>
    <row r="24" spans="2:48" s="122" customFormat="1">
      <c r="B24" s="86" t="s">
        <v>258</v>
      </c>
      <c r="C24" s="84" t="s">
        <v>259</v>
      </c>
      <c r="D24" s="97" t="s">
        <v>108</v>
      </c>
      <c r="E24" s="84" t="s">
        <v>241</v>
      </c>
      <c r="F24" s="84"/>
      <c r="G24" s="84"/>
      <c r="H24" s="94">
        <v>23.220000005357193</v>
      </c>
      <c r="I24" s="97" t="s">
        <v>152</v>
      </c>
      <c r="J24" s="98">
        <v>0.01</v>
      </c>
      <c r="K24" s="95">
        <v>1.5300000005805826E-2</v>
      </c>
      <c r="L24" s="94">
        <v>1687.6948959999997</v>
      </c>
      <c r="M24" s="96">
        <v>89.81</v>
      </c>
      <c r="N24" s="84"/>
      <c r="O24" s="94">
        <v>1.5157189039999999</v>
      </c>
      <c r="P24" s="95">
        <v>1.6110158575337242E-7</v>
      </c>
      <c r="Q24" s="95">
        <v>4.2506169191227549E-3</v>
      </c>
      <c r="R24" s="95">
        <f>O24/'סכום נכסי הקרן'!$C$42</f>
        <v>7.6377430511635996E-4</v>
      </c>
    </row>
    <row r="25" spans="2:48" s="122" customFormat="1">
      <c r="B25" s="86" t="s">
        <v>260</v>
      </c>
      <c r="C25" s="84" t="s">
        <v>261</v>
      </c>
      <c r="D25" s="97" t="s">
        <v>108</v>
      </c>
      <c r="E25" s="84" t="s">
        <v>241</v>
      </c>
      <c r="F25" s="84"/>
      <c r="G25" s="84"/>
      <c r="H25" s="94">
        <v>3.8600000001206705</v>
      </c>
      <c r="I25" s="97" t="s">
        <v>152</v>
      </c>
      <c r="J25" s="98">
        <v>2.75E-2</v>
      </c>
      <c r="K25" s="95">
        <v>-3.7000000002699197E-3</v>
      </c>
      <c r="L25" s="94">
        <v>10767.930643999998</v>
      </c>
      <c r="M25" s="96">
        <v>116.98</v>
      </c>
      <c r="N25" s="84"/>
      <c r="O25" s="94">
        <v>12.596325217999999</v>
      </c>
      <c r="P25" s="95">
        <v>6.4940442596572983E-7</v>
      </c>
      <c r="Q25" s="95">
        <v>3.5324592804843333E-2</v>
      </c>
      <c r="R25" s="95">
        <f>O25/'סכום נכסי הקרן'!$C$42</f>
        <v>6.3473177744292559E-3</v>
      </c>
    </row>
    <row r="26" spans="2:48" s="122" customFormat="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21" customFormat="1">
      <c r="B27" s="115" t="s">
        <v>38</v>
      </c>
      <c r="C27" s="111"/>
      <c r="D27" s="111"/>
      <c r="E27" s="111"/>
      <c r="F27" s="111"/>
      <c r="G27" s="111"/>
      <c r="H27" s="112">
        <v>6.0145074285859339</v>
      </c>
      <c r="I27" s="111"/>
      <c r="J27" s="111"/>
      <c r="K27" s="113">
        <v>1.4057022586310221E-2</v>
      </c>
      <c r="L27" s="112"/>
      <c r="M27" s="116"/>
      <c r="N27" s="111"/>
      <c r="O27" s="112">
        <v>220.59379999999999</v>
      </c>
      <c r="P27" s="111"/>
      <c r="Q27" s="113">
        <v>0.61862376728236756</v>
      </c>
      <c r="R27" s="113">
        <f>O27/'סכום נכסי הקרן'!$C$42</f>
        <v>0.1111577323891299</v>
      </c>
    </row>
    <row r="28" spans="2:48" s="122" customFormat="1">
      <c r="B28" s="85" t="s">
        <v>23</v>
      </c>
      <c r="C28" s="82"/>
      <c r="D28" s="82"/>
      <c r="E28" s="82"/>
      <c r="F28" s="82"/>
      <c r="G28" s="82"/>
      <c r="H28" s="91">
        <v>0.26</v>
      </c>
      <c r="I28" s="82"/>
      <c r="J28" s="82"/>
      <c r="K28" s="92">
        <v>1.1000000000000001E-3</v>
      </c>
      <c r="L28" s="91"/>
      <c r="M28" s="93"/>
      <c r="N28" s="82"/>
      <c r="O28" s="91">
        <v>0.79975999999999992</v>
      </c>
      <c r="P28" s="82"/>
      <c r="Q28" s="92">
        <v>2.2428125546672039E-3</v>
      </c>
      <c r="R28" s="92">
        <f>O28/'סכום נכסי הקרן'!$C$42</f>
        <v>4.0300093681477233E-4</v>
      </c>
    </row>
    <row r="29" spans="2:48" s="122" customFormat="1">
      <c r="B29" s="86" t="s">
        <v>262</v>
      </c>
      <c r="C29" s="84" t="s">
        <v>263</v>
      </c>
      <c r="D29" s="97" t="s">
        <v>108</v>
      </c>
      <c r="E29" s="84" t="s">
        <v>241</v>
      </c>
      <c r="F29" s="84"/>
      <c r="G29" s="84"/>
      <c r="H29" s="94">
        <v>0.26</v>
      </c>
      <c r="I29" s="97" t="s">
        <v>152</v>
      </c>
      <c r="J29" s="98">
        <v>0</v>
      </c>
      <c r="K29" s="95">
        <v>1.1000000000000001E-3</v>
      </c>
      <c r="L29" s="94">
        <v>799.99999999999989</v>
      </c>
      <c r="M29" s="96">
        <v>99.97</v>
      </c>
      <c r="N29" s="84"/>
      <c r="O29" s="94">
        <v>0.79975999999999992</v>
      </c>
      <c r="P29" s="95">
        <v>9.9999999999999982E-8</v>
      </c>
      <c r="Q29" s="95">
        <v>2.2428125546672039E-3</v>
      </c>
      <c r="R29" s="95">
        <f>O29/'סכום נכסי הקרן'!$C$42</f>
        <v>4.0300093681477233E-4</v>
      </c>
    </row>
    <row r="30" spans="2:48" s="122" customFormat="1">
      <c r="B30" s="87"/>
      <c r="C30" s="84"/>
      <c r="D30" s="84"/>
      <c r="E30" s="84"/>
      <c r="F30" s="84"/>
      <c r="G30" s="84"/>
      <c r="H30" s="84"/>
      <c r="I30" s="84"/>
      <c r="J30" s="84"/>
      <c r="K30" s="95"/>
      <c r="L30" s="94"/>
      <c r="M30" s="96"/>
      <c r="N30" s="84"/>
      <c r="O30" s="84"/>
      <c r="P30" s="84"/>
      <c r="Q30" s="95"/>
      <c r="R30" s="84"/>
    </row>
    <row r="31" spans="2:48" s="122" customFormat="1">
      <c r="B31" s="85" t="s">
        <v>24</v>
      </c>
      <c r="C31" s="82"/>
      <c r="D31" s="82"/>
      <c r="E31" s="82"/>
      <c r="F31" s="82"/>
      <c r="G31" s="82"/>
      <c r="H31" s="91">
        <v>6.0354462350298492</v>
      </c>
      <c r="I31" s="82"/>
      <c r="J31" s="82"/>
      <c r="K31" s="92">
        <v>1.4104169034792755E-2</v>
      </c>
      <c r="L31" s="91"/>
      <c r="M31" s="93"/>
      <c r="N31" s="82"/>
      <c r="O31" s="91">
        <v>219.79403999999994</v>
      </c>
      <c r="P31" s="82"/>
      <c r="Q31" s="92">
        <v>0.61638095472770027</v>
      </c>
      <c r="R31" s="92">
        <f>O31/'סכום נכסי הקרן'!$C$42</f>
        <v>0.11075473145231511</v>
      </c>
    </row>
    <row r="32" spans="2:48" s="122" customFormat="1">
      <c r="B32" s="86" t="s">
        <v>264</v>
      </c>
      <c r="C32" s="84" t="s">
        <v>265</v>
      </c>
      <c r="D32" s="97" t="s">
        <v>108</v>
      </c>
      <c r="E32" s="84" t="s">
        <v>241</v>
      </c>
      <c r="F32" s="84"/>
      <c r="G32" s="84"/>
      <c r="H32" s="94">
        <v>0.42000000000000004</v>
      </c>
      <c r="I32" s="97" t="s">
        <v>152</v>
      </c>
      <c r="J32" s="98">
        <v>0.06</v>
      </c>
      <c r="K32" s="95">
        <v>1.3999999999999998E-3</v>
      </c>
      <c r="L32" s="94">
        <v>20419.999999999996</v>
      </c>
      <c r="M32" s="96">
        <v>105.94</v>
      </c>
      <c r="N32" s="84"/>
      <c r="O32" s="94">
        <v>21.632949999999997</v>
      </c>
      <c r="P32" s="95">
        <v>1.4358736979652354E-6</v>
      </c>
      <c r="Q32" s="95">
        <v>6.0666514772541626E-2</v>
      </c>
      <c r="R32" s="95">
        <f>O32/'סכום נכסי הקרן'!$C$42</f>
        <v>1.0900894163332911E-2</v>
      </c>
    </row>
    <row r="33" spans="2:18" s="122" customFormat="1">
      <c r="B33" s="86" t="s">
        <v>266</v>
      </c>
      <c r="C33" s="84" t="s">
        <v>267</v>
      </c>
      <c r="D33" s="97" t="s">
        <v>108</v>
      </c>
      <c r="E33" s="84" t="s">
        <v>241</v>
      </c>
      <c r="F33" s="84"/>
      <c r="G33" s="84"/>
      <c r="H33" s="94">
        <v>6.5300000000000011</v>
      </c>
      <c r="I33" s="97" t="s">
        <v>152</v>
      </c>
      <c r="J33" s="98">
        <v>6.25E-2</v>
      </c>
      <c r="K33" s="95">
        <v>1.9E-2</v>
      </c>
      <c r="L33" s="94">
        <v>1859.9999999999998</v>
      </c>
      <c r="M33" s="96">
        <v>138.05000000000001</v>
      </c>
      <c r="N33" s="84"/>
      <c r="O33" s="94">
        <v>2.5677299999999996</v>
      </c>
      <c r="P33" s="95">
        <v>1.0965435290180188E-7</v>
      </c>
      <c r="Q33" s="95">
        <v>7.2008316007247421E-3</v>
      </c>
      <c r="R33" s="95">
        <f>O33/'סכום נכסי הקרן'!$C$42</f>
        <v>1.2938851599072164E-3</v>
      </c>
    </row>
    <row r="34" spans="2:18" s="122" customFormat="1">
      <c r="B34" s="86" t="s">
        <v>268</v>
      </c>
      <c r="C34" s="84" t="s">
        <v>269</v>
      </c>
      <c r="D34" s="97" t="s">
        <v>108</v>
      </c>
      <c r="E34" s="84" t="s">
        <v>241</v>
      </c>
      <c r="F34" s="84"/>
      <c r="G34" s="84"/>
      <c r="H34" s="94">
        <v>5.0300000000000011</v>
      </c>
      <c r="I34" s="97" t="s">
        <v>152</v>
      </c>
      <c r="J34" s="98">
        <v>3.7499999999999999E-2</v>
      </c>
      <c r="K34" s="95">
        <v>1.44E-2</v>
      </c>
      <c r="L34" s="94">
        <v>25159.999999999996</v>
      </c>
      <c r="M34" s="96">
        <v>114.03</v>
      </c>
      <c r="N34" s="84"/>
      <c r="O34" s="94">
        <v>28.689939999999996</v>
      </c>
      <c r="P34" s="95">
        <v>1.6018350051372044E-6</v>
      </c>
      <c r="Q34" s="95">
        <v>8.0456834081035322E-2</v>
      </c>
      <c r="R34" s="95">
        <f>O34/'סכום נכסי הקרן'!$C$42</f>
        <v>1.4456927949834462E-2</v>
      </c>
    </row>
    <row r="35" spans="2:18" s="122" customFormat="1">
      <c r="B35" s="86" t="s">
        <v>270</v>
      </c>
      <c r="C35" s="84" t="s">
        <v>271</v>
      </c>
      <c r="D35" s="97" t="s">
        <v>108</v>
      </c>
      <c r="E35" s="84" t="s">
        <v>241</v>
      </c>
      <c r="F35" s="84"/>
      <c r="G35" s="84"/>
      <c r="H35" s="94">
        <v>18.200000000000003</v>
      </c>
      <c r="I35" s="97" t="s">
        <v>152</v>
      </c>
      <c r="J35" s="98">
        <v>3.7499999999999999E-2</v>
      </c>
      <c r="K35" s="95">
        <v>3.2100000000000004E-2</v>
      </c>
      <c r="L35" s="94">
        <v>16195.999999999998</v>
      </c>
      <c r="M35" s="96">
        <v>111.75</v>
      </c>
      <c r="N35" s="84"/>
      <c r="O35" s="94">
        <v>18.099029999999996</v>
      </c>
      <c r="P35" s="95">
        <v>2.1365689151649165E-6</v>
      </c>
      <c r="Q35" s="95">
        <v>5.0756141481567423E-2</v>
      </c>
      <c r="R35" s="95">
        <f>O35/'סכום נכסי הקרן'!$C$42</f>
        <v>9.1201435998782988E-3</v>
      </c>
    </row>
    <row r="36" spans="2:18" s="122" customFormat="1">
      <c r="B36" s="86" t="s">
        <v>272</v>
      </c>
      <c r="C36" s="84" t="s">
        <v>273</v>
      </c>
      <c r="D36" s="97" t="s">
        <v>108</v>
      </c>
      <c r="E36" s="84" t="s">
        <v>241</v>
      </c>
      <c r="F36" s="84"/>
      <c r="G36" s="84"/>
      <c r="H36" s="94">
        <v>0.67</v>
      </c>
      <c r="I36" s="97" t="s">
        <v>152</v>
      </c>
      <c r="J36" s="98">
        <v>2.2499999999999999E-2</v>
      </c>
      <c r="K36" s="95">
        <v>1.8E-3</v>
      </c>
      <c r="L36" s="94">
        <v>23119.999999999996</v>
      </c>
      <c r="M36" s="96">
        <v>102.13</v>
      </c>
      <c r="N36" s="84"/>
      <c r="O36" s="94">
        <v>23.612459999999995</v>
      </c>
      <c r="P36" s="95">
        <v>1.2026814803177948E-6</v>
      </c>
      <c r="Q36" s="95">
        <v>6.6217767498470997E-2</v>
      </c>
      <c r="R36" s="95">
        <f>O36/'סכום נכסי הקרן'!$C$42</f>
        <v>1.1898373887793011E-2</v>
      </c>
    </row>
    <row r="37" spans="2:18" s="122" customFormat="1">
      <c r="B37" s="86" t="s">
        <v>274</v>
      </c>
      <c r="C37" s="84" t="s">
        <v>275</v>
      </c>
      <c r="D37" s="97" t="s">
        <v>108</v>
      </c>
      <c r="E37" s="84" t="s">
        <v>241</v>
      </c>
      <c r="F37" s="84"/>
      <c r="G37" s="84"/>
      <c r="H37" s="94">
        <v>9.0000000000000024E-2</v>
      </c>
      <c r="I37" s="97" t="s">
        <v>152</v>
      </c>
      <c r="J37" s="98">
        <v>5.0000000000000001E-3</v>
      </c>
      <c r="K37" s="95">
        <v>2.2000000000000001E-3</v>
      </c>
      <c r="L37" s="94">
        <v>929.99999999999989</v>
      </c>
      <c r="M37" s="96">
        <v>100.48</v>
      </c>
      <c r="N37" s="84"/>
      <c r="O37" s="94">
        <v>0.9344699999999998</v>
      </c>
      <c r="P37" s="95">
        <v>1.0817243657429479E-7</v>
      </c>
      <c r="Q37" s="95">
        <v>2.6205874861956863E-3</v>
      </c>
      <c r="R37" s="95">
        <f>O37/'סכום נכסי הקרן'!$C$42</f>
        <v>4.7088162126800577E-4</v>
      </c>
    </row>
    <row r="38" spans="2:18" s="122" customFormat="1">
      <c r="B38" s="86" t="s">
        <v>276</v>
      </c>
      <c r="C38" s="84" t="s">
        <v>277</v>
      </c>
      <c r="D38" s="97" t="s">
        <v>108</v>
      </c>
      <c r="E38" s="84" t="s">
        <v>241</v>
      </c>
      <c r="F38" s="84"/>
      <c r="G38" s="84"/>
      <c r="H38" s="94">
        <v>4.05</v>
      </c>
      <c r="I38" s="97" t="s">
        <v>152</v>
      </c>
      <c r="J38" s="98">
        <v>1.2500000000000001E-2</v>
      </c>
      <c r="K38" s="95">
        <v>1.15E-2</v>
      </c>
      <c r="L38" s="94">
        <v>26924.999999999996</v>
      </c>
      <c r="M38" s="96">
        <v>101.44</v>
      </c>
      <c r="N38" s="84"/>
      <c r="O38" s="94">
        <v>27.312709999999996</v>
      </c>
      <c r="P38" s="95">
        <v>2.1257110375127797E-6</v>
      </c>
      <c r="Q38" s="95">
        <v>7.6594589489327403E-2</v>
      </c>
      <c r="R38" s="95">
        <f>O38/'סכום נכסי הקרן'!$C$42</f>
        <v>1.3762938527746075E-2</v>
      </c>
    </row>
    <row r="39" spans="2:18" s="122" customFormat="1">
      <c r="B39" s="86" t="s">
        <v>278</v>
      </c>
      <c r="C39" s="84" t="s">
        <v>279</v>
      </c>
      <c r="D39" s="97" t="s">
        <v>108</v>
      </c>
      <c r="E39" s="84" t="s">
        <v>241</v>
      </c>
      <c r="F39" s="84"/>
      <c r="G39" s="84"/>
      <c r="H39" s="94">
        <v>2.3299999999999992</v>
      </c>
      <c r="I39" s="97" t="s">
        <v>152</v>
      </c>
      <c r="J39" s="98">
        <v>5.0000000000000001E-3</v>
      </c>
      <c r="K39" s="95">
        <v>6.0999999999999987E-3</v>
      </c>
      <c r="L39" s="94">
        <v>17.999999999999996</v>
      </c>
      <c r="M39" s="96">
        <v>100.08</v>
      </c>
      <c r="N39" s="84"/>
      <c r="O39" s="94">
        <v>1.8010000000000002E-2</v>
      </c>
      <c r="P39" s="95">
        <v>2.2756551674439711E-9</v>
      </c>
      <c r="Q39" s="95">
        <v>5.0506469577818789E-5</v>
      </c>
      <c r="R39" s="95">
        <f>O39/'סכום נכסי הקרן'!$C$42</f>
        <v>9.0752811743948824E-6</v>
      </c>
    </row>
    <row r="40" spans="2:18" s="122" customFormat="1">
      <c r="B40" s="86" t="s">
        <v>280</v>
      </c>
      <c r="C40" s="84" t="s">
        <v>281</v>
      </c>
      <c r="D40" s="97" t="s">
        <v>108</v>
      </c>
      <c r="E40" s="84" t="s">
        <v>241</v>
      </c>
      <c r="F40" s="84"/>
      <c r="G40" s="84"/>
      <c r="H40" s="94">
        <v>3.0700000000000003</v>
      </c>
      <c r="I40" s="97" t="s">
        <v>152</v>
      </c>
      <c r="J40" s="98">
        <v>5.5E-2</v>
      </c>
      <c r="K40" s="95">
        <v>8.8999999999999999E-3</v>
      </c>
      <c r="L40" s="94">
        <v>11304.999999999998</v>
      </c>
      <c r="M40" s="96">
        <v>118.75</v>
      </c>
      <c r="N40" s="84"/>
      <c r="O40" s="94">
        <v>13.424689999999996</v>
      </c>
      <c r="P40" s="95">
        <v>6.2954884545194238E-7</v>
      </c>
      <c r="Q40" s="95">
        <v>3.7647623380158125E-2</v>
      </c>
      <c r="R40" s="95">
        <f>O40/'סכום נכסי הקרן'!$C$42</f>
        <v>6.7647327278782454E-3</v>
      </c>
    </row>
    <row r="41" spans="2:18" s="122" customFormat="1">
      <c r="B41" s="86" t="s">
        <v>282</v>
      </c>
      <c r="C41" s="84" t="s">
        <v>283</v>
      </c>
      <c r="D41" s="97" t="s">
        <v>108</v>
      </c>
      <c r="E41" s="84" t="s">
        <v>241</v>
      </c>
      <c r="F41" s="84"/>
      <c r="G41" s="84"/>
      <c r="H41" s="94">
        <v>14.930000000000001</v>
      </c>
      <c r="I41" s="97" t="s">
        <v>152</v>
      </c>
      <c r="J41" s="98">
        <v>5.5E-2</v>
      </c>
      <c r="K41" s="95">
        <v>2.9699999999999997E-2</v>
      </c>
      <c r="L41" s="94">
        <v>11400.999999999998</v>
      </c>
      <c r="M41" s="96">
        <v>145.85</v>
      </c>
      <c r="N41" s="84"/>
      <c r="O41" s="94">
        <v>16.628359999999997</v>
      </c>
      <c r="P41" s="95">
        <v>6.2356340038895992E-7</v>
      </c>
      <c r="Q41" s="95">
        <v>4.6631857771738956E-2</v>
      </c>
      <c r="R41" s="95">
        <f>O41/'סכום נכסי הקרן'!$C$42</f>
        <v>8.3790695429795028E-3</v>
      </c>
    </row>
    <row r="42" spans="2:18" s="122" customFormat="1">
      <c r="B42" s="86" t="s">
        <v>284</v>
      </c>
      <c r="C42" s="84" t="s">
        <v>285</v>
      </c>
      <c r="D42" s="97" t="s">
        <v>108</v>
      </c>
      <c r="E42" s="84" t="s">
        <v>241</v>
      </c>
      <c r="F42" s="84"/>
      <c r="G42" s="84"/>
      <c r="H42" s="94">
        <v>4.1400000000000006</v>
      </c>
      <c r="I42" s="97" t="s">
        <v>152</v>
      </c>
      <c r="J42" s="98">
        <v>4.2500000000000003E-2</v>
      </c>
      <c r="K42" s="95">
        <v>1.1800000000000001E-2</v>
      </c>
      <c r="L42" s="94">
        <v>64.999999999999986</v>
      </c>
      <c r="M42" s="96">
        <v>115.5</v>
      </c>
      <c r="N42" s="84"/>
      <c r="O42" s="94">
        <v>7.507999999999998E-2</v>
      </c>
      <c r="P42" s="95">
        <v>3.5229325022133727E-9</v>
      </c>
      <c r="Q42" s="95">
        <v>2.1055112359259486E-4</v>
      </c>
      <c r="R42" s="95">
        <f>O42/'סכום נכסי הקרן'!$C$42</f>
        <v>3.7832987816411303E-5</v>
      </c>
    </row>
    <row r="43" spans="2:18" s="122" customFormat="1">
      <c r="B43" s="86" t="s">
        <v>286</v>
      </c>
      <c r="C43" s="84" t="s">
        <v>287</v>
      </c>
      <c r="D43" s="97" t="s">
        <v>108</v>
      </c>
      <c r="E43" s="84" t="s">
        <v>241</v>
      </c>
      <c r="F43" s="84"/>
      <c r="G43" s="84"/>
      <c r="H43" s="94">
        <v>7.83</v>
      </c>
      <c r="I43" s="97" t="s">
        <v>152</v>
      </c>
      <c r="J43" s="98">
        <v>0.02</v>
      </c>
      <c r="K43" s="95">
        <v>0.02</v>
      </c>
      <c r="L43" s="94">
        <v>42484.999999999993</v>
      </c>
      <c r="M43" s="96">
        <v>101.03</v>
      </c>
      <c r="N43" s="84"/>
      <c r="O43" s="94">
        <v>42.922589999999992</v>
      </c>
      <c r="P43" s="95">
        <v>2.9784207113497238E-6</v>
      </c>
      <c r="Q43" s="95">
        <v>0.1203702657432642</v>
      </c>
      <c r="R43" s="95">
        <f>O43/'סכום נכסי הקרן'!$C$42</f>
        <v>2.1628793613729592E-2</v>
      </c>
    </row>
    <row r="44" spans="2:18" s="122" customFormat="1">
      <c r="B44" s="86" t="s">
        <v>288</v>
      </c>
      <c r="C44" s="84" t="s">
        <v>289</v>
      </c>
      <c r="D44" s="97" t="s">
        <v>108</v>
      </c>
      <c r="E44" s="84" t="s">
        <v>241</v>
      </c>
      <c r="F44" s="84"/>
      <c r="G44" s="84"/>
      <c r="H44" s="94">
        <v>2.5599999999999996</v>
      </c>
      <c r="I44" s="97" t="s">
        <v>152</v>
      </c>
      <c r="J44" s="98">
        <v>0.01</v>
      </c>
      <c r="K44" s="95">
        <v>6.8999999999999999E-3</v>
      </c>
      <c r="L44" s="94">
        <v>9299.9999999999982</v>
      </c>
      <c r="M44" s="96">
        <v>101.21</v>
      </c>
      <c r="N44" s="84"/>
      <c r="O44" s="94">
        <v>9.4125299999999985</v>
      </c>
      <c r="P44" s="95">
        <v>6.3857824193642178E-7</v>
      </c>
      <c r="Q44" s="95">
        <v>2.6396094397296312E-2</v>
      </c>
      <c r="R44" s="95">
        <f>O44/'סכום נכסי הקרן'!$C$42</f>
        <v>4.7429959085189917E-3</v>
      </c>
    </row>
    <row r="45" spans="2:18" s="122" customFormat="1">
      <c r="B45" s="86" t="s">
        <v>290</v>
      </c>
      <c r="C45" s="84" t="s">
        <v>291</v>
      </c>
      <c r="D45" s="97" t="s">
        <v>108</v>
      </c>
      <c r="E45" s="84" t="s">
        <v>241</v>
      </c>
      <c r="F45" s="84"/>
      <c r="G45" s="84"/>
      <c r="H45" s="94">
        <v>6.58</v>
      </c>
      <c r="I45" s="97" t="s">
        <v>152</v>
      </c>
      <c r="J45" s="98">
        <v>1.7500000000000002E-2</v>
      </c>
      <c r="K45" s="95">
        <v>1.78E-2</v>
      </c>
      <c r="L45" s="94">
        <v>5999.9999999999991</v>
      </c>
      <c r="M45" s="96">
        <v>99.93</v>
      </c>
      <c r="N45" s="84"/>
      <c r="O45" s="94">
        <v>5.9957999999999991</v>
      </c>
      <c r="P45" s="95">
        <v>3.4526877620518074E-7</v>
      </c>
      <c r="Q45" s="95">
        <v>1.6814363703202988E-2</v>
      </c>
      <c r="R45" s="95">
        <f>O45/'סכום נכסי הקרן'!$C$42</f>
        <v>3.0212976604906622E-3</v>
      </c>
    </row>
    <row r="46" spans="2:18" s="122" customFormat="1">
      <c r="B46" s="86" t="s">
        <v>292</v>
      </c>
      <c r="C46" s="84" t="s">
        <v>293</v>
      </c>
      <c r="D46" s="97" t="s">
        <v>108</v>
      </c>
      <c r="E46" s="84" t="s">
        <v>241</v>
      </c>
      <c r="F46" s="84"/>
      <c r="G46" s="84"/>
      <c r="H46" s="94">
        <v>1.2999999999999998</v>
      </c>
      <c r="I46" s="97" t="s">
        <v>152</v>
      </c>
      <c r="J46" s="98">
        <v>0.05</v>
      </c>
      <c r="K46" s="95">
        <v>2.7999999999999995E-3</v>
      </c>
      <c r="L46" s="94">
        <v>7725.9999999999991</v>
      </c>
      <c r="M46" s="96">
        <v>109.6</v>
      </c>
      <c r="N46" s="84"/>
      <c r="O46" s="94">
        <v>8.4676899999999993</v>
      </c>
      <c r="P46" s="95">
        <v>4.1741471929859626E-7</v>
      </c>
      <c r="Q46" s="95">
        <v>2.3746425729006124E-2</v>
      </c>
      <c r="R46" s="95">
        <f>O46/'סכום נכסי הקרן'!$C$42</f>
        <v>4.2668888199673396E-3</v>
      </c>
    </row>
    <row r="47" spans="2:18">
      <c r="C47" s="1"/>
      <c r="D47" s="1"/>
    </row>
    <row r="48" spans="2:18">
      <c r="C48" s="1"/>
      <c r="D48" s="1"/>
    </row>
    <row r="49" spans="2:4">
      <c r="C49" s="1"/>
      <c r="D49" s="1"/>
    </row>
    <row r="50" spans="2:4">
      <c r="B50" s="99" t="s">
        <v>100</v>
      </c>
      <c r="C50" s="100"/>
      <c r="D50" s="100"/>
    </row>
    <row r="51" spans="2:4">
      <c r="B51" s="99" t="s">
        <v>218</v>
      </c>
      <c r="C51" s="100"/>
      <c r="D51" s="100"/>
    </row>
    <row r="52" spans="2:4">
      <c r="B52" s="139" t="s">
        <v>226</v>
      </c>
      <c r="C52" s="139"/>
      <c r="D52" s="139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167</v>
      </c>
      <c r="C1" s="78" t="s" vm="1">
        <v>236</v>
      </c>
    </row>
    <row r="2" spans="2:67">
      <c r="B2" s="57" t="s">
        <v>166</v>
      </c>
      <c r="C2" s="78" t="s">
        <v>237</v>
      </c>
    </row>
    <row r="3" spans="2:67">
      <c r="B3" s="57" t="s">
        <v>168</v>
      </c>
      <c r="C3" s="78" t="s">
        <v>238</v>
      </c>
    </row>
    <row r="4" spans="2:67">
      <c r="B4" s="57" t="s">
        <v>169</v>
      </c>
      <c r="C4" s="78">
        <v>2149</v>
      </c>
    </row>
    <row r="6" spans="2:67" ht="26.25" customHeight="1">
      <c r="B6" s="136" t="s">
        <v>197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75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44"/>
      <c r="BJ7" s="3"/>
      <c r="BO7" s="3"/>
    </row>
    <row r="8" spans="2:67" s="3" customFormat="1" ht="78.75">
      <c r="B8" s="38" t="s">
        <v>103</v>
      </c>
      <c r="C8" s="14" t="s">
        <v>37</v>
      </c>
      <c r="D8" s="14" t="s">
        <v>107</v>
      </c>
      <c r="E8" s="14" t="s">
        <v>213</v>
      </c>
      <c r="F8" s="14" t="s">
        <v>105</v>
      </c>
      <c r="G8" s="14" t="s">
        <v>49</v>
      </c>
      <c r="H8" s="14" t="s">
        <v>15</v>
      </c>
      <c r="I8" s="14" t="s">
        <v>50</v>
      </c>
      <c r="J8" s="14" t="s">
        <v>90</v>
      </c>
      <c r="K8" s="14" t="s">
        <v>18</v>
      </c>
      <c r="L8" s="14" t="s">
        <v>89</v>
      </c>
      <c r="M8" s="14" t="s">
        <v>17</v>
      </c>
      <c r="N8" s="14" t="s">
        <v>19</v>
      </c>
      <c r="O8" s="14" t="s">
        <v>220</v>
      </c>
      <c r="P8" s="14" t="s">
        <v>219</v>
      </c>
      <c r="Q8" s="14" t="s">
        <v>48</v>
      </c>
      <c r="R8" s="14" t="s">
        <v>47</v>
      </c>
      <c r="S8" s="14" t="s">
        <v>170</v>
      </c>
      <c r="T8" s="39" t="s">
        <v>172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227</v>
      </c>
      <c r="P9" s="17"/>
      <c r="Q9" s="17" t="s">
        <v>223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0" t="s">
        <v>102</v>
      </c>
      <c r="S10" s="46" t="s">
        <v>173</v>
      </c>
      <c r="T10" s="73" t="s">
        <v>214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30"/>
  <sheetViews>
    <sheetView rightToLeft="1" zoomScale="90" zoomScaleNormal="90" workbookViewId="0">
      <selection activeCell="I24" sqref="I24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167</v>
      </c>
      <c r="C1" s="78" t="s" vm="1">
        <v>236</v>
      </c>
    </row>
    <row r="2" spans="2:61">
      <c r="B2" s="57" t="s">
        <v>166</v>
      </c>
      <c r="C2" s="78" t="s">
        <v>237</v>
      </c>
    </row>
    <row r="3" spans="2:61">
      <c r="B3" s="57" t="s">
        <v>168</v>
      </c>
      <c r="C3" s="78" t="s">
        <v>238</v>
      </c>
    </row>
    <row r="4" spans="2:61">
      <c r="B4" s="57" t="s">
        <v>169</v>
      </c>
      <c r="C4" s="78">
        <v>2149</v>
      </c>
    </row>
    <row r="6" spans="2:61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1" ht="26.25" customHeight="1">
      <c r="B7" s="142" t="s">
        <v>76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I7" s="3"/>
    </row>
    <row r="8" spans="2:61" s="3" customFormat="1" ht="78.75">
      <c r="B8" s="23" t="s">
        <v>103</v>
      </c>
      <c r="C8" s="31" t="s">
        <v>37</v>
      </c>
      <c r="D8" s="31" t="s">
        <v>107</v>
      </c>
      <c r="E8" s="31" t="s">
        <v>213</v>
      </c>
      <c r="F8" s="31" t="s">
        <v>105</v>
      </c>
      <c r="G8" s="31" t="s">
        <v>49</v>
      </c>
      <c r="H8" s="31" t="s">
        <v>15</v>
      </c>
      <c r="I8" s="31" t="s">
        <v>50</v>
      </c>
      <c r="J8" s="31" t="s">
        <v>90</v>
      </c>
      <c r="K8" s="31" t="s">
        <v>18</v>
      </c>
      <c r="L8" s="31" t="s">
        <v>89</v>
      </c>
      <c r="M8" s="31" t="s">
        <v>17</v>
      </c>
      <c r="N8" s="31" t="s">
        <v>19</v>
      </c>
      <c r="O8" s="14" t="s">
        <v>220</v>
      </c>
      <c r="P8" s="31" t="s">
        <v>219</v>
      </c>
      <c r="Q8" s="31" t="s">
        <v>234</v>
      </c>
      <c r="R8" s="31" t="s">
        <v>48</v>
      </c>
      <c r="S8" s="14" t="s">
        <v>47</v>
      </c>
      <c r="T8" s="31" t="s">
        <v>170</v>
      </c>
      <c r="U8" s="15" t="s">
        <v>172</v>
      </c>
      <c r="V8" s="1"/>
      <c r="BE8" s="1"/>
      <c r="BF8" s="1"/>
    </row>
    <row r="9" spans="2:61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227</v>
      </c>
      <c r="P9" s="33"/>
      <c r="Q9" s="17" t="s">
        <v>223</v>
      </c>
      <c r="R9" s="33" t="s">
        <v>223</v>
      </c>
      <c r="S9" s="17" t="s">
        <v>20</v>
      </c>
      <c r="T9" s="33" t="s">
        <v>223</v>
      </c>
      <c r="U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101</v>
      </c>
      <c r="R10" s="20" t="s">
        <v>102</v>
      </c>
      <c r="S10" s="20" t="s">
        <v>173</v>
      </c>
      <c r="T10" s="21" t="s">
        <v>214</v>
      </c>
      <c r="U10" s="21" t="s">
        <v>229</v>
      </c>
      <c r="V10" s="5"/>
      <c r="BD10" s="1"/>
      <c r="BE10" s="3"/>
      <c r="BF10" s="1"/>
    </row>
    <row r="11" spans="2:61" s="4" customFormat="1" ht="18" customHeight="1">
      <c r="B11" s="117" t="s">
        <v>31</v>
      </c>
      <c r="C11" s="82"/>
      <c r="D11" s="82"/>
      <c r="E11" s="82"/>
      <c r="F11" s="82"/>
      <c r="G11" s="82"/>
      <c r="H11" s="82"/>
      <c r="I11" s="82"/>
      <c r="J11" s="82"/>
      <c r="K11" s="91">
        <v>1.4799999999999998</v>
      </c>
      <c r="L11" s="82"/>
      <c r="M11" s="82"/>
      <c r="N11" s="103">
        <v>-2E-3</v>
      </c>
      <c r="O11" s="91"/>
      <c r="P11" s="93"/>
      <c r="Q11" s="82"/>
      <c r="R11" s="91">
        <v>1.4645299999999997</v>
      </c>
      <c r="S11" s="82"/>
      <c r="T11" s="92">
        <v>1</v>
      </c>
      <c r="U11" s="92">
        <f>R11/'סכום נכסי הקרן'!$C$42</f>
        <v>7.3798009652062933E-4</v>
      </c>
      <c r="V11" s="5"/>
      <c r="BD11" s="100"/>
      <c r="BE11" s="3"/>
      <c r="BF11" s="100"/>
      <c r="BI11" s="100"/>
    </row>
    <row r="12" spans="2:61" s="100" customFormat="1">
      <c r="B12" s="81" t="s">
        <v>217</v>
      </c>
      <c r="C12" s="82"/>
      <c r="D12" s="82"/>
      <c r="E12" s="82"/>
      <c r="F12" s="82"/>
      <c r="G12" s="82"/>
      <c r="H12" s="82"/>
      <c r="I12" s="82"/>
      <c r="J12" s="82"/>
      <c r="K12" s="91">
        <v>1.4799999999999998</v>
      </c>
      <c r="L12" s="82"/>
      <c r="M12" s="82"/>
      <c r="N12" s="103">
        <v>-2E-3</v>
      </c>
      <c r="O12" s="91"/>
      <c r="P12" s="93"/>
      <c r="Q12" s="82"/>
      <c r="R12" s="91">
        <v>1.4645299999999997</v>
      </c>
      <c r="S12" s="82"/>
      <c r="T12" s="92">
        <v>1</v>
      </c>
      <c r="U12" s="92">
        <f>R12/'סכום נכסי הקרן'!$C$42</f>
        <v>7.3798009652062933E-4</v>
      </c>
      <c r="BE12" s="3"/>
    </row>
    <row r="13" spans="2:61" ht="20.25">
      <c r="B13" s="102" t="s">
        <v>30</v>
      </c>
      <c r="C13" s="82"/>
      <c r="D13" s="82"/>
      <c r="E13" s="82"/>
      <c r="F13" s="82"/>
      <c r="G13" s="82"/>
      <c r="H13" s="82"/>
      <c r="I13" s="82"/>
      <c r="J13" s="82"/>
      <c r="K13" s="91">
        <v>1.4799999999999998</v>
      </c>
      <c r="L13" s="82"/>
      <c r="M13" s="82"/>
      <c r="N13" s="103">
        <v>-2E-3</v>
      </c>
      <c r="O13" s="91"/>
      <c r="P13" s="93"/>
      <c r="Q13" s="82"/>
      <c r="R13" s="91">
        <v>1.4645299999999997</v>
      </c>
      <c r="S13" s="82"/>
      <c r="T13" s="92">
        <v>1</v>
      </c>
      <c r="U13" s="92">
        <f>R13/'סכום נכסי הקרן'!$C$42</f>
        <v>7.3798009652062933E-4</v>
      </c>
      <c r="BE13" s="4"/>
    </row>
    <row r="14" spans="2:61">
      <c r="B14" s="87" t="s">
        <v>294</v>
      </c>
      <c r="C14" s="84" t="s">
        <v>295</v>
      </c>
      <c r="D14" s="97" t="s">
        <v>108</v>
      </c>
      <c r="E14" s="97" t="s">
        <v>296</v>
      </c>
      <c r="F14" s="84" t="s">
        <v>297</v>
      </c>
      <c r="G14" s="97" t="s">
        <v>298</v>
      </c>
      <c r="H14" s="84" t="s">
        <v>299</v>
      </c>
      <c r="I14" s="84" t="s">
        <v>148</v>
      </c>
      <c r="J14" s="84"/>
      <c r="K14" s="94">
        <v>1.4799999999999998</v>
      </c>
      <c r="L14" s="97" t="s">
        <v>152</v>
      </c>
      <c r="M14" s="98">
        <v>4.0999999999999995E-2</v>
      </c>
      <c r="N14" s="98">
        <v>-2E-3</v>
      </c>
      <c r="O14" s="94">
        <v>1109.9999999999998</v>
      </c>
      <c r="P14" s="96">
        <v>131.94</v>
      </c>
      <c r="Q14" s="84"/>
      <c r="R14" s="94">
        <v>1.4645299999999997</v>
      </c>
      <c r="S14" s="95">
        <v>4.748999950456378E-7</v>
      </c>
      <c r="T14" s="95">
        <v>1</v>
      </c>
      <c r="U14" s="95">
        <f>R14/'סכום נכסי הקרן'!$C$42</f>
        <v>7.3798009652062933E-4</v>
      </c>
    </row>
    <row r="15" spans="2:6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94"/>
      <c r="P15" s="96"/>
      <c r="Q15" s="84"/>
      <c r="R15" s="84"/>
      <c r="S15" s="84"/>
      <c r="T15" s="95"/>
      <c r="U15" s="84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</row>
    <row r="17" spans="2:56" ht="2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BD17" s="4"/>
    </row>
    <row r="18" spans="2:56">
      <c r="B18" s="99" t="s">
        <v>235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56">
      <c r="B19" s="99" t="s">
        <v>100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BD19" s="3"/>
    </row>
    <row r="20" spans="2:56">
      <c r="B20" s="99" t="s">
        <v>218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56">
      <c r="B21" s="99" t="s">
        <v>226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56">
      <c r="B22" s="139" t="s">
        <v>231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 spans="2:2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 spans="2:2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 spans="2:2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:K22"/>
  </mergeCells>
  <phoneticPr fontId="3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 B34 Q9 B36 B20 B22"/>
    <dataValidation type="list" allowBlank="1" showInputMessage="1" showErrorMessage="1" sqref="I23:I35 I12:I21 I37:I828">
      <formula1>$BH$7:$BH$10</formula1>
    </dataValidation>
    <dataValidation type="list" allowBlank="1" showInputMessage="1" showErrorMessage="1" sqref="E23:E35 E12:E21 E37:E822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23:G35 G12:G21 G37:G555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167</v>
      </c>
      <c r="C1" s="78" t="s" vm="1">
        <v>236</v>
      </c>
    </row>
    <row r="2" spans="2:62">
      <c r="B2" s="57" t="s">
        <v>166</v>
      </c>
      <c r="C2" s="78" t="s">
        <v>237</v>
      </c>
    </row>
    <row r="3" spans="2:62">
      <c r="B3" s="57" t="s">
        <v>168</v>
      </c>
      <c r="C3" s="78" t="s">
        <v>238</v>
      </c>
    </row>
    <row r="4" spans="2:62">
      <c r="B4" s="57" t="s">
        <v>169</v>
      </c>
      <c r="C4" s="78">
        <v>2149</v>
      </c>
    </row>
    <row r="6" spans="2:62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BJ6" s="3"/>
    </row>
    <row r="7" spans="2:62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F7" s="3"/>
      <c r="BJ7" s="3"/>
    </row>
    <row r="8" spans="2:62" s="3" customFormat="1" ht="78.75">
      <c r="B8" s="23" t="s">
        <v>103</v>
      </c>
      <c r="C8" s="31" t="s">
        <v>37</v>
      </c>
      <c r="D8" s="31" t="s">
        <v>107</v>
      </c>
      <c r="E8" s="31" t="s">
        <v>213</v>
      </c>
      <c r="F8" s="31" t="s">
        <v>105</v>
      </c>
      <c r="G8" s="31" t="s">
        <v>49</v>
      </c>
      <c r="H8" s="31" t="s">
        <v>89</v>
      </c>
      <c r="I8" s="14" t="s">
        <v>220</v>
      </c>
      <c r="J8" s="14" t="s">
        <v>219</v>
      </c>
      <c r="K8" s="31" t="s">
        <v>234</v>
      </c>
      <c r="L8" s="14" t="s">
        <v>48</v>
      </c>
      <c r="M8" s="14" t="s">
        <v>47</v>
      </c>
      <c r="N8" s="14" t="s">
        <v>170</v>
      </c>
      <c r="O8" s="15" t="s">
        <v>172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227</v>
      </c>
      <c r="J9" s="17"/>
      <c r="K9" s="17" t="s">
        <v>223</v>
      </c>
      <c r="L9" s="17" t="s">
        <v>223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232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167</v>
      </c>
      <c r="C1" s="78" t="s" vm="1">
        <v>236</v>
      </c>
    </row>
    <row r="2" spans="2:63">
      <c r="B2" s="57" t="s">
        <v>166</v>
      </c>
      <c r="C2" s="78" t="s">
        <v>237</v>
      </c>
    </row>
    <row r="3" spans="2:63">
      <c r="B3" s="57" t="s">
        <v>168</v>
      </c>
      <c r="C3" s="78" t="s">
        <v>238</v>
      </c>
    </row>
    <row r="4" spans="2:63">
      <c r="B4" s="57" t="s">
        <v>169</v>
      </c>
      <c r="C4" s="78">
        <v>2149</v>
      </c>
    </row>
    <row r="6" spans="2:63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2:63" ht="26.25" customHeight="1"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2:63" s="3" customFormat="1" ht="74.25" customHeight="1">
      <c r="B8" s="23" t="s">
        <v>103</v>
      </c>
      <c r="C8" s="31" t="s">
        <v>37</v>
      </c>
      <c r="D8" s="31" t="s">
        <v>107</v>
      </c>
      <c r="E8" s="31" t="s">
        <v>105</v>
      </c>
      <c r="F8" s="31" t="s">
        <v>49</v>
      </c>
      <c r="G8" s="31" t="s">
        <v>89</v>
      </c>
      <c r="H8" s="31" t="s">
        <v>220</v>
      </c>
      <c r="I8" s="31" t="s">
        <v>219</v>
      </c>
      <c r="J8" s="31" t="s">
        <v>234</v>
      </c>
      <c r="K8" s="31" t="s">
        <v>48</v>
      </c>
      <c r="L8" s="31" t="s">
        <v>47</v>
      </c>
      <c r="M8" s="31" t="s">
        <v>170</v>
      </c>
      <c r="N8" s="15" t="s">
        <v>172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227</v>
      </c>
      <c r="I9" s="33"/>
      <c r="J9" s="17" t="s">
        <v>223</v>
      </c>
      <c r="K9" s="33" t="s">
        <v>223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0" customFormat="1" ht="18" customHeight="1">
      <c r="B11" s="79" t="s">
        <v>29</v>
      </c>
      <c r="C11" s="80"/>
      <c r="D11" s="80"/>
      <c r="E11" s="80"/>
      <c r="F11" s="80"/>
      <c r="G11" s="80"/>
      <c r="H11" s="88"/>
      <c r="I11" s="90"/>
      <c r="J11" s="88">
        <v>0.92948999999999993</v>
      </c>
      <c r="K11" s="88">
        <v>1511.54285</v>
      </c>
      <c r="L11" s="80"/>
      <c r="M11" s="89">
        <v>1</v>
      </c>
      <c r="N11" s="89">
        <f>K11/'סכום נכסי הקרן'!$C$42</f>
        <v>0.76166998172660672</v>
      </c>
      <c r="O11" s="123"/>
      <c r="BH11" s="122"/>
      <c r="BI11" s="124"/>
      <c r="BK11" s="122"/>
    </row>
    <row r="12" spans="2:63" s="122" customFormat="1" ht="20.25">
      <c r="B12" s="81" t="s">
        <v>217</v>
      </c>
      <c r="C12" s="82"/>
      <c r="D12" s="82"/>
      <c r="E12" s="82"/>
      <c r="F12" s="82"/>
      <c r="G12" s="82"/>
      <c r="H12" s="91"/>
      <c r="I12" s="93"/>
      <c r="J12" s="82"/>
      <c r="K12" s="91">
        <v>753.02785999999992</v>
      </c>
      <c r="L12" s="82"/>
      <c r="M12" s="92">
        <v>0.49818492409924064</v>
      </c>
      <c r="N12" s="92">
        <f>K12/'סכום נכסי הקרן'!$C$42</f>
        <v>0.37945250203513958</v>
      </c>
      <c r="BI12" s="120"/>
    </row>
    <row r="13" spans="2:63" s="122" customFormat="1">
      <c r="B13" s="102" t="s">
        <v>51</v>
      </c>
      <c r="C13" s="82"/>
      <c r="D13" s="82"/>
      <c r="E13" s="82"/>
      <c r="F13" s="82"/>
      <c r="G13" s="82"/>
      <c r="H13" s="91"/>
      <c r="I13" s="93"/>
      <c r="J13" s="82"/>
      <c r="K13" s="91">
        <v>215.48335999999995</v>
      </c>
      <c r="L13" s="82"/>
      <c r="M13" s="92">
        <v>0.14255855201193929</v>
      </c>
      <c r="N13" s="92">
        <f>K13/'סכום נכסי הקרן'!$C$42</f>
        <v>0.10858256970590531</v>
      </c>
    </row>
    <row r="14" spans="2:63" s="122" customFormat="1">
      <c r="B14" s="87" t="s">
        <v>300</v>
      </c>
      <c r="C14" s="84" t="s">
        <v>301</v>
      </c>
      <c r="D14" s="97" t="s">
        <v>108</v>
      </c>
      <c r="E14" s="84" t="s">
        <v>302</v>
      </c>
      <c r="F14" s="97" t="s">
        <v>303</v>
      </c>
      <c r="G14" s="97" t="s">
        <v>152</v>
      </c>
      <c r="H14" s="94">
        <v>2948.9999999999995</v>
      </c>
      <c r="I14" s="96">
        <v>1479</v>
      </c>
      <c r="J14" s="84"/>
      <c r="K14" s="94">
        <v>43.615709999999993</v>
      </c>
      <c r="L14" s="95">
        <v>1.4282829836297797E-5</v>
      </c>
      <c r="M14" s="95">
        <v>2.8855093324016579E-2</v>
      </c>
      <c r="N14" s="95">
        <f>K14/'סכום נכסי הקרן'!$C$42</f>
        <v>2.1978058404823239E-2</v>
      </c>
    </row>
    <row r="15" spans="2:63" s="122" customFormat="1">
      <c r="B15" s="87" t="s">
        <v>304</v>
      </c>
      <c r="C15" s="84" t="s">
        <v>305</v>
      </c>
      <c r="D15" s="97" t="s">
        <v>108</v>
      </c>
      <c r="E15" s="84" t="s">
        <v>306</v>
      </c>
      <c r="F15" s="97" t="s">
        <v>303</v>
      </c>
      <c r="G15" s="97" t="s">
        <v>152</v>
      </c>
      <c r="H15" s="94">
        <v>2370.9999999999995</v>
      </c>
      <c r="I15" s="96">
        <v>1473</v>
      </c>
      <c r="J15" s="84"/>
      <c r="K15" s="94">
        <v>34.924829999999993</v>
      </c>
      <c r="L15" s="95">
        <v>5.9086856370530651E-6</v>
      </c>
      <c r="M15" s="95">
        <v>2.3105418414039663E-2</v>
      </c>
      <c r="N15" s="95">
        <f>K15/'סכום נכסי הקרן'!$C$42</f>
        <v>1.7598703621207194E-2</v>
      </c>
    </row>
    <row r="16" spans="2:63" s="122" customFormat="1" ht="20.25">
      <c r="B16" s="87" t="s">
        <v>307</v>
      </c>
      <c r="C16" s="84" t="s">
        <v>308</v>
      </c>
      <c r="D16" s="97" t="s">
        <v>108</v>
      </c>
      <c r="E16" s="84" t="s">
        <v>306</v>
      </c>
      <c r="F16" s="97" t="s">
        <v>303</v>
      </c>
      <c r="G16" s="97" t="s">
        <v>152</v>
      </c>
      <c r="H16" s="94">
        <v>707.99999999999989</v>
      </c>
      <c r="I16" s="96">
        <v>1474</v>
      </c>
      <c r="J16" s="84"/>
      <c r="K16" s="94">
        <v>10.435919999999998</v>
      </c>
      <c r="L16" s="95">
        <v>4.848324449543463E-6</v>
      </c>
      <c r="M16" s="95">
        <v>6.904150947490504E-3</v>
      </c>
      <c r="N16" s="95">
        <f>K16/'סכום נכסי הקרן'!$C$42</f>
        <v>5.2586845260128266E-3</v>
      </c>
      <c r="BH16" s="120"/>
    </row>
    <row r="17" spans="2:14" s="122" customFormat="1">
      <c r="B17" s="87" t="s">
        <v>309</v>
      </c>
      <c r="C17" s="84" t="s">
        <v>310</v>
      </c>
      <c r="D17" s="97" t="s">
        <v>108</v>
      </c>
      <c r="E17" s="84" t="s">
        <v>311</v>
      </c>
      <c r="F17" s="97" t="s">
        <v>303</v>
      </c>
      <c r="G17" s="97" t="s">
        <v>152</v>
      </c>
      <c r="H17" s="94">
        <v>359.99999999999994</v>
      </c>
      <c r="I17" s="96">
        <v>14750</v>
      </c>
      <c r="J17" s="84"/>
      <c r="K17" s="94">
        <v>53.099999999999994</v>
      </c>
      <c r="L17" s="95">
        <v>3.5068080489583128E-6</v>
      </c>
      <c r="M17" s="95">
        <v>3.5129669000121294E-2</v>
      </c>
      <c r="N17" s="95">
        <f>K17/'סכום נכסי הקרן'!$C$42</f>
        <v>2.6757214345384129E-2</v>
      </c>
    </row>
    <row r="18" spans="2:14" s="122" customFormat="1">
      <c r="B18" s="87" t="s">
        <v>312</v>
      </c>
      <c r="C18" s="84" t="s">
        <v>313</v>
      </c>
      <c r="D18" s="97" t="s">
        <v>108</v>
      </c>
      <c r="E18" s="84" t="s">
        <v>314</v>
      </c>
      <c r="F18" s="97" t="s">
        <v>303</v>
      </c>
      <c r="G18" s="97" t="s">
        <v>152</v>
      </c>
      <c r="H18" s="94">
        <v>496.99999999999994</v>
      </c>
      <c r="I18" s="96">
        <v>14770</v>
      </c>
      <c r="J18" s="84"/>
      <c r="K18" s="94">
        <v>73.406899999999979</v>
      </c>
      <c r="L18" s="95">
        <v>1.2020349944554019E-5</v>
      </c>
      <c r="M18" s="95">
        <v>4.8564220326271251E-2</v>
      </c>
      <c r="N18" s="95">
        <f>K18/'סכום נכסי הקרן'!$C$42</f>
        <v>3.6989908808477925E-2</v>
      </c>
    </row>
    <row r="19" spans="2:14" s="122" customFormat="1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 s="122" customFormat="1">
      <c r="B20" s="102" t="s">
        <v>52</v>
      </c>
      <c r="C20" s="82"/>
      <c r="D20" s="82"/>
      <c r="E20" s="82"/>
      <c r="F20" s="82"/>
      <c r="G20" s="82"/>
      <c r="H20" s="91"/>
      <c r="I20" s="93"/>
      <c r="J20" s="82"/>
      <c r="K20" s="91">
        <v>537.54449999999986</v>
      </c>
      <c r="L20" s="82"/>
      <c r="M20" s="92">
        <v>0.3556263720873013</v>
      </c>
      <c r="N20" s="92">
        <f>K20/'סכום נכסי הקרן'!$C$42</f>
        <v>0.27086993232923423</v>
      </c>
    </row>
    <row r="21" spans="2:14" s="122" customFormat="1">
      <c r="B21" s="87" t="s">
        <v>315</v>
      </c>
      <c r="C21" s="84" t="s">
        <v>316</v>
      </c>
      <c r="D21" s="97" t="s">
        <v>108</v>
      </c>
      <c r="E21" s="84" t="s">
        <v>302</v>
      </c>
      <c r="F21" s="97" t="s">
        <v>317</v>
      </c>
      <c r="G21" s="97" t="s">
        <v>152</v>
      </c>
      <c r="H21" s="94">
        <v>49341.999999999993</v>
      </c>
      <c r="I21" s="96">
        <v>329.11</v>
      </c>
      <c r="J21" s="84"/>
      <c r="K21" s="94">
        <v>162.38945999999996</v>
      </c>
      <c r="L21" s="95">
        <v>1.5970718592776099E-4</v>
      </c>
      <c r="M21" s="95">
        <v>0.10743291862351104</v>
      </c>
      <c r="N21" s="95">
        <f>K21/'סכום נכסי הקרן'!$C$42</f>
        <v>8.1828429164805677E-2</v>
      </c>
    </row>
    <row r="22" spans="2:14" s="122" customFormat="1">
      <c r="B22" s="87" t="s">
        <v>318</v>
      </c>
      <c r="C22" s="84" t="s">
        <v>319</v>
      </c>
      <c r="D22" s="97" t="s">
        <v>108</v>
      </c>
      <c r="E22" s="84" t="s">
        <v>302</v>
      </c>
      <c r="F22" s="97" t="s">
        <v>317</v>
      </c>
      <c r="G22" s="97" t="s">
        <v>152</v>
      </c>
      <c r="H22" s="94">
        <v>3449.9999999999995</v>
      </c>
      <c r="I22" s="96">
        <v>364.31</v>
      </c>
      <c r="J22" s="84"/>
      <c r="K22" s="94">
        <v>12.568700000000002</v>
      </c>
      <c r="L22" s="95">
        <v>1.5135385961620669E-5</v>
      </c>
      <c r="M22" s="95">
        <v>8.3151463420305955E-3</v>
      </c>
      <c r="N22" s="95">
        <f>K22/'סכום נכסי הקרן'!$C$42</f>
        <v>6.3333973623885048E-3</v>
      </c>
    </row>
    <row r="23" spans="2:14" s="122" customFormat="1">
      <c r="B23" s="87" t="s">
        <v>320</v>
      </c>
      <c r="C23" s="84" t="s">
        <v>321</v>
      </c>
      <c r="D23" s="97" t="s">
        <v>108</v>
      </c>
      <c r="E23" s="84" t="s">
        <v>306</v>
      </c>
      <c r="F23" s="97" t="s">
        <v>317</v>
      </c>
      <c r="G23" s="97" t="s">
        <v>152</v>
      </c>
      <c r="H23" s="94">
        <v>6876.9999999999991</v>
      </c>
      <c r="I23" s="96">
        <v>361.75</v>
      </c>
      <c r="J23" s="84"/>
      <c r="K23" s="94">
        <v>24.877549999999996</v>
      </c>
      <c r="L23" s="95">
        <v>7.0150400929483727E-6</v>
      </c>
      <c r="M23" s="95">
        <v>1.6458382241694304E-2</v>
      </c>
      <c r="N23" s="95">
        <f>K23/'סכום נכסי הקרן'!$C$42</f>
        <v>1.2535855701280808E-2</v>
      </c>
    </row>
    <row r="24" spans="2:14" s="122" customFormat="1">
      <c r="B24" s="87" t="s">
        <v>322</v>
      </c>
      <c r="C24" s="84" t="s">
        <v>323</v>
      </c>
      <c r="D24" s="97" t="s">
        <v>108</v>
      </c>
      <c r="E24" s="84" t="s">
        <v>306</v>
      </c>
      <c r="F24" s="97" t="s">
        <v>317</v>
      </c>
      <c r="G24" s="97" t="s">
        <v>152</v>
      </c>
      <c r="H24" s="94">
        <v>1464.9999999999998</v>
      </c>
      <c r="I24" s="96">
        <v>3264.35</v>
      </c>
      <c r="J24" s="84"/>
      <c r="K24" s="94">
        <v>47.82273</v>
      </c>
      <c r="L24" s="95">
        <v>2.304774870534581E-5</v>
      </c>
      <c r="M24" s="95">
        <v>3.1638355472357264E-2</v>
      </c>
      <c r="N24" s="95">
        <f>K24/'סכום נכסי הקרן'!$C$42</f>
        <v>2.4097985634490247E-2</v>
      </c>
    </row>
    <row r="25" spans="2:14" s="122" customFormat="1">
      <c r="B25" s="87" t="s">
        <v>324</v>
      </c>
      <c r="C25" s="84" t="s">
        <v>325</v>
      </c>
      <c r="D25" s="97" t="s">
        <v>108</v>
      </c>
      <c r="E25" s="84" t="s">
        <v>306</v>
      </c>
      <c r="F25" s="97" t="s">
        <v>317</v>
      </c>
      <c r="G25" s="97" t="s">
        <v>152</v>
      </c>
      <c r="H25" s="94">
        <v>6679.9999999999991</v>
      </c>
      <c r="I25" s="96">
        <v>329.8</v>
      </c>
      <c r="J25" s="84"/>
      <c r="K25" s="94">
        <v>22.030639999999995</v>
      </c>
      <c r="L25" s="95">
        <v>4.8592026677499829E-6</v>
      </c>
      <c r="M25" s="95">
        <v>1.4574935801522262E-2</v>
      </c>
      <c r="N25" s="95">
        <f>K25/'סכום נכסי הקרן'!$C$42</f>
        <v>1.1101291085611927E-2</v>
      </c>
    </row>
    <row r="26" spans="2:14" s="122" customFormat="1">
      <c r="B26" s="87" t="s">
        <v>326</v>
      </c>
      <c r="C26" s="84" t="s">
        <v>327</v>
      </c>
      <c r="D26" s="97" t="s">
        <v>108</v>
      </c>
      <c r="E26" s="84" t="s">
        <v>306</v>
      </c>
      <c r="F26" s="97" t="s">
        <v>317</v>
      </c>
      <c r="G26" s="97" t="s">
        <v>152</v>
      </c>
      <c r="H26" s="94">
        <v>1749.9999999999998</v>
      </c>
      <c r="I26" s="96">
        <v>3372.23</v>
      </c>
      <c r="J26" s="84"/>
      <c r="K26" s="94">
        <v>59.014029999999991</v>
      </c>
      <c r="L26" s="95">
        <v>5.9459092144604502E-5</v>
      </c>
      <c r="M26" s="95">
        <v>3.9042247462584334E-2</v>
      </c>
      <c r="N26" s="95">
        <f>K26/'סכום נכסי הקרן'!$C$42</f>
        <v>2.9737307911392265E-2</v>
      </c>
    </row>
    <row r="27" spans="2:14" s="122" customFormat="1">
      <c r="B27" s="87" t="s">
        <v>328</v>
      </c>
      <c r="C27" s="84" t="s">
        <v>329</v>
      </c>
      <c r="D27" s="97" t="s">
        <v>108</v>
      </c>
      <c r="E27" s="84" t="s">
        <v>306</v>
      </c>
      <c r="F27" s="97" t="s">
        <v>317</v>
      </c>
      <c r="G27" s="97" t="s">
        <v>152</v>
      </c>
      <c r="H27" s="94">
        <v>3577.9999999999995</v>
      </c>
      <c r="I27" s="96">
        <v>360.78</v>
      </c>
      <c r="J27" s="84"/>
      <c r="K27" s="94">
        <v>12.908709999999997</v>
      </c>
      <c r="L27" s="95">
        <v>2.3932279701676439E-5</v>
      </c>
      <c r="M27" s="95">
        <v>8.5400886914982245E-3</v>
      </c>
      <c r="N27" s="95">
        <f>K27/'סכום נכסי הקרן'!$C$42</f>
        <v>6.5047291975970532E-3</v>
      </c>
    </row>
    <row r="28" spans="2:14" s="122" customFormat="1">
      <c r="B28" s="87" t="s">
        <v>330</v>
      </c>
      <c r="C28" s="84" t="s">
        <v>331</v>
      </c>
      <c r="D28" s="97" t="s">
        <v>108</v>
      </c>
      <c r="E28" s="84" t="s">
        <v>311</v>
      </c>
      <c r="F28" s="97" t="s">
        <v>317</v>
      </c>
      <c r="G28" s="97" t="s">
        <v>152</v>
      </c>
      <c r="H28" s="94">
        <v>919.99999999999989</v>
      </c>
      <c r="I28" s="96">
        <v>3632.95</v>
      </c>
      <c r="J28" s="84"/>
      <c r="K28" s="94">
        <v>33.423139999999989</v>
      </c>
      <c r="L28" s="95">
        <v>4.0066402222605265E-5</v>
      </c>
      <c r="M28" s="95">
        <v>2.2111936820051109E-2</v>
      </c>
      <c r="N28" s="95">
        <f>K28/'סכום נכסי הקרן'!$C$42</f>
        <v>1.6841998513668209E-2</v>
      </c>
    </row>
    <row r="29" spans="2:14" s="122" customFormat="1">
      <c r="B29" s="87" t="s">
        <v>332</v>
      </c>
      <c r="C29" s="84" t="s">
        <v>333</v>
      </c>
      <c r="D29" s="97" t="s">
        <v>108</v>
      </c>
      <c r="E29" s="84" t="s">
        <v>311</v>
      </c>
      <c r="F29" s="97" t="s">
        <v>317</v>
      </c>
      <c r="G29" s="97" t="s">
        <v>152</v>
      </c>
      <c r="H29" s="94">
        <v>3959.9999999999995</v>
      </c>
      <c r="I29" s="96">
        <v>3281.64</v>
      </c>
      <c r="J29" s="84"/>
      <c r="K29" s="94">
        <v>129.95293999999998</v>
      </c>
      <c r="L29" s="95">
        <v>2.8285714285714284E-5</v>
      </c>
      <c r="M29" s="95">
        <v>8.5973705608147322E-2</v>
      </c>
      <c r="N29" s="95">
        <f>K29/'סכום נכסי הקרן'!$C$42</f>
        <v>6.548359077952623E-2</v>
      </c>
    </row>
    <row r="30" spans="2:14" s="122" customFormat="1">
      <c r="B30" s="87" t="s">
        <v>334</v>
      </c>
      <c r="C30" s="84" t="s">
        <v>335</v>
      </c>
      <c r="D30" s="97" t="s">
        <v>108</v>
      </c>
      <c r="E30" s="84" t="s">
        <v>314</v>
      </c>
      <c r="F30" s="97" t="s">
        <v>317</v>
      </c>
      <c r="G30" s="97" t="s">
        <v>152</v>
      </c>
      <c r="H30" s="94">
        <v>899.99999999999989</v>
      </c>
      <c r="I30" s="96">
        <v>3617.4</v>
      </c>
      <c r="J30" s="84"/>
      <c r="K30" s="94">
        <v>32.556599999999996</v>
      </c>
      <c r="L30" s="95">
        <v>1.8607967708477156E-5</v>
      </c>
      <c r="M30" s="95">
        <v>2.1538655023904875E-2</v>
      </c>
      <c r="N30" s="95">
        <f>K30/'סכום נכסי הקרן'!$C$42</f>
        <v>1.6405346978473314E-2</v>
      </c>
    </row>
    <row r="31" spans="2:14" s="122" customFormat="1">
      <c r="B31" s="83"/>
      <c r="C31" s="84"/>
      <c r="D31" s="84"/>
      <c r="E31" s="84"/>
      <c r="F31" s="84"/>
      <c r="G31" s="84"/>
      <c r="H31" s="94"/>
      <c r="I31" s="96"/>
      <c r="J31" s="84"/>
      <c r="K31" s="84"/>
      <c r="L31" s="84"/>
      <c r="M31" s="95"/>
      <c r="N31" s="84"/>
    </row>
    <row r="32" spans="2:14" s="122" customFormat="1">
      <c r="B32" s="81" t="s">
        <v>216</v>
      </c>
      <c r="C32" s="82"/>
      <c r="D32" s="82"/>
      <c r="E32" s="82"/>
      <c r="F32" s="82"/>
      <c r="G32" s="82"/>
      <c r="H32" s="91"/>
      <c r="I32" s="93"/>
      <c r="J32" s="91">
        <v>0.92948999999999993</v>
      </c>
      <c r="K32" s="91">
        <v>758.5149899999999</v>
      </c>
      <c r="L32" s="82"/>
      <c r="M32" s="92">
        <v>0.50181507590075924</v>
      </c>
      <c r="N32" s="92">
        <f>K32/'סכום נכסי הקרן'!$C$42</f>
        <v>0.38221747969146702</v>
      </c>
    </row>
    <row r="33" spans="2:14" s="122" customFormat="1">
      <c r="B33" s="102" t="s">
        <v>53</v>
      </c>
      <c r="C33" s="82"/>
      <c r="D33" s="82"/>
      <c r="E33" s="82"/>
      <c r="F33" s="82"/>
      <c r="G33" s="82"/>
      <c r="H33" s="91"/>
      <c r="I33" s="93"/>
      <c r="J33" s="91">
        <v>0.92948999999999993</v>
      </c>
      <c r="K33" s="91">
        <v>514.62608999999986</v>
      </c>
      <c r="L33" s="82"/>
      <c r="M33" s="92">
        <v>0.34046410923778964</v>
      </c>
      <c r="N33" s="92">
        <f>K33/'סכום נכסי הקרן'!$C$42</f>
        <v>0.25932129186171266</v>
      </c>
    </row>
    <row r="34" spans="2:14" s="122" customFormat="1">
      <c r="B34" s="87" t="s">
        <v>336</v>
      </c>
      <c r="C34" s="84" t="s">
        <v>337</v>
      </c>
      <c r="D34" s="97" t="s">
        <v>112</v>
      </c>
      <c r="E34" s="84"/>
      <c r="F34" s="97" t="s">
        <v>303</v>
      </c>
      <c r="G34" s="97" t="s">
        <v>161</v>
      </c>
      <c r="H34" s="94">
        <v>593.99999999999989</v>
      </c>
      <c r="I34" s="96">
        <v>1899</v>
      </c>
      <c r="J34" s="84"/>
      <c r="K34" s="94">
        <v>36.053319999999992</v>
      </c>
      <c r="L34" s="95">
        <v>2.687060581906944E-7</v>
      </c>
      <c r="M34" s="95">
        <v>2.3851999961496288E-2</v>
      </c>
      <c r="N34" s="95">
        <f>K34/'סכום נכסי הקרן'!$C$42</f>
        <v>1.8167352374815902E-2</v>
      </c>
    </row>
    <row r="35" spans="2:14" s="122" customFormat="1">
      <c r="B35" s="87" t="s">
        <v>338</v>
      </c>
      <c r="C35" s="84" t="s">
        <v>339</v>
      </c>
      <c r="D35" s="97" t="s">
        <v>28</v>
      </c>
      <c r="E35" s="84"/>
      <c r="F35" s="97" t="s">
        <v>303</v>
      </c>
      <c r="G35" s="97" t="s">
        <v>160</v>
      </c>
      <c r="H35" s="94">
        <v>73.999999999999986</v>
      </c>
      <c r="I35" s="96">
        <v>3395</v>
      </c>
      <c r="J35" s="84"/>
      <c r="K35" s="94">
        <v>7.0015299999999989</v>
      </c>
      <c r="L35" s="95">
        <v>1.2238827352303855E-6</v>
      </c>
      <c r="M35" s="95">
        <v>4.632042022493771E-3</v>
      </c>
      <c r="N35" s="95">
        <f>K35/'סכום נכסי הקרן'!$C$42</f>
        <v>3.528087362629705E-3</v>
      </c>
    </row>
    <row r="36" spans="2:14" s="122" customFormat="1">
      <c r="B36" s="87" t="s">
        <v>340</v>
      </c>
      <c r="C36" s="84" t="s">
        <v>341</v>
      </c>
      <c r="D36" s="97" t="s">
        <v>342</v>
      </c>
      <c r="E36" s="84"/>
      <c r="F36" s="97" t="s">
        <v>303</v>
      </c>
      <c r="G36" s="97" t="s">
        <v>151</v>
      </c>
      <c r="H36" s="94">
        <v>176.99999999999997</v>
      </c>
      <c r="I36" s="96">
        <v>2533</v>
      </c>
      <c r="J36" s="84"/>
      <c r="K36" s="94">
        <v>16.261329999999997</v>
      </c>
      <c r="L36" s="95">
        <v>1.3111111111111109E-5</v>
      </c>
      <c r="M36" s="95">
        <v>1.0758100572537522E-2</v>
      </c>
      <c r="N36" s="95">
        <f>K36/'סכום נכסי הקרן'!$C$42</f>
        <v>8.1941222664976519E-3</v>
      </c>
    </row>
    <row r="37" spans="2:14" s="122" customFormat="1">
      <c r="B37" s="87" t="s">
        <v>343</v>
      </c>
      <c r="C37" s="84" t="s">
        <v>344</v>
      </c>
      <c r="D37" s="97" t="s">
        <v>342</v>
      </c>
      <c r="E37" s="84"/>
      <c r="F37" s="97" t="s">
        <v>303</v>
      </c>
      <c r="G37" s="97" t="s">
        <v>151</v>
      </c>
      <c r="H37" s="94">
        <v>87.999999999999986</v>
      </c>
      <c r="I37" s="96">
        <v>3425</v>
      </c>
      <c r="J37" s="84"/>
      <c r="K37" s="94">
        <v>10.93177</v>
      </c>
      <c r="L37" s="95">
        <v>2.6190476190476188E-6</v>
      </c>
      <c r="M37" s="95">
        <v>7.2321932520801506E-3</v>
      </c>
      <c r="N37" s="95">
        <f>K37/'סכום נכסי הקרן'!$C$42</f>
        <v>5.5085445021551774E-3</v>
      </c>
    </row>
    <row r="38" spans="2:14" s="122" customFormat="1">
      <c r="B38" s="87" t="s">
        <v>345</v>
      </c>
      <c r="C38" s="84" t="s">
        <v>346</v>
      </c>
      <c r="D38" s="97" t="s">
        <v>111</v>
      </c>
      <c r="E38" s="84"/>
      <c r="F38" s="97" t="s">
        <v>303</v>
      </c>
      <c r="G38" s="97" t="s">
        <v>151</v>
      </c>
      <c r="H38" s="94">
        <v>450.99999999999994</v>
      </c>
      <c r="I38" s="96">
        <v>2982.63</v>
      </c>
      <c r="J38" s="84"/>
      <c r="K38" s="94">
        <v>48.789179999999995</v>
      </c>
      <c r="L38" s="95">
        <v>4.9734679270647431E-6</v>
      </c>
      <c r="M38" s="95">
        <v>3.2277735295430092E-2</v>
      </c>
      <c r="N38" s="95">
        <f>K38/'סכום נכסי הקרן'!$C$42</f>
        <v>2.4584982052646486E-2</v>
      </c>
    </row>
    <row r="39" spans="2:14" s="122" customFormat="1">
      <c r="B39" s="87" t="s">
        <v>347</v>
      </c>
      <c r="C39" s="84" t="s">
        <v>348</v>
      </c>
      <c r="D39" s="97" t="s">
        <v>111</v>
      </c>
      <c r="E39" s="84"/>
      <c r="F39" s="97" t="s">
        <v>303</v>
      </c>
      <c r="G39" s="97" t="s">
        <v>151</v>
      </c>
      <c r="H39" s="94">
        <v>76.999999999999986</v>
      </c>
      <c r="I39" s="96">
        <v>52077</v>
      </c>
      <c r="J39" s="84"/>
      <c r="K39" s="94">
        <v>145.44012999999998</v>
      </c>
      <c r="L39" s="95">
        <v>1.2573836589439903E-5</v>
      </c>
      <c r="M39" s="95">
        <v>9.6219653978052946E-2</v>
      </c>
      <c r="N39" s="95">
        <f>K39/'סכום נכסי הקרן'!$C$42</f>
        <v>7.3287622087204005E-2</v>
      </c>
    </row>
    <row r="40" spans="2:14" s="122" customFormat="1">
      <c r="B40" s="87" t="s">
        <v>349</v>
      </c>
      <c r="C40" s="84" t="s">
        <v>350</v>
      </c>
      <c r="D40" s="97" t="s">
        <v>28</v>
      </c>
      <c r="E40" s="84"/>
      <c r="F40" s="97" t="s">
        <v>303</v>
      </c>
      <c r="G40" s="97" t="s">
        <v>153</v>
      </c>
      <c r="H40" s="94">
        <v>206.99999999999991</v>
      </c>
      <c r="I40" s="96">
        <v>7945</v>
      </c>
      <c r="J40" s="84"/>
      <c r="K40" s="94">
        <v>69.33038999999998</v>
      </c>
      <c r="L40" s="95">
        <v>6.0257886287255435E-5</v>
      </c>
      <c r="M40" s="95">
        <v>4.5867300420891127E-2</v>
      </c>
      <c r="N40" s="95">
        <f>K40/'סכום נכסי הקרן'!$C$42</f>
        <v>3.4935745873428931E-2</v>
      </c>
    </row>
    <row r="41" spans="2:14" s="122" customFormat="1">
      <c r="B41" s="87" t="s">
        <v>351</v>
      </c>
      <c r="C41" s="84" t="s">
        <v>352</v>
      </c>
      <c r="D41" s="97" t="s">
        <v>123</v>
      </c>
      <c r="E41" s="84"/>
      <c r="F41" s="97" t="s">
        <v>303</v>
      </c>
      <c r="G41" s="97" t="s">
        <v>155</v>
      </c>
      <c r="H41" s="94">
        <v>20.999999999999996</v>
      </c>
      <c r="I41" s="96">
        <v>8001</v>
      </c>
      <c r="J41" s="84"/>
      <c r="K41" s="94">
        <v>4.3964299999999996</v>
      </c>
      <c r="L41" s="95">
        <v>5.7355860421072303E-7</v>
      </c>
      <c r="M41" s="95">
        <v>2.908571199288197E-3</v>
      </c>
      <c r="N41" s="95">
        <f>K41/'סכום נכסי הקרן'!$C$42</f>
        <v>2.2153713722123758E-3</v>
      </c>
    </row>
    <row r="42" spans="2:14" s="122" customFormat="1">
      <c r="B42" s="87" t="s">
        <v>353</v>
      </c>
      <c r="C42" s="84" t="s">
        <v>354</v>
      </c>
      <c r="D42" s="97" t="s">
        <v>342</v>
      </c>
      <c r="E42" s="84"/>
      <c r="F42" s="97" t="s">
        <v>303</v>
      </c>
      <c r="G42" s="97" t="s">
        <v>151</v>
      </c>
      <c r="H42" s="94">
        <v>334.99999999999994</v>
      </c>
      <c r="I42" s="96">
        <v>4100</v>
      </c>
      <c r="J42" s="94">
        <v>0.57665999999999984</v>
      </c>
      <c r="K42" s="94">
        <v>50.393509999999999</v>
      </c>
      <c r="L42" s="95">
        <v>2.3623530315390661E-7</v>
      </c>
      <c r="M42" s="95">
        <v>3.3339121017971804E-2</v>
      </c>
      <c r="N42" s="95">
        <f>K42/'סכום נכסי הקרן'!$C$42</f>
        <v>2.5393407696539711E-2</v>
      </c>
    </row>
    <row r="43" spans="2:14" s="122" customFormat="1">
      <c r="B43" s="87" t="s">
        <v>355</v>
      </c>
      <c r="C43" s="84" t="s">
        <v>356</v>
      </c>
      <c r="D43" s="97" t="s">
        <v>111</v>
      </c>
      <c r="E43" s="84"/>
      <c r="F43" s="97" t="s">
        <v>303</v>
      </c>
      <c r="G43" s="97" t="s">
        <v>151</v>
      </c>
      <c r="H43" s="94">
        <v>436.99999999999994</v>
      </c>
      <c r="I43" s="96">
        <v>5536.25</v>
      </c>
      <c r="J43" s="94">
        <v>0.35282999999999992</v>
      </c>
      <c r="K43" s="94">
        <v>88.102329999999981</v>
      </c>
      <c r="L43" s="95">
        <v>9.3628874138648892E-7</v>
      </c>
      <c r="M43" s="95">
        <v>5.828635952993326E-2</v>
      </c>
      <c r="N43" s="95">
        <f>K43/'סכום נכסי הקרן'!$C$42</f>
        <v>4.4394970398074697E-2</v>
      </c>
    </row>
    <row r="44" spans="2:14" s="122" customFormat="1">
      <c r="B44" s="87" t="s">
        <v>357</v>
      </c>
      <c r="C44" s="84" t="s">
        <v>358</v>
      </c>
      <c r="D44" s="97" t="s">
        <v>342</v>
      </c>
      <c r="E44" s="84"/>
      <c r="F44" s="97" t="s">
        <v>303</v>
      </c>
      <c r="G44" s="97" t="s">
        <v>151</v>
      </c>
      <c r="H44" s="94">
        <v>365.99999999999994</v>
      </c>
      <c r="I44" s="96">
        <v>2857</v>
      </c>
      <c r="J44" s="84"/>
      <c r="K44" s="94">
        <v>37.926169999999992</v>
      </c>
      <c r="L44" s="95">
        <v>9.4941631778427176E-6</v>
      </c>
      <c r="M44" s="95">
        <v>2.5091031987614504E-2</v>
      </c>
      <c r="N44" s="95">
        <f>K44/'סכום נכסי הקרן'!$C$42</f>
        <v>1.9111085875508044E-2</v>
      </c>
    </row>
    <row r="45" spans="2:14" s="122" customFormat="1">
      <c r="B45" s="83"/>
      <c r="C45" s="84"/>
      <c r="D45" s="84"/>
      <c r="E45" s="84"/>
      <c r="F45" s="84"/>
      <c r="G45" s="84"/>
      <c r="H45" s="94"/>
      <c r="I45" s="96"/>
      <c r="J45" s="84"/>
      <c r="K45" s="84"/>
      <c r="L45" s="84"/>
      <c r="M45" s="95"/>
      <c r="N45" s="84"/>
    </row>
    <row r="46" spans="2:14" s="122" customFormat="1">
      <c r="B46" s="102" t="s">
        <v>54</v>
      </c>
      <c r="C46" s="82"/>
      <c r="D46" s="82"/>
      <c r="E46" s="82"/>
      <c r="F46" s="82"/>
      <c r="G46" s="82"/>
      <c r="H46" s="91"/>
      <c r="I46" s="93"/>
      <c r="J46" s="82"/>
      <c r="K46" s="91">
        <v>243.88890000000001</v>
      </c>
      <c r="L46" s="82"/>
      <c r="M46" s="92">
        <v>0.16135096666296955</v>
      </c>
      <c r="N46" s="92">
        <f>K46/'סכום נכסי הקרן'!$C$42</f>
        <v>0.12289618782975435</v>
      </c>
    </row>
    <row r="47" spans="2:14" s="122" customFormat="1">
      <c r="B47" s="87" t="s">
        <v>359</v>
      </c>
      <c r="C47" s="84" t="s">
        <v>360</v>
      </c>
      <c r="D47" s="97" t="s">
        <v>28</v>
      </c>
      <c r="E47" s="84"/>
      <c r="F47" s="97" t="s">
        <v>317</v>
      </c>
      <c r="G47" s="97" t="s">
        <v>153</v>
      </c>
      <c r="H47" s="94">
        <v>35.999999999999993</v>
      </c>
      <c r="I47" s="96">
        <v>19585</v>
      </c>
      <c r="J47" s="84"/>
      <c r="K47" s="94">
        <v>29.722509999999996</v>
      </c>
      <c r="L47" s="95">
        <v>3.4276443323900954E-5</v>
      </c>
      <c r="M47" s="95">
        <v>1.9663689984045107E-2</v>
      </c>
      <c r="N47" s="95">
        <f>K47/'סכום נכסי הקרן'!$C$42</f>
        <v>1.4977242390825296E-2</v>
      </c>
    </row>
    <row r="48" spans="2:14" s="122" customFormat="1">
      <c r="B48" s="87" t="s">
        <v>361</v>
      </c>
      <c r="C48" s="84" t="s">
        <v>362</v>
      </c>
      <c r="D48" s="97" t="s">
        <v>111</v>
      </c>
      <c r="E48" s="84"/>
      <c r="F48" s="97" t="s">
        <v>317</v>
      </c>
      <c r="G48" s="97" t="s">
        <v>151</v>
      </c>
      <c r="H48" s="94">
        <v>35.999999999999993</v>
      </c>
      <c r="I48" s="96">
        <v>9724</v>
      </c>
      <c r="J48" s="84"/>
      <c r="K48" s="94">
        <v>12.696819999999997</v>
      </c>
      <c r="L48" s="95">
        <v>1.054615613115434E-5</v>
      </c>
      <c r="M48" s="95">
        <v>8.3999074190983045E-3</v>
      </c>
      <c r="N48" s="95">
        <f>K48/'סכום נכסי הקרן'!$C$42</f>
        <v>6.3979573304097943E-3</v>
      </c>
    </row>
    <row r="49" spans="2:14" s="122" customFormat="1">
      <c r="B49" s="87" t="s">
        <v>363</v>
      </c>
      <c r="C49" s="84" t="s">
        <v>364</v>
      </c>
      <c r="D49" s="97" t="s">
        <v>111</v>
      </c>
      <c r="E49" s="84"/>
      <c r="F49" s="97" t="s">
        <v>317</v>
      </c>
      <c r="G49" s="97" t="s">
        <v>151</v>
      </c>
      <c r="H49" s="94">
        <v>72.999999999999986</v>
      </c>
      <c r="I49" s="96">
        <v>10381</v>
      </c>
      <c r="J49" s="84"/>
      <c r="K49" s="94">
        <v>27.485879999999995</v>
      </c>
      <c r="L49" s="95">
        <v>2.4975721374957934E-6</v>
      </c>
      <c r="M49" s="95">
        <v>1.8183989954370129E-2</v>
      </c>
      <c r="N49" s="95">
        <f>K49/'סכום נכסי הקרן'!$C$42</f>
        <v>1.3850199296261896E-2</v>
      </c>
    </row>
    <row r="50" spans="2:14" s="122" customFormat="1">
      <c r="B50" s="87" t="s">
        <v>365</v>
      </c>
      <c r="C50" s="84" t="s">
        <v>366</v>
      </c>
      <c r="D50" s="97" t="s">
        <v>111</v>
      </c>
      <c r="E50" s="84"/>
      <c r="F50" s="97" t="s">
        <v>317</v>
      </c>
      <c r="G50" s="97" t="s">
        <v>153</v>
      </c>
      <c r="H50" s="94">
        <v>10.999999999999998</v>
      </c>
      <c r="I50" s="96">
        <v>10371</v>
      </c>
      <c r="J50" s="84"/>
      <c r="K50" s="94">
        <v>4.8091999999999997</v>
      </c>
      <c r="L50" s="95">
        <v>2.3891593501738514E-7</v>
      </c>
      <c r="M50" s="95">
        <v>3.1816497957699312E-3</v>
      </c>
      <c r="N50" s="95">
        <f>K50/'סכום נכסי הקרן'!$C$42</f>
        <v>2.4233671418045456E-3</v>
      </c>
    </row>
    <row r="51" spans="2:14" s="122" customFormat="1">
      <c r="B51" s="87" t="s">
        <v>367</v>
      </c>
      <c r="C51" s="84" t="s">
        <v>368</v>
      </c>
      <c r="D51" s="97" t="s">
        <v>111</v>
      </c>
      <c r="E51" s="84"/>
      <c r="F51" s="97" t="s">
        <v>317</v>
      </c>
      <c r="G51" s="97" t="s">
        <v>151</v>
      </c>
      <c r="H51" s="94">
        <v>75.999999999999986</v>
      </c>
      <c r="I51" s="96">
        <v>11020</v>
      </c>
      <c r="J51" s="84"/>
      <c r="K51" s="94">
        <v>30.376849999999994</v>
      </c>
      <c r="L51" s="95">
        <v>1.8099053117077271E-6</v>
      </c>
      <c r="M51" s="95">
        <v>2.0096585419328333E-2</v>
      </c>
      <c r="N51" s="95">
        <f>K51/'סכום נכסי הקרן'!$C$42</f>
        <v>1.5306965849107002E-2</v>
      </c>
    </row>
    <row r="52" spans="2:14" s="122" customFormat="1">
      <c r="B52" s="87" t="s">
        <v>369</v>
      </c>
      <c r="C52" s="84" t="s">
        <v>370</v>
      </c>
      <c r="D52" s="97" t="s">
        <v>342</v>
      </c>
      <c r="E52" s="84"/>
      <c r="F52" s="97" t="s">
        <v>317</v>
      </c>
      <c r="G52" s="97" t="s">
        <v>151</v>
      </c>
      <c r="H52" s="94">
        <v>176.99999999999997</v>
      </c>
      <c r="I52" s="96">
        <v>3605</v>
      </c>
      <c r="J52" s="84"/>
      <c r="K52" s="94">
        <v>23.143349999999995</v>
      </c>
      <c r="L52" s="95">
        <v>6.6162334738262462E-7</v>
      </c>
      <c r="M52" s="95">
        <v>1.531107768463196E-2</v>
      </c>
      <c r="N52" s="95">
        <f>K52/'סכום נכסי הקרן'!$C$42</f>
        <v>1.1661988260268281E-2</v>
      </c>
    </row>
    <row r="53" spans="2:14" s="122" customFormat="1">
      <c r="B53" s="87" t="s">
        <v>371</v>
      </c>
      <c r="C53" s="84" t="s">
        <v>372</v>
      </c>
      <c r="D53" s="97" t="s">
        <v>111</v>
      </c>
      <c r="E53" s="84"/>
      <c r="F53" s="97" t="s">
        <v>317</v>
      </c>
      <c r="G53" s="97" t="s">
        <v>151</v>
      </c>
      <c r="H53" s="94">
        <v>77.999999999999986</v>
      </c>
      <c r="I53" s="96">
        <v>6775</v>
      </c>
      <c r="J53" s="84"/>
      <c r="K53" s="94">
        <v>19.166879999999999</v>
      </c>
      <c r="L53" s="95">
        <v>1.7558792521458137E-6</v>
      </c>
      <c r="M53" s="95">
        <v>1.2680341811017794E-2</v>
      </c>
      <c r="N53" s="95">
        <f>K53/'סכום נכסי הקרן'!$C$42</f>
        <v>9.6582357154850508E-3</v>
      </c>
    </row>
    <row r="54" spans="2:14" s="122" customFormat="1">
      <c r="B54" s="87" t="s">
        <v>373</v>
      </c>
      <c r="C54" s="84" t="s">
        <v>374</v>
      </c>
      <c r="D54" s="97" t="s">
        <v>342</v>
      </c>
      <c r="E54" s="84"/>
      <c r="F54" s="97" t="s">
        <v>317</v>
      </c>
      <c r="G54" s="97" t="s">
        <v>151</v>
      </c>
      <c r="H54" s="94">
        <v>366.99999999999994</v>
      </c>
      <c r="I54" s="96">
        <v>3330</v>
      </c>
      <c r="J54" s="84"/>
      <c r="K54" s="94">
        <v>44.325929999999993</v>
      </c>
      <c r="L54" s="95">
        <v>3.2593229602908242E-6</v>
      </c>
      <c r="M54" s="95">
        <v>2.9324957608710855E-2</v>
      </c>
      <c r="N54" s="95">
        <f>K54/'סכום נכסי הקרן'!$C$42</f>
        <v>2.2335939925960314E-2</v>
      </c>
    </row>
    <row r="55" spans="2:14" s="122" customFormat="1">
      <c r="B55" s="87" t="s">
        <v>375</v>
      </c>
      <c r="C55" s="84" t="s">
        <v>376</v>
      </c>
      <c r="D55" s="97" t="s">
        <v>342</v>
      </c>
      <c r="E55" s="84"/>
      <c r="F55" s="97" t="s">
        <v>317</v>
      </c>
      <c r="G55" s="97" t="s">
        <v>151</v>
      </c>
      <c r="H55" s="94">
        <v>183.99999999999997</v>
      </c>
      <c r="I55" s="96">
        <v>7816</v>
      </c>
      <c r="J55" s="84"/>
      <c r="K55" s="94">
        <v>52.161480000000005</v>
      </c>
      <c r="L55" s="95">
        <v>6.7584934106066651E-7</v>
      </c>
      <c r="M55" s="95">
        <v>3.4508766985997127E-2</v>
      </c>
      <c r="N55" s="95">
        <f>K55/'סכום נכסי הקרן'!$C$42</f>
        <v>2.628429191963216E-2</v>
      </c>
    </row>
    <row r="56" spans="2:14" s="122" customFormat="1">
      <c r="B56" s="125"/>
      <c r="C56" s="125"/>
    </row>
    <row r="57" spans="2:14" s="122" customFormat="1">
      <c r="B57" s="125"/>
      <c r="C57" s="125"/>
    </row>
    <row r="58" spans="2:14" s="122" customFormat="1">
      <c r="B58" s="125"/>
      <c r="C58" s="125"/>
    </row>
    <row r="59" spans="2:14" s="122" customFormat="1">
      <c r="B59" s="126" t="s">
        <v>235</v>
      </c>
      <c r="C59" s="125"/>
    </row>
    <row r="60" spans="2:14" s="122" customFormat="1">
      <c r="B60" s="126" t="s">
        <v>100</v>
      </c>
      <c r="C60" s="125"/>
    </row>
    <row r="61" spans="2:14" s="122" customFormat="1">
      <c r="B61" s="126" t="s">
        <v>218</v>
      </c>
      <c r="C61" s="125"/>
    </row>
    <row r="62" spans="2:14" s="122" customFormat="1">
      <c r="B62" s="126" t="s">
        <v>226</v>
      </c>
      <c r="C62" s="125"/>
    </row>
    <row r="63" spans="2:14" s="122" customFormat="1">
      <c r="B63" s="126" t="s">
        <v>233</v>
      </c>
      <c r="C63" s="125"/>
    </row>
    <row r="64" spans="2:14" s="122" customFormat="1">
      <c r="B64" s="125"/>
      <c r="C64" s="125"/>
    </row>
    <row r="65" spans="2:3" s="122" customFormat="1">
      <c r="B65" s="125"/>
      <c r="C65" s="125"/>
    </row>
    <row r="66" spans="2:3" s="122" customFormat="1">
      <c r="B66" s="125"/>
      <c r="C66" s="125"/>
    </row>
    <row r="67" spans="2:3" s="122" customFormat="1">
      <c r="B67" s="125"/>
      <c r="C67" s="125"/>
    </row>
    <row r="68" spans="2:3" s="122" customFormat="1">
      <c r="B68" s="125"/>
      <c r="C68" s="125"/>
    </row>
    <row r="69" spans="2:3" s="122" customFormat="1">
      <c r="B69" s="125"/>
      <c r="C69" s="125"/>
    </row>
    <row r="70" spans="2:3" s="122" customFormat="1">
      <c r="B70" s="125"/>
      <c r="C70" s="125"/>
    </row>
    <row r="71" spans="2:3" s="122" customFormat="1">
      <c r="B71" s="125"/>
      <c r="C71" s="125"/>
    </row>
    <row r="72" spans="2:3" s="122" customFormat="1">
      <c r="B72" s="125"/>
      <c r="C72" s="125"/>
    </row>
    <row r="73" spans="2:3" s="122" customFormat="1">
      <c r="B73" s="125"/>
      <c r="C73" s="125"/>
    </row>
    <row r="74" spans="2:3" s="122" customFormat="1">
      <c r="B74" s="125"/>
      <c r="C74" s="125"/>
    </row>
    <row r="75" spans="2:3" s="122" customFormat="1">
      <c r="B75" s="125"/>
      <c r="C75" s="125"/>
    </row>
    <row r="76" spans="2:3" s="122" customFormat="1">
      <c r="B76" s="125"/>
      <c r="C76" s="125"/>
    </row>
    <row r="77" spans="2:3" s="122" customFormat="1">
      <c r="B77" s="125"/>
      <c r="C77" s="125"/>
    </row>
    <row r="78" spans="2:3" s="122" customFormat="1">
      <c r="B78" s="125"/>
      <c r="C78" s="125"/>
    </row>
    <row r="79" spans="2:3" s="122" customFormat="1">
      <c r="B79" s="125"/>
      <c r="C79" s="125"/>
    </row>
    <row r="80" spans="2:3" s="122" customFormat="1">
      <c r="B80" s="125"/>
      <c r="C80" s="125"/>
    </row>
    <row r="81" spans="2:3" s="122" customFormat="1">
      <c r="B81" s="125"/>
      <c r="C81" s="125"/>
    </row>
    <row r="82" spans="2:3" s="122" customFormat="1">
      <c r="B82" s="125"/>
      <c r="C82" s="125"/>
    </row>
    <row r="83" spans="2:3" s="122" customFormat="1">
      <c r="B83" s="125"/>
      <c r="C83" s="125"/>
    </row>
    <row r="84" spans="2:3" s="122" customFormat="1">
      <c r="B84" s="125"/>
      <c r="C84" s="125"/>
    </row>
    <row r="85" spans="2:3" s="122" customFormat="1">
      <c r="B85" s="125"/>
      <c r="C85" s="125"/>
    </row>
    <row r="86" spans="2:3" s="122" customFormat="1">
      <c r="B86" s="125"/>
      <c r="C86" s="125"/>
    </row>
    <row r="87" spans="2:3" s="122" customFormat="1">
      <c r="B87" s="125"/>
      <c r="C87" s="125"/>
    </row>
    <row r="88" spans="2:3" s="122" customFormat="1">
      <c r="B88" s="125"/>
      <c r="C88" s="125"/>
    </row>
    <row r="89" spans="2:3" s="122" customFormat="1">
      <c r="B89" s="125"/>
      <c r="C89" s="125"/>
    </row>
    <row r="90" spans="2:3" s="122" customFormat="1">
      <c r="B90" s="125"/>
      <c r="C90" s="125"/>
    </row>
    <row r="91" spans="2:3" s="122" customFormat="1">
      <c r="B91" s="125"/>
      <c r="C91" s="125"/>
    </row>
    <row r="92" spans="2:3" s="122" customFormat="1">
      <c r="B92" s="125"/>
      <c r="C92" s="125"/>
    </row>
    <row r="93" spans="2:3" s="122" customFormat="1">
      <c r="B93" s="125"/>
      <c r="C93" s="125"/>
    </row>
    <row r="94" spans="2:3" s="122" customFormat="1">
      <c r="B94" s="125"/>
      <c r="C94" s="125"/>
    </row>
    <row r="95" spans="2:3" s="122" customFormat="1">
      <c r="B95" s="125"/>
      <c r="C95" s="125"/>
    </row>
    <row r="96" spans="2:3" s="122" customFormat="1">
      <c r="B96" s="125"/>
      <c r="C96" s="125"/>
    </row>
    <row r="97" spans="2:3" s="122" customFormat="1">
      <c r="B97" s="125"/>
      <c r="C97" s="125"/>
    </row>
    <row r="98" spans="2:3" s="122" customFormat="1">
      <c r="B98" s="125"/>
      <c r="C98" s="125"/>
    </row>
    <row r="99" spans="2:3" s="122" customFormat="1">
      <c r="B99" s="125"/>
      <c r="C99" s="125"/>
    </row>
    <row r="100" spans="2:3" s="122" customFormat="1">
      <c r="B100" s="125"/>
      <c r="C100" s="125"/>
    </row>
    <row r="101" spans="2:3" s="122" customFormat="1">
      <c r="B101" s="125"/>
      <c r="C101" s="125"/>
    </row>
    <row r="102" spans="2:3" s="122" customFormat="1">
      <c r="B102" s="125"/>
      <c r="C102" s="125"/>
    </row>
    <row r="103" spans="2:3" s="122" customFormat="1">
      <c r="B103" s="125"/>
      <c r="C103" s="125"/>
    </row>
    <row r="104" spans="2:3" s="122" customFormat="1">
      <c r="B104" s="125"/>
      <c r="C104" s="125"/>
    </row>
    <row r="105" spans="2:3" s="122" customFormat="1">
      <c r="B105" s="125"/>
      <c r="C105" s="125"/>
    </row>
    <row r="106" spans="2:3" s="122" customFormat="1">
      <c r="B106" s="125"/>
      <c r="C106" s="125"/>
    </row>
    <row r="107" spans="2:3" s="122" customFormat="1">
      <c r="B107" s="125"/>
      <c r="C107" s="125"/>
    </row>
    <row r="108" spans="2:3" s="122" customFormat="1">
      <c r="B108" s="125"/>
      <c r="C108" s="125"/>
    </row>
    <row r="109" spans="2:3" s="122" customFormat="1">
      <c r="B109" s="125"/>
      <c r="C109" s="125"/>
    </row>
    <row r="110" spans="2:3" s="122" customFormat="1">
      <c r="B110" s="125"/>
      <c r="C110" s="125"/>
    </row>
    <row r="111" spans="2:3" s="122" customFormat="1">
      <c r="B111" s="125"/>
      <c r="C111" s="125"/>
    </row>
    <row r="112" spans="2:3" s="122" customFormat="1">
      <c r="B112" s="125"/>
      <c r="C112" s="125"/>
    </row>
    <row r="113" spans="2:3" s="122" customFormat="1">
      <c r="B113" s="125"/>
      <c r="C113" s="125"/>
    </row>
    <row r="114" spans="2:3" s="122" customFormat="1">
      <c r="B114" s="125"/>
      <c r="C114" s="125"/>
    </row>
    <row r="115" spans="2:3" s="122" customFormat="1">
      <c r="B115" s="125"/>
      <c r="C115" s="125"/>
    </row>
    <row r="116" spans="2:3" s="122" customFormat="1">
      <c r="B116" s="125"/>
      <c r="C116" s="125"/>
    </row>
    <row r="117" spans="2:3" s="122" customFormat="1">
      <c r="B117" s="125"/>
      <c r="C117" s="125"/>
    </row>
    <row r="118" spans="2:3" s="122" customFormat="1">
      <c r="B118" s="125"/>
      <c r="C118" s="125"/>
    </row>
    <row r="119" spans="2:3" s="122" customFormat="1">
      <c r="B119" s="125"/>
      <c r="C119" s="125"/>
    </row>
    <row r="120" spans="2:3" s="122" customFormat="1">
      <c r="B120" s="125"/>
      <c r="C120" s="125"/>
    </row>
    <row r="121" spans="2:3" s="122" customFormat="1">
      <c r="B121" s="125"/>
      <c r="C121" s="125"/>
    </row>
    <row r="122" spans="2:3" s="122" customFormat="1">
      <c r="B122" s="125"/>
      <c r="C122" s="125"/>
    </row>
    <row r="123" spans="2:3" s="122" customFormat="1">
      <c r="B123" s="125"/>
      <c r="C123" s="125"/>
    </row>
    <row r="124" spans="2:3" s="122" customFormat="1">
      <c r="B124" s="125"/>
      <c r="C124" s="125"/>
    </row>
    <row r="125" spans="2:3" s="122" customFormat="1">
      <c r="B125" s="125"/>
      <c r="C125" s="125"/>
    </row>
    <row r="126" spans="2:3" s="122" customFormat="1">
      <c r="B126" s="125"/>
      <c r="C126" s="125"/>
    </row>
    <row r="127" spans="2:3" s="122" customFormat="1">
      <c r="B127" s="125"/>
      <c r="C127" s="125"/>
    </row>
    <row r="128" spans="2:3" s="122" customFormat="1">
      <c r="B128" s="125"/>
      <c r="C128" s="125"/>
    </row>
    <row r="129" spans="2:3" s="122" customFormat="1">
      <c r="B129" s="125"/>
      <c r="C129" s="125"/>
    </row>
    <row r="130" spans="2:3" s="122" customFormat="1">
      <c r="B130" s="125"/>
      <c r="C130" s="125"/>
    </row>
    <row r="131" spans="2:3" s="122" customFormat="1">
      <c r="B131" s="125"/>
      <c r="C131" s="125"/>
    </row>
    <row r="132" spans="2:3" s="122" customFormat="1">
      <c r="B132" s="125"/>
      <c r="C132" s="125"/>
    </row>
    <row r="133" spans="2:3" s="122" customFormat="1">
      <c r="B133" s="125"/>
      <c r="C133" s="125"/>
    </row>
    <row r="134" spans="2:3" s="122" customFormat="1">
      <c r="B134" s="125"/>
      <c r="C134" s="125"/>
    </row>
    <row r="135" spans="2:3" s="122" customFormat="1">
      <c r="B135" s="125"/>
      <c r="C135" s="125"/>
    </row>
    <row r="136" spans="2:3" s="122" customFormat="1">
      <c r="B136" s="125"/>
      <c r="C136" s="125"/>
    </row>
    <row r="137" spans="2:3" s="122" customFormat="1">
      <c r="B137" s="125"/>
      <c r="C137" s="125"/>
    </row>
    <row r="138" spans="2:3" s="122" customFormat="1">
      <c r="B138" s="125"/>
      <c r="C138" s="125"/>
    </row>
    <row r="139" spans="2:3" s="122" customFormat="1">
      <c r="B139" s="125"/>
      <c r="C139" s="125"/>
    </row>
    <row r="140" spans="2:3" s="122" customFormat="1">
      <c r="B140" s="125"/>
      <c r="C140" s="125"/>
    </row>
    <row r="141" spans="2:3" s="122" customFormat="1">
      <c r="B141" s="125"/>
      <c r="C141" s="125"/>
    </row>
    <row r="142" spans="2:3" s="122" customFormat="1">
      <c r="B142" s="125"/>
      <c r="C142" s="125"/>
    </row>
    <row r="143" spans="2:3" s="122" customFormat="1">
      <c r="B143" s="125"/>
      <c r="C143" s="125"/>
    </row>
    <row r="144" spans="2:3" s="122" customFormat="1">
      <c r="B144" s="125"/>
      <c r="C144" s="125"/>
    </row>
    <row r="145" spans="2:3" s="122" customFormat="1">
      <c r="B145" s="125"/>
      <c r="C145" s="125"/>
    </row>
    <row r="146" spans="2:3" s="122" customFormat="1">
      <c r="B146" s="125"/>
      <c r="C146" s="125"/>
    </row>
    <row r="147" spans="2:3" s="122" customFormat="1">
      <c r="B147" s="125"/>
      <c r="C147" s="125"/>
    </row>
    <row r="148" spans="2:3" s="122" customFormat="1">
      <c r="B148" s="125"/>
      <c r="C148" s="125"/>
    </row>
    <row r="149" spans="2:3" s="122" customFormat="1">
      <c r="B149" s="125"/>
      <c r="C149" s="125"/>
    </row>
    <row r="150" spans="2:3" s="122" customFormat="1">
      <c r="B150" s="125"/>
      <c r="C150" s="125"/>
    </row>
    <row r="151" spans="2:3" s="122" customFormat="1">
      <c r="B151" s="125"/>
      <c r="C151" s="125"/>
    </row>
    <row r="152" spans="2:3" s="122" customFormat="1">
      <c r="B152" s="125"/>
      <c r="C152" s="125"/>
    </row>
    <row r="153" spans="2:3" s="122" customFormat="1">
      <c r="B153" s="125"/>
      <c r="C153" s="125"/>
    </row>
    <row r="154" spans="2:3" s="122" customFormat="1">
      <c r="B154" s="125"/>
      <c r="C154" s="125"/>
    </row>
    <row r="155" spans="2:3" s="122" customFormat="1">
      <c r="B155" s="125"/>
      <c r="C155" s="125"/>
    </row>
    <row r="156" spans="2:3" s="122" customFormat="1">
      <c r="B156" s="125"/>
      <c r="C156" s="125"/>
    </row>
    <row r="157" spans="2:3" s="122" customFormat="1">
      <c r="B157" s="125"/>
      <c r="C157" s="125"/>
    </row>
    <row r="158" spans="2:3" s="122" customFormat="1">
      <c r="B158" s="125"/>
      <c r="C158" s="125"/>
    </row>
    <row r="159" spans="2:3" s="122" customFormat="1">
      <c r="B159" s="125"/>
      <c r="C159" s="125"/>
    </row>
    <row r="160" spans="2:3" s="122" customFormat="1">
      <c r="B160" s="125"/>
      <c r="C160" s="125"/>
    </row>
    <row r="161" spans="2:3" s="122" customFormat="1">
      <c r="B161" s="125"/>
      <c r="C161" s="125"/>
    </row>
    <row r="162" spans="2:3" s="122" customFormat="1">
      <c r="B162" s="125"/>
      <c r="C162" s="125"/>
    </row>
    <row r="163" spans="2:3" s="122" customFormat="1">
      <c r="B163" s="125"/>
      <c r="C163" s="125"/>
    </row>
    <row r="164" spans="2:3" s="122" customFormat="1">
      <c r="B164" s="125"/>
      <c r="C164" s="125"/>
    </row>
    <row r="165" spans="2:3" s="122" customFormat="1">
      <c r="B165" s="125"/>
      <c r="C165" s="125"/>
    </row>
    <row r="166" spans="2:3" s="122" customFormat="1">
      <c r="B166" s="125"/>
      <c r="C166" s="125"/>
    </row>
    <row r="167" spans="2:3" s="122" customFormat="1">
      <c r="B167" s="125"/>
      <c r="C167" s="125"/>
    </row>
    <row r="168" spans="2:3" s="122" customFormat="1">
      <c r="B168" s="125"/>
      <c r="C168" s="125"/>
    </row>
    <row r="169" spans="2:3" s="122" customFormat="1">
      <c r="B169" s="125"/>
      <c r="C169" s="125"/>
    </row>
    <row r="170" spans="2:3" s="122" customFormat="1">
      <c r="B170" s="125"/>
      <c r="C170" s="125"/>
    </row>
    <row r="171" spans="2:3" s="122" customFormat="1">
      <c r="B171" s="125"/>
      <c r="C171" s="125"/>
    </row>
    <row r="172" spans="2:3" s="122" customFormat="1">
      <c r="B172" s="125"/>
      <c r="C172" s="125"/>
    </row>
    <row r="173" spans="2:3" s="122" customFormat="1">
      <c r="B173" s="125"/>
      <c r="C173" s="125"/>
    </row>
    <row r="174" spans="2:3" s="122" customFormat="1">
      <c r="B174" s="125"/>
      <c r="C174" s="125"/>
    </row>
    <row r="175" spans="2:3" s="122" customFormat="1">
      <c r="B175" s="125"/>
      <c r="C175" s="125"/>
    </row>
    <row r="176" spans="2:3" s="122" customFormat="1">
      <c r="B176" s="125"/>
      <c r="C176" s="125"/>
    </row>
    <row r="177" spans="2:3" s="122" customFormat="1">
      <c r="B177" s="125"/>
      <c r="C177" s="125"/>
    </row>
    <row r="178" spans="2:3" s="122" customFormat="1">
      <c r="B178" s="125"/>
      <c r="C178" s="125"/>
    </row>
    <row r="179" spans="2:3" s="122" customFormat="1">
      <c r="B179" s="125"/>
      <c r="C179" s="125"/>
    </row>
    <row r="180" spans="2:3" s="122" customFormat="1">
      <c r="B180" s="125"/>
      <c r="C180" s="125"/>
    </row>
    <row r="181" spans="2:3" s="122" customFormat="1">
      <c r="B181" s="125"/>
      <c r="C181" s="125"/>
    </row>
    <row r="182" spans="2:3" s="122" customFormat="1">
      <c r="B182" s="125"/>
      <c r="C182" s="125"/>
    </row>
    <row r="183" spans="2:3" s="122" customFormat="1">
      <c r="B183" s="125"/>
      <c r="C183" s="125"/>
    </row>
    <row r="184" spans="2:3" s="122" customFormat="1">
      <c r="B184" s="125"/>
      <c r="C184" s="125"/>
    </row>
    <row r="185" spans="2:3" s="122" customFormat="1">
      <c r="B185" s="125"/>
      <c r="C185" s="125"/>
    </row>
    <row r="186" spans="2:3" s="122" customFormat="1">
      <c r="B186" s="125"/>
      <c r="C186" s="125"/>
    </row>
    <row r="187" spans="2:3" s="122" customFormat="1">
      <c r="B187" s="125"/>
      <c r="C187" s="125"/>
    </row>
    <row r="188" spans="2:3" s="122" customFormat="1">
      <c r="B188" s="125"/>
      <c r="C188" s="125"/>
    </row>
    <row r="189" spans="2:3" s="122" customFormat="1">
      <c r="B189" s="125"/>
      <c r="C189" s="125"/>
    </row>
    <row r="190" spans="2:3" s="122" customFormat="1">
      <c r="B190" s="125"/>
      <c r="C190" s="125"/>
    </row>
    <row r="191" spans="2:3" s="122" customFormat="1">
      <c r="B191" s="125"/>
      <c r="C191" s="125"/>
    </row>
    <row r="192" spans="2:3" s="122" customFormat="1">
      <c r="B192" s="125"/>
      <c r="C192" s="125"/>
    </row>
    <row r="193" spans="2:3" s="122" customFormat="1">
      <c r="B193" s="125"/>
      <c r="C193" s="125"/>
    </row>
    <row r="194" spans="2:3" s="122" customFormat="1">
      <c r="B194" s="125"/>
      <c r="C194" s="125"/>
    </row>
    <row r="195" spans="2:3" s="122" customFormat="1">
      <c r="B195" s="125"/>
      <c r="C195" s="125"/>
    </row>
    <row r="196" spans="2:3" s="122" customFormat="1">
      <c r="B196" s="125"/>
      <c r="C196" s="125"/>
    </row>
    <row r="197" spans="2:3" s="122" customFormat="1">
      <c r="B197" s="125"/>
      <c r="C197" s="125"/>
    </row>
    <row r="198" spans="2:3" s="122" customFormat="1">
      <c r="B198" s="125"/>
      <c r="C198" s="125"/>
    </row>
    <row r="199" spans="2:3" s="122" customFormat="1">
      <c r="B199" s="125"/>
      <c r="C199" s="125"/>
    </row>
    <row r="200" spans="2:3" s="122" customFormat="1">
      <c r="B200" s="125"/>
      <c r="C200" s="125"/>
    </row>
    <row r="201" spans="2:3" s="122" customFormat="1">
      <c r="B201" s="125"/>
      <c r="C201" s="125"/>
    </row>
    <row r="202" spans="2:3" s="122" customFormat="1">
      <c r="B202" s="125"/>
      <c r="C202" s="125"/>
    </row>
    <row r="203" spans="2:3" s="122" customFormat="1">
      <c r="B203" s="125"/>
      <c r="C203" s="125"/>
    </row>
    <row r="204" spans="2:3" s="122" customFormat="1">
      <c r="B204" s="125"/>
      <c r="C204" s="125"/>
    </row>
    <row r="205" spans="2:3" s="122" customFormat="1">
      <c r="B205" s="125"/>
      <c r="C205" s="125"/>
    </row>
    <row r="206" spans="2:3" s="122" customFormat="1">
      <c r="B206" s="125"/>
      <c r="C206" s="125"/>
    </row>
    <row r="207" spans="2:3" s="122" customFormat="1">
      <c r="B207" s="125"/>
      <c r="C207" s="125"/>
    </row>
    <row r="208" spans="2:3" s="122" customFormat="1">
      <c r="B208" s="125"/>
      <c r="C208" s="125"/>
    </row>
    <row r="209" spans="2:3" s="122" customFormat="1">
      <c r="B209" s="125"/>
      <c r="C209" s="125"/>
    </row>
    <row r="210" spans="2:3" s="122" customFormat="1">
      <c r="B210" s="125"/>
      <c r="C210" s="125"/>
    </row>
    <row r="211" spans="2:3" s="122" customFormat="1">
      <c r="B211" s="125"/>
      <c r="C211" s="125"/>
    </row>
    <row r="212" spans="2:3" s="122" customFormat="1">
      <c r="B212" s="125"/>
      <c r="C212" s="125"/>
    </row>
    <row r="213" spans="2:3" s="122" customFormat="1">
      <c r="B213" s="125"/>
      <c r="C213" s="125"/>
    </row>
    <row r="214" spans="2:3" s="122" customFormat="1">
      <c r="B214" s="125"/>
      <c r="C214" s="125"/>
    </row>
    <row r="215" spans="2:3" s="122" customFormat="1">
      <c r="B215" s="125"/>
      <c r="C215" s="125"/>
    </row>
    <row r="216" spans="2:3" s="122" customFormat="1">
      <c r="B216" s="125"/>
      <c r="C216" s="125"/>
    </row>
    <row r="217" spans="2:3" s="122" customFormat="1">
      <c r="B217" s="125"/>
      <c r="C217" s="125"/>
    </row>
    <row r="218" spans="2:3" s="122" customFormat="1">
      <c r="B218" s="125"/>
      <c r="C218" s="125"/>
    </row>
    <row r="219" spans="2:3" s="122" customFormat="1">
      <c r="B219" s="125"/>
      <c r="C219" s="125"/>
    </row>
    <row r="220" spans="2:3" s="122" customFormat="1">
      <c r="B220" s="125"/>
      <c r="C220" s="125"/>
    </row>
    <row r="221" spans="2:3" s="122" customFormat="1">
      <c r="B221" s="125"/>
      <c r="C221" s="125"/>
    </row>
    <row r="222" spans="2:3" s="122" customFormat="1">
      <c r="B222" s="125"/>
      <c r="C222" s="125"/>
    </row>
    <row r="223" spans="2:3" s="122" customFormat="1">
      <c r="B223" s="125"/>
      <c r="C223" s="125"/>
    </row>
    <row r="224" spans="2:3" s="122" customFormat="1">
      <c r="B224" s="125"/>
      <c r="C224" s="125"/>
    </row>
    <row r="225" spans="2:7" s="122" customFormat="1">
      <c r="B225" s="125"/>
      <c r="C225" s="125"/>
    </row>
    <row r="226" spans="2:7" s="122" customFormat="1">
      <c r="B226" s="125"/>
      <c r="C226" s="125"/>
    </row>
    <row r="227" spans="2:7" s="122" customFormat="1">
      <c r="B227" s="125"/>
      <c r="C227" s="125"/>
    </row>
    <row r="228" spans="2:7" s="122" customFormat="1">
      <c r="B228" s="125"/>
      <c r="C228" s="125"/>
    </row>
    <row r="229" spans="2:7" s="122" customFormat="1">
      <c r="B229" s="125"/>
      <c r="C229" s="125"/>
    </row>
    <row r="230" spans="2:7" s="122" customFormat="1">
      <c r="B230" s="125"/>
      <c r="C230" s="125"/>
    </row>
    <row r="231" spans="2:7" s="122" customFormat="1">
      <c r="B231" s="125"/>
      <c r="C231" s="125"/>
    </row>
    <row r="232" spans="2:7" s="122" customFormat="1">
      <c r="B232" s="125"/>
      <c r="C232" s="125"/>
    </row>
    <row r="233" spans="2:7" s="122" customFormat="1">
      <c r="B233" s="125"/>
      <c r="C233" s="125"/>
    </row>
    <row r="234" spans="2:7" s="122" customFormat="1">
      <c r="B234" s="125"/>
      <c r="C234" s="125"/>
    </row>
    <row r="235" spans="2:7" s="122" customFormat="1">
      <c r="B235" s="125"/>
      <c r="C235" s="125"/>
    </row>
    <row r="236" spans="2:7" s="122" customFormat="1">
      <c r="B236" s="125"/>
      <c r="C236" s="125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D239" s="1"/>
      <c r="E239" s="1"/>
      <c r="F239" s="1"/>
      <c r="G239" s="1"/>
    </row>
    <row r="240" spans="2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58 B60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167</v>
      </c>
      <c r="C1" s="78" t="s" vm="1">
        <v>236</v>
      </c>
    </row>
    <row r="2" spans="2:65">
      <c r="B2" s="57" t="s">
        <v>166</v>
      </c>
      <c r="C2" s="78" t="s">
        <v>237</v>
      </c>
    </row>
    <row r="3" spans="2:65">
      <c r="B3" s="57" t="s">
        <v>168</v>
      </c>
      <c r="C3" s="78" t="s">
        <v>238</v>
      </c>
    </row>
    <row r="4" spans="2:65">
      <c r="B4" s="57" t="s">
        <v>169</v>
      </c>
      <c r="C4" s="78">
        <v>2149</v>
      </c>
    </row>
    <row r="6" spans="2:65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78.75">
      <c r="B8" s="23" t="s">
        <v>103</v>
      </c>
      <c r="C8" s="31" t="s">
        <v>37</v>
      </c>
      <c r="D8" s="31" t="s">
        <v>107</v>
      </c>
      <c r="E8" s="31" t="s">
        <v>105</v>
      </c>
      <c r="F8" s="31" t="s">
        <v>49</v>
      </c>
      <c r="G8" s="31" t="s">
        <v>15</v>
      </c>
      <c r="H8" s="31" t="s">
        <v>50</v>
      </c>
      <c r="I8" s="31" t="s">
        <v>89</v>
      </c>
      <c r="J8" s="31" t="s">
        <v>220</v>
      </c>
      <c r="K8" s="31" t="s">
        <v>219</v>
      </c>
      <c r="L8" s="31" t="s">
        <v>48</v>
      </c>
      <c r="M8" s="31" t="s">
        <v>47</v>
      </c>
      <c r="N8" s="31" t="s">
        <v>170</v>
      </c>
      <c r="O8" s="21" t="s">
        <v>172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227</v>
      </c>
      <c r="K9" s="33"/>
      <c r="L9" s="33" t="s">
        <v>223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235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100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218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226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2018-12-04T10:56:38+00:00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EAF957B-E05F-4DFD-9D59-97AB6CA54E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