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עתידיים'!$B$6:$K$40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L42" i="62" l="1"/>
  <c r="L13" i="62"/>
  <c r="J39" i="76" l="1"/>
  <c r="J38" i="76"/>
  <c r="J37" i="76"/>
  <c r="J36" i="76"/>
  <c r="J35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O18" i="69"/>
  <c r="O17" i="69"/>
  <c r="O16" i="69"/>
  <c r="O15" i="69"/>
  <c r="O14" i="69"/>
  <c r="O13" i="69"/>
  <c r="O12" i="69"/>
  <c r="O11" i="69"/>
  <c r="K15" i="65"/>
  <c r="K14" i="65"/>
  <c r="K13" i="65"/>
  <c r="K12" i="65"/>
  <c r="K11" i="65"/>
  <c r="M44" i="63"/>
  <c r="M43" i="63"/>
  <c r="M42" i="63"/>
  <c r="M41" i="63"/>
  <c r="M40" i="63"/>
  <c r="M39" i="63"/>
  <c r="M38" i="63"/>
  <c r="M37" i="63"/>
  <c r="M36" i="63"/>
  <c r="M35" i="63"/>
  <c r="M34" i="63"/>
  <c r="M33" i="63"/>
  <c r="M32" i="63"/>
  <c r="M30" i="63"/>
  <c r="M29" i="63"/>
  <c r="M28" i="63"/>
  <c r="M27" i="63"/>
  <c r="M26" i="63"/>
  <c r="M25" i="63"/>
  <c r="M24" i="63"/>
  <c r="M23" i="63"/>
  <c r="M21" i="63"/>
  <c r="M20" i="63"/>
  <c r="M19" i="63"/>
  <c r="M18" i="63"/>
  <c r="M17" i="63"/>
  <c r="M16" i="63"/>
  <c r="M15" i="63"/>
  <c r="M14" i="63"/>
  <c r="M13" i="63"/>
  <c r="M12" i="63"/>
  <c r="M11" i="63"/>
  <c r="L125" i="62"/>
  <c r="N125" i="62" s="1"/>
  <c r="L147" i="62"/>
  <c r="N147" i="62" s="1"/>
  <c r="N154" i="62"/>
  <c r="N151" i="62"/>
  <c r="N149" i="62"/>
  <c r="N148" i="62"/>
  <c r="N145" i="62"/>
  <c r="N144" i="62"/>
  <c r="N143" i="62"/>
  <c r="N142" i="62"/>
  <c r="N141" i="62"/>
  <c r="N153" i="62"/>
  <c r="N140" i="62"/>
  <c r="N139" i="62"/>
  <c r="N152" i="62"/>
  <c r="N138" i="62"/>
  <c r="N150" i="62"/>
  <c r="N137" i="62"/>
  <c r="N136" i="62"/>
  <c r="N135" i="62"/>
  <c r="N134" i="62"/>
  <c r="N133" i="62"/>
  <c r="N132" i="62"/>
  <c r="N131" i="62"/>
  <c r="N130" i="62"/>
  <c r="N129" i="62"/>
  <c r="N128" i="62"/>
  <c r="N127" i="62"/>
  <c r="N126" i="62"/>
  <c r="N122" i="62"/>
  <c r="N121" i="62"/>
  <c r="N120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1" i="62"/>
  <c r="N70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72" i="62"/>
  <c r="N36" i="62"/>
  <c r="N35" i="62"/>
  <c r="N69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7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L124" i="62" l="1"/>
  <c r="N124" i="62" s="1"/>
  <c r="J18" i="58"/>
  <c r="J12" i="58"/>
  <c r="J11" i="58"/>
  <c r="J10" i="58" s="1"/>
  <c r="J20" i="58"/>
  <c r="C31" i="88"/>
  <c r="C24" i="88"/>
  <c r="C19" i="88"/>
  <c r="C17" i="88"/>
  <c r="C16" i="88"/>
  <c r="C13" i="88"/>
  <c r="C12" i="88" l="1"/>
  <c r="C23" i="88"/>
  <c r="K22" i="58"/>
  <c r="K19" i="58"/>
  <c r="K10" i="58"/>
  <c r="K18" i="58"/>
  <c r="K14" i="58"/>
  <c r="C11" i="88"/>
  <c r="K13" i="58"/>
  <c r="K24" i="58"/>
  <c r="K11" i="58"/>
  <c r="K15" i="58"/>
  <c r="K20" i="58"/>
  <c r="K12" i="58"/>
  <c r="K16" i="58"/>
  <c r="K21" i="58"/>
  <c r="K23" i="5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C42" i="88" s="1"/>
  <c r="K39" i="76" l="1"/>
  <c r="K35" i="76"/>
  <c r="K30" i="76"/>
  <c r="K26" i="76"/>
  <c r="K22" i="76"/>
  <c r="K18" i="76"/>
  <c r="K14" i="76"/>
  <c r="K38" i="76"/>
  <c r="K29" i="76"/>
  <c r="K17" i="76"/>
  <c r="K37" i="76"/>
  <c r="K32" i="76"/>
  <c r="K28" i="76"/>
  <c r="K24" i="76"/>
  <c r="K20" i="76"/>
  <c r="K16" i="76"/>
  <c r="K12" i="76"/>
  <c r="K36" i="76"/>
  <c r="K31" i="76"/>
  <c r="K27" i="76"/>
  <c r="K23" i="76"/>
  <c r="K19" i="76"/>
  <c r="K15" i="76"/>
  <c r="K11" i="76"/>
  <c r="K33" i="76"/>
  <c r="K25" i="76"/>
  <c r="K21" i="76"/>
  <c r="K13" i="76"/>
  <c r="L23" i="58"/>
  <c r="P18" i="69"/>
  <c r="P14" i="69"/>
  <c r="L12" i="65"/>
  <c r="N42" i="63"/>
  <c r="N38" i="63"/>
  <c r="N34" i="63"/>
  <c r="N29" i="63"/>
  <c r="N25" i="63"/>
  <c r="N20" i="63"/>
  <c r="N16" i="63"/>
  <c r="N12" i="63"/>
  <c r="L13" i="65"/>
  <c r="N26" i="63"/>
  <c r="P17" i="69"/>
  <c r="P13" i="69"/>
  <c r="L15" i="65"/>
  <c r="L11" i="65"/>
  <c r="N41" i="63"/>
  <c r="N37" i="63"/>
  <c r="N33" i="63"/>
  <c r="N28" i="63"/>
  <c r="N24" i="63"/>
  <c r="N19" i="63"/>
  <c r="N15" i="63"/>
  <c r="N11" i="63"/>
  <c r="N35" i="63"/>
  <c r="N17" i="63"/>
  <c r="P16" i="69"/>
  <c r="P12" i="69"/>
  <c r="L14" i="65"/>
  <c r="N44" i="63"/>
  <c r="N40" i="63"/>
  <c r="N36" i="63"/>
  <c r="N32" i="63"/>
  <c r="N27" i="63"/>
  <c r="N23" i="63"/>
  <c r="N18" i="63"/>
  <c r="N14" i="63"/>
  <c r="P15" i="69"/>
  <c r="P11" i="69"/>
  <c r="N43" i="63"/>
  <c r="N39" i="63"/>
  <c r="N30" i="63"/>
  <c r="N21" i="63"/>
  <c r="N13" i="63"/>
  <c r="L12" i="58"/>
  <c r="L20" i="58"/>
  <c r="D38" i="88"/>
  <c r="L24" i="58"/>
  <c r="L10" i="58"/>
  <c r="D23" i="88"/>
  <c r="D16" i="88"/>
  <c r="L13" i="58"/>
  <c r="D42" i="88"/>
  <c r="D12" i="88"/>
  <c r="L21" i="58"/>
  <c r="O149" i="62"/>
  <c r="O144" i="62"/>
  <c r="O153" i="62"/>
  <c r="O138" i="62"/>
  <c r="O135" i="62"/>
  <c r="O131" i="62"/>
  <c r="O127" i="62"/>
  <c r="O122" i="62"/>
  <c r="O118" i="62"/>
  <c r="O114" i="62"/>
  <c r="O110" i="62"/>
  <c r="O106" i="62"/>
  <c r="O102" i="62"/>
  <c r="O98" i="62"/>
  <c r="O94" i="62"/>
  <c r="O90" i="62"/>
  <c r="O86" i="62"/>
  <c r="O81" i="62"/>
  <c r="O77" i="62"/>
  <c r="O73" i="62"/>
  <c r="O67" i="62"/>
  <c r="O63" i="62"/>
  <c r="O59" i="62"/>
  <c r="O55" i="62"/>
  <c r="O51" i="62"/>
  <c r="O47" i="62"/>
  <c r="O43" i="62"/>
  <c r="O38" i="62"/>
  <c r="O35" i="62"/>
  <c r="O32" i="62"/>
  <c r="O28" i="62"/>
  <c r="O24" i="62"/>
  <c r="O20" i="62"/>
  <c r="O16" i="62"/>
  <c r="O12" i="62"/>
  <c r="R43" i="59"/>
  <c r="R39" i="59"/>
  <c r="R35" i="59"/>
  <c r="R31" i="59"/>
  <c r="R27" i="59"/>
  <c r="R22" i="59"/>
  <c r="R18" i="59"/>
  <c r="R14" i="59"/>
  <c r="O148" i="62"/>
  <c r="O143" i="62"/>
  <c r="O140" i="62"/>
  <c r="O150" i="62"/>
  <c r="O134" i="62"/>
  <c r="O130" i="62"/>
  <c r="O126" i="62"/>
  <c r="O121" i="62"/>
  <c r="O117" i="62"/>
  <c r="O113" i="62"/>
  <c r="O109" i="62"/>
  <c r="O105" i="62"/>
  <c r="O101" i="62"/>
  <c r="O97" i="62"/>
  <c r="O93" i="62"/>
  <c r="O89" i="62"/>
  <c r="O85" i="62"/>
  <c r="O80" i="62"/>
  <c r="O76" i="62"/>
  <c r="O71" i="62"/>
  <c r="O66" i="62"/>
  <c r="O62" i="62"/>
  <c r="O58" i="62"/>
  <c r="O54" i="62"/>
  <c r="O50" i="62"/>
  <c r="O46" i="62"/>
  <c r="O42" i="62"/>
  <c r="O37" i="62"/>
  <c r="O69" i="62"/>
  <c r="O31" i="62"/>
  <c r="O27" i="62"/>
  <c r="O23" i="62"/>
  <c r="O19" i="62"/>
  <c r="O15" i="62"/>
  <c r="O11" i="62"/>
  <c r="R42" i="59"/>
  <c r="R38" i="59"/>
  <c r="R34" i="59"/>
  <c r="R30" i="59"/>
  <c r="R25" i="59"/>
  <c r="R21" i="59"/>
  <c r="R17" i="59"/>
  <c r="O147" i="62"/>
  <c r="O139" i="62"/>
  <c r="O133" i="62"/>
  <c r="O125" i="62"/>
  <c r="O116" i="62"/>
  <c r="O108" i="62"/>
  <c r="O100" i="62"/>
  <c r="O92" i="62"/>
  <c r="O84" i="62"/>
  <c r="O75" i="62"/>
  <c r="O65" i="62"/>
  <c r="O57" i="62"/>
  <c r="O49" i="62"/>
  <c r="O40" i="62"/>
  <c r="O34" i="62"/>
  <c r="O26" i="62"/>
  <c r="O18" i="62"/>
  <c r="R37" i="59"/>
  <c r="R29" i="59"/>
  <c r="R20" i="59"/>
  <c r="R13" i="59"/>
  <c r="O145" i="62"/>
  <c r="O152" i="62"/>
  <c r="O132" i="62"/>
  <c r="O124" i="62"/>
  <c r="O115" i="62"/>
  <c r="O107" i="62"/>
  <c r="O99" i="62"/>
  <c r="O91" i="62"/>
  <c r="O83" i="62"/>
  <c r="O74" i="62"/>
  <c r="O64" i="62"/>
  <c r="O56" i="62"/>
  <c r="O48" i="62"/>
  <c r="O39" i="62"/>
  <c r="O33" i="62"/>
  <c r="O25" i="62"/>
  <c r="O17" i="62"/>
  <c r="R44" i="59"/>
  <c r="R36" i="59"/>
  <c r="R28" i="59"/>
  <c r="R19" i="59"/>
  <c r="R12" i="59"/>
  <c r="O154" i="62"/>
  <c r="O142" i="62"/>
  <c r="O137" i="62"/>
  <c r="O129" i="62"/>
  <c r="O120" i="62"/>
  <c r="O112" i="62"/>
  <c r="O104" i="62"/>
  <c r="O96" i="62"/>
  <c r="O88" i="62"/>
  <c r="O79" i="62"/>
  <c r="O70" i="62"/>
  <c r="O61" i="62"/>
  <c r="O53" i="62"/>
  <c r="O45" i="62"/>
  <c r="O72" i="62"/>
  <c r="O30" i="62"/>
  <c r="O22" i="62"/>
  <c r="O14" i="62"/>
  <c r="R41" i="59"/>
  <c r="R33" i="59"/>
  <c r="R24" i="59"/>
  <c r="R16" i="59"/>
  <c r="R11" i="59"/>
  <c r="O151" i="62"/>
  <c r="O141" i="62"/>
  <c r="O136" i="62"/>
  <c r="O128" i="62"/>
  <c r="O119" i="62"/>
  <c r="O111" i="62"/>
  <c r="O103" i="62"/>
  <c r="O95" i="62"/>
  <c r="O87" i="62"/>
  <c r="O78" i="62"/>
  <c r="O68" i="62"/>
  <c r="O60" i="62"/>
  <c r="O52" i="62"/>
  <c r="O44" i="62"/>
  <c r="O36" i="62"/>
  <c r="O29" i="62"/>
  <c r="O21" i="62"/>
  <c r="O13" i="62"/>
  <c r="R40" i="59"/>
  <c r="R32" i="59"/>
  <c r="R23" i="59"/>
  <c r="R15" i="59"/>
  <c r="D10" i="88"/>
  <c r="D17" i="88"/>
  <c r="D13" i="88"/>
  <c r="D31" i="88"/>
  <c r="L16" i="58"/>
  <c r="L18" i="58"/>
  <c r="L14" i="58"/>
  <c r="D11" i="88"/>
  <c r="D19" i="88"/>
  <c r="D24" i="88"/>
  <c r="L15" i="58"/>
  <c r="L11" i="58"/>
  <c r="L22" i="58"/>
  <c r="L19" i="5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2">
    <s v="Migdal Hashkaot Neches Boded"/>
    <s v="{[Time].[Hie Time].[Yom].&amp;[20181231]}"/>
    <s v="{[Medida].[Medida].&amp;[2]}"/>
    <s v="{[Keren].[Keren].[All]}"/>
    <s v="{[Cheshbon KM].[Hie Peilut].[Peilut 7].&amp;[Kod_Peilut_L7_1044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3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3" si="31">
        <n x="1" s="1"/>
        <n x="29"/>
        <n x="30"/>
      </t>
    </mdx>
    <mdx n="0" f="v">
      <t c="3" si="31">
        <n x="1" s="1"/>
        <n x="32"/>
        <n x="30"/>
      </t>
    </mdx>
    <mdx n="0" f="v">
      <t c="3" si="31">
        <n x="1" s="1"/>
        <n x="33"/>
        <n x="30"/>
      </t>
    </mdx>
    <mdx n="0" f="v">
      <t c="3" si="31">
        <n x="1" s="1"/>
        <n x="34"/>
        <n x="30"/>
      </t>
    </mdx>
    <mdx n="0" f="v">
      <t c="3" si="31">
        <n x="1" s="1"/>
        <n x="35"/>
        <n x="30"/>
      </t>
    </mdx>
    <mdx n="0" f="v">
      <t c="3" si="31">
        <n x="1" s="1"/>
        <n x="36"/>
        <n x="30"/>
      </t>
    </mdx>
    <mdx n="0" f="v">
      <t c="3" si="31">
        <n x="1" s="1"/>
        <n x="37"/>
        <n x="30"/>
      </t>
    </mdx>
    <mdx n="0" f="v">
      <t c="3" si="31">
        <n x="1" s="1"/>
        <n x="38"/>
        <n x="30"/>
      </t>
    </mdx>
    <mdx n="0" f="v">
      <t c="3" si="31">
        <n x="1" s="1"/>
        <n x="39"/>
        <n x="30"/>
      </t>
    </mdx>
    <mdx n="0" f="v">
      <t c="3" si="31">
        <n x="1" s="1"/>
        <n x="40"/>
        <n x="30"/>
      </t>
    </mdx>
    <mdx n="0" f="v">
      <t c="3" si="31">
        <n x="1" s="1"/>
        <n x="41"/>
        <n x="30"/>
      </t>
    </mdx>
  </mdxMetadata>
  <valueMetadata count="5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</valueMetadata>
</metadata>
</file>

<file path=xl/sharedStrings.xml><?xml version="1.0" encoding="utf-8"?>
<sst xmlns="http://schemas.openxmlformats.org/spreadsheetml/2006/main" count="3167" uniqueCount="832">
  <si>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</si>
  <si>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</si>
  <si>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</si>
  <si>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</si>
  <si>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</si>
  <si>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</si>
  <si>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</si>
  <si>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</si>
  <si>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</si>
  <si>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</si>
  <si>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</si>
  <si>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</si>
  <si>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</si>
  <si>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</si>
  <si>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</si>
  <si>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</si>
  <si>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</si>
  <si>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</si>
  <si>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</si>
  <si>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</si>
  <si>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</si>
  <si>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</si>
  <si>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</si>
  <si>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</si>
  <si>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</si>
  <si>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</si>
  <si>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</si>
  <si>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</si>
  <si>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</si>
  <si>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</si>
  <si>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</si>
  <si>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</si>
  <si>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</si>
  <si>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</si>
  <si>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</si>
  <si>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</si>
  <si>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</si>
  <si>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</si>
  <si>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</si>
  <si>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</si>
  <si>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</si>
  <si>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</si>
  <si>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</si>
  <si>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</si>
  <si>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</si>
  <si>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</si>
  <si>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</si>
  <si>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</si>
  <si>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</si>
  <si>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</si>
  <si>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</si>
  <si>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</si>
  <si>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</si>
  <si>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</si>
  <si>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</si>
  <si>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</si>
  <si>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</si>
  <si>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</si>
  <si>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</si>
  <si>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</si>
  <si>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</si>
  <si>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</si>
  <si>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</si>
  <si>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</si>
  <si>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</si>
  <si>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</si>
  <si>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</si>
  <si>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</si>
  <si>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</si>
  <si>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</si>
  <si>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</si>
  <si>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</si>
  <si>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</si>
  <si>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</si>
  <si>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</si>
  <si>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</si>
  <si>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</si>
  <si>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</si>
  <si>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</si>
  <si>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</si>
  <si>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</si>
  <si>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</si>
  <si>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</si>
  <si>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</si>
  <si>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</si>
  <si>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</si>
  <si>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</si>
  <si>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</si>
  <si>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</si>
  <si>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</si>
  <si>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</si>
  <si>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</si>
  <si>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</si>
  <si>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</si>
  <si>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</si>
  <si>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</si>
  <si>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</si>
  <si>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</si>
  <si>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</si>
  <si>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</si>
  <si>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</si>
  <si>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</si>
  <si>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</si>
  <si>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</si>
  <si>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</si>
  <si>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</si>
  <si>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</si>
  <si>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</si>
  <si>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</si>
  <si>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</si>
  <si>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</si>
  <si>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</si>
  <si>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</si>
  <si>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</si>
  <si>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</si>
  <si>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</si>
  <si>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</si>
  <si>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</si>
  <si>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</si>
  <si>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</si>
  <si>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</si>
  <si>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</si>
  <si>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</si>
  <si>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</si>
  <si>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</si>
  <si>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</si>
  <si>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</si>
  <si>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</si>
  <si>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</si>
  <si>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</si>
  <si>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</si>
  <si>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</si>
  <si>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</si>
  <si>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</si>
  <si>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</si>
  <si>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</si>
  <si>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</si>
  <si>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</si>
  <si>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</si>
  <si>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</si>
  <si>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</si>
  <si>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</si>
  <si>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</si>
  <si>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</si>
  <si>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</si>
  <si>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</si>
  <si>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</si>
  <si>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</si>
  <si>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</si>
  <si>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</si>
  <si>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</si>
  <si>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</si>
  <si>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</si>
  <si>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</si>
  <si>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</si>
  <si>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</si>
  <si>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</si>
  <si>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</si>
  <si>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</si>
  <si>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</si>
  <si>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</si>
  <si>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</si>
  <si>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</si>
  <si>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</si>
  <si>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</si>
  <si>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</si>
  <si>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</si>
  <si>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</si>
  <si>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</si>
  <si>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</si>
  <si>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</si>
  <si>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</si>
  <si>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</si>
  <si>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</si>
  <si>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</si>
  <si>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</si>
  <si>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</si>
  <si>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</si>
  <si>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</si>
  <si>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</si>
  <si>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</si>
  <si>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</si>
  <si>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</si>
  <si>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</si>
  <si>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</si>
  <si>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</si>
  <si>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</si>
  <si>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</si>
  <si>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</si>
  <si>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</si>
  <si>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</si>
  <si>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</si>
  <si>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</si>
  <si>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</si>
  <si>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</si>
  <si>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</si>
  <si>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</si>
  <si>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</si>
  <si>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</si>
  <si>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</si>
  <si>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</si>
  <si>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</si>
  <si>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</si>
  <si>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</si>
  <si>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</si>
  <si>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</si>
  <si>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</si>
  <si>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</si>
  <si>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</si>
  <si>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</si>
  <si>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</si>
  <si>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</si>
  <si>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</si>
  <si>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</si>
  <si>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</si>
  <si>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</si>
  <si>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</si>
  <si>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</si>
  <si>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</si>
  <si>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</si>
  <si>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</si>
  <si>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</si>
  <si>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</si>
  <si>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</si>
  <si>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</si>
  <si>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</si>
  <si>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</si>
  <si>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</si>
  <si>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</si>
  <si>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</si>
  <si>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</si>
  <si>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</si>
  <si>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</si>
  <si>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</si>
  <si>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</si>
  <si>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</si>
  <si>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</si>
  <si>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</si>
  <si>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</si>
  <si>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</si>
  <si>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</si>
  <si>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31/12/2018</t>
  </si>
  <si>
    <t>מגדל מקפת קרנות פנסיה וקופות גמל בע"מ</t>
  </si>
  <si>
    <t>מקפת אישית - פנסיונרים כשר מ-2018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</si>
  <si>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</si>
  <si>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</si>
  <si>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</si>
  <si>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</si>
  <si>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</si>
  <si>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</si>
  <si>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</si>
  <si>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</si>
  <si>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</si>
  <si>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</si>
  <si>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</si>
  <si>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</si>
  <si>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</si>
  <si>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</si>
  <si>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</si>
  <si>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</si>
  <si>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</si>
  <si>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</si>
  <si>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</si>
  <si>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</si>
  <si>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</si>
  <si>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</si>
  <si>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</si>
  <si>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</si>
  <si>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</si>
  <si>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</si>
  <si>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</si>
  <si>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</si>
  <si>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</si>
  <si>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</si>
  <si>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</si>
  <si>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</si>
  <si>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</si>
  <si>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</si>
  <si>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</si>
  <si>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</si>
  <si>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</si>
  <si>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</si>
  <si>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</si>
  <si>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</si>
  <si>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</si>
  <si>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</si>
  <si>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</si>
  <si>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</si>
  <si>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</si>
  <si>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</si>
  <si>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</si>
  <si>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</si>
  <si>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</si>
  <si>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</si>
  <si>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</si>
  <si>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</si>
  <si>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</si>
  <si>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</si>
  <si>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</si>
  <si>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סה"כ תל אביב 35</t>
  </si>
  <si>
    <t>אורמת טכנולוגיות*</t>
  </si>
  <si>
    <t>1134402</t>
  </si>
  <si>
    <t>מגמה</t>
  </si>
  <si>
    <t>520036716</t>
  </si>
  <si>
    <t>איי.אפ.אפ</t>
  </si>
  <si>
    <t>1155019</t>
  </si>
  <si>
    <t>MATERIALS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</si>
  <si>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</si>
  <si>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</si>
  <si>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</si>
  <si>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</si>
  <si>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</si>
  <si>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</si>
  <si>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</si>
  <si>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</si>
  <si>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</si>
  <si>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</si>
  <si>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</si>
  <si>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</si>
  <si>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</si>
  <si>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</si>
  <si>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</si>
  <si>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</si>
  <si>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</si>
  <si>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</si>
  <si>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</si>
  <si>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</si>
  <si>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</si>
  <si>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</si>
  <si>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</si>
  <si>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</si>
  <si>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</si>
  <si>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</si>
  <si>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</si>
  <si>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</si>
  <si>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</si>
  <si>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</si>
  <si>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</si>
  <si>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</si>
  <si>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</si>
  <si>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</si>
  <si>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</si>
  <si>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</si>
  <si>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</si>
  <si>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</si>
  <si>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</si>
  <si>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</si>
  <si>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</si>
  <si>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</si>
  <si>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</si>
  <si>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</si>
  <si>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</si>
  <si>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</si>
  <si>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</si>
  <si>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</si>
  <si>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</si>
  <si>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</si>
  <si>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</si>
  <si>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</si>
  <si>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</si>
  <si>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</si>
  <si>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</si>
  <si>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</si>
  <si>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</si>
  <si>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</si>
  <si>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</si>
  <si>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</si>
  <si>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</si>
  <si>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</si>
  <si>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</si>
  <si>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</si>
  <si>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</si>
  <si>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</si>
  <si>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סלקום CEL</t>
  </si>
  <si>
    <t>1101534</t>
  </si>
  <si>
    <t>511930125</t>
  </si>
  <si>
    <t>פועלים</t>
  </si>
  <si>
    <t>662577</t>
  </si>
  <si>
    <t>520000118</t>
  </si>
  <si>
    <t>פז נפט*</t>
  </si>
  <si>
    <t>1100007</t>
  </si>
  <si>
    <t>510216054</t>
  </si>
  <si>
    <t>פרטנר</t>
  </si>
  <si>
    <t>1083484</t>
  </si>
  <si>
    <t>520044314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</si>
  <si>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</si>
  <si>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</si>
  <si>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</si>
  <si>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</si>
  <si>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</si>
  <si>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</si>
  <si>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</si>
  <si>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</si>
  <si>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</si>
  <si>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</si>
  <si>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</si>
  <si>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</si>
  <si>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מזון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</si>
  <si>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</si>
  <si>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</si>
  <si>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</si>
  <si>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</si>
  <si>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</si>
  <si>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</si>
  <si>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</si>
  <si>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</si>
  <si>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</si>
  <si>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</si>
  <si>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</si>
  <si>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</si>
  <si>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</si>
  <si>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</si>
  <si>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</si>
  <si>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</si>
  <si>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</si>
  <si>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</si>
  <si>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</si>
  <si>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</si>
  <si>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</si>
  <si>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</si>
  <si>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</si>
  <si>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</si>
  <si>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אנרגיה*</t>
  </si>
  <si>
    <t>720011</t>
  </si>
  <si>
    <t>520041146</t>
  </si>
  <si>
    <t>אנרגיקס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</si>
  <si>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</si>
  <si>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</si>
  <si>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</si>
  <si>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</si>
  <si>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</si>
  <si>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</si>
  <si>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</si>
  <si>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</si>
  <si>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</si>
  <si>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</si>
  <si>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גב ים 1*</t>
  </si>
  <si>
    <t>759019</t>
  </si>
  <si>
    <t>520001736</t>
  </si>
  <si>
    <t>דמרי</t>
  </si>
  <si>
    <t>1090315</t>
  </si>
  <si>
    <t>511399388</t>
  </si>
  <si>
    <t>דנאל כא*</t>
  </si>
  <si>
    <t>314013</t>
  </si>
  <si>
    <t>520037565</t>
  </si>
  <si>
    <t>שרותים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</si>
  <si>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</si>
  <si>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</si>
  <si>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</si>
  <si>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</si>
  <si>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</si>
  <si>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</si>
  <si>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</si>
  <si>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</si>
  <si>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</si>
  <si>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</si>
  <si>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</si>
  <si>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</si>
  <si>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</si>
  <si>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</si>
  <si>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</si>
  <si>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</si>
  <si>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</si>
  <si>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</si>
  <si>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</si>
  <si>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</si>
  <si>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</si>
  <si>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</si>
  <si>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</si>
  <si>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</si>
  <si>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</si>
  <si>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</si>
  <si>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</si>
  <si>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</si>
  <si>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</si>
  <si>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</si>
  <si>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</si>
  <si>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</si>
  <si>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</si>
  <si>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</si>
  <si>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</si>
  <si>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</si>
  <si>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</si>
  <si>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</si>
  <si>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</si>
  <si>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</si>
  <si>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</si>
  <si>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</si>
  <si>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</si>
  <si>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</si>
  <si>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</si>
  <si>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</si>
  <si>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</si>
  <si>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</si>
  <si>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</si>
  <si>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</si>
  <si>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</si>
  <si>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</si>
  <si>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</si>
  <si>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</si>
  <si>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</si>
  <si>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513821488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</si>
  <si>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</si>
  <si>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</si>
  <si>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</si>
  <si>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</si>
  <si>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</si>
  <si>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</si>
  <si>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</si>
  <si>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</si>
  <si>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520036104</t>
  </si>
  <si>
    <t>שפיר הנדסה</t>
  </si>
  <si>
    <t>1133875</t>
  </si>
  <si>
    <t>514892801</t>
  </si>
  <si>
    <t>תמר פטרוליום*</t>
  </si>
  <si>
    <t>1141357</t>
  </si>
  <si>
    <t>515334662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</si>
  <si>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</si>
  <si>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</si>
  <si>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</si>
  <si>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</si>
  <si>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</si>
  <si>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</si>
  <si>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</si>
  <si>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</si>
  <si>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</si>
  <si>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</si>
  <si>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</si>
  <si>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</si>
  <si>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</si>
  <si>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</si>
  <si>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</si>
  <si>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אירונאוטיקס</t>
  </si>
  <si>
    <t>1141142</t>
  </si>
  <si>
    <t>510422249</t>
  </si>
  <si>
    <t>איתמר מדיקל*</t>
  </si>
  <si>
    <t>1102458</t>
  </si>
  <si>
    <t>512434218</t>
  </si>
  <si>
    <t>מכשור רפואי</t>
  </si>
  <si>
    <t>אלוט תקשורת*</t>
  </si>
  <si>
    <t>1099654</t>
  </si>
  <si>
    <t>512394776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</si>
  <si>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</si>
  <si>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</si>
  <si>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</si>
  <si>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</si>
  <si>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</si>
  <si>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</si>
  <si>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</si>
  <si>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</si>
  <si>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</si>
  <si>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</si>
  <si>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</si>
  <si>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</si>
  <si>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</si>
  <si>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</si>
  <si>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</si>
  <si>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</si>
  <si>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</si>
  <si>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</si>
  <si>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</si>
  <si>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</si>
  <si>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</si>
  <si>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</si>
  <si>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</si>
  <si>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</si>
  <si>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</si>
  <si>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</si>
  <si>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</si>
  <si>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</si>
  <si>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</si>
  <si>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</si>
  <si>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</si>
  <si>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</si>
  <si>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</si>
  <si>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</si>
  <si>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</si>
  <si>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</si>
  <si>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</si>
  <si>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</si>
  <si>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</si>
  <si>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</si>
  <si>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</si>
  <si>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</si>
  <si>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</si>
  <si>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</si>
  <si>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</si>
  <si>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</si>
  <si>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</si>
  <si>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</si>
  <si>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</si>
  <si>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</si>
  <si>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</si>
  <si>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</si>
  <si>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</si>
  <si>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</si>
  <si>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</si>
  <si>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</si>
  <si>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</si>
  <si>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</si>
  <si>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</si>
  <si>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</si>
  <si>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</si>
  <si>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</si>
  <si>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</si>
  <si>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</si>
  <si>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</si>
  <si>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</si>
  <si>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</si>
  <si>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</si>
  <si>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</si>
  <si>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</si>
  <si>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</si>
  <si>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</si>
  <si>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</si>
  <si>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</si>
  <si>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</si>
  <si>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</si>
  <si>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</si>
  <si>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</si>
  <si>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</si>
  <si>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</si>
  <si>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</si>
  <si>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</si>
  <si>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</si>
  <si>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</si>
  <si>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</si>
  <si>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</si>
  <si>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</si>
  <si>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</si>
  <si>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</si>
  <si>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</si>
  <si>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</si>
  <si>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</si>
  <si>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</si>
  <si>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</si>
  <si>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</si>
  <si>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</si>
  <si>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</si>
  <si>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</si>
  <si>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AMDOCS LTD</t>
  </si>
  <si>
    <t>GB0022569080</t>
  </si>
  <si>
    <t>NYSE</t>
  </si>
  <si>
    <t>511251217</t>
  </si>
  <si>
    <t>Software &amp; Services</t>
  </si>
  <si>
    <t>CHECK POINT SOFTWARE TECH</t>
  </si>
  <si>
    <t>IL0010824113</t>
  </si>
  <si>
    <t>520042821</t>
  </si>
  <si>
    <t>CYBERARK SOFTWARE</t>
  </si>
  <si>
    <t>IL0011334468</t>
  </si>
  <si>
    <t>INTEC PHARMA LTD</t>
  </si>
  <si>
    <t>IL0011177958</t>
  </si>
  <si>
    <t>513022780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</si>
  <si>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</si>
  <si>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</si>
  <si>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</si>
  <si>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</si>
  <si>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</si>
  <si>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</si>
  <si>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</si>
  <si>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</si>
  <si>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</si>
  <si>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</si>
  <si>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</si>
  <si>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</si>
  <si>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</si>
  <si>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</si>
  <si>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</si>
  <si>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</si>
  <si>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</si>
  <si>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</si>
  <si>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</si>
  <si>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</si>
  <si>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</si>
  <si>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</si>
  <si>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</si>
  <si>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</si>
  <si>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</si>
  <si>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</si>
  <si>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</si>
  <si>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</si>
  <si>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</si>
  <si>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</si>
  <si>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</si>
  <si>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</si>
  <si>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</si>
  <si>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</si>
  <si>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</si>
  <si>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</si>
  <si>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</si>
  <si>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</si>
  <si>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</si>
  <si>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</si>
  <si>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</si>
  <si>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</si>
  <si>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</si>
  <si>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</si>
  <si>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</si>
  <si>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ENERGEAN OIL &amp; GAS</t>
  </si>
  <si>
    <t>GB00BG12Y042</t>
  </si>
  <si>
    <t>ENERGY</t>
  </si>
  <si>
    <t>MYLAN</t>
  </si>
  <si>
    <t>NL0011031208</t>
  </si>
  <si>
    <t>Pharmaceuticals&amp; Biotechnology</t>
  </si>
  <si>
    <t>PALO ALTO NETWORKS</t>
  </si>
  <si>
    <t>US6974351057</t>
  </si>
  <si>
    <t>Technology Hardware &amp; Equipment</t>
  </si>
  <si>
    <t>VARONIS SYSTEMS</t>
  </si>
  <si>
    <t>US9222801022</t>
  </si>
  <si>
    <t>הראל סל כשר תל אביב 125</t>
  </si>
  <si>
    <t>1155340</t>
  </si>
  <si>
    <t>514103811</t>
  </si>
  <si>
    <t>מניות</t>
  </si>
  <si>
    <t>פסגות ETF כש תא 125</t>
  </si>
  <si>
    <t>1155324</t>
  </si>
  <si>
    <t>513464289</t>
  </si>
  <si>
    <t>פסגות ETF תא צמיחה</t>
  </si>
  <si>
    <t>1148782</t>
  </si>
  <si>
    <t>פסגות ETF תל אביב 125</t>
  </si>
  <si>
    <t>1148808</t>
  </si>
  <si>
    <t>קסם ETF כשרה תא 125</t>
  </si>
  <si>
    <t>1155365</t>
  </si>
  <si>
    <t>520041989</t>
  </si>
  <si>
    <t>קסם תא 35</t>
  </si>
  <si>
    <t>1146570</t>
  </si>
  <si>
    <t>תכלית סל כש תא 125</t>
  </si>
  <si>
    <t>1155373</t>
  </si>
  <si>
    <t>513540310</t>
  </si>
  <si>
    <t>תכלית תא 35</t>
  </si>
  <si>
    <t>1143700</t>
  </si>
  <si>
    <t>הראל סל כשרה תל בונד 60</t>
  </si>
  <si>
    <t>1155092</t>
  </si>
  <si>
    <t>אג"ח</t>
  </si>
  <si>
    <t>הראל סל תלבונד 60</t>
  </si>
  <si>
    <t>1150473</t>
  </si>
  <si>
    <t>פסגות ETF כש תלבונד 60</t>
  </si>
  <si>
    <t>1155076</t>
  </si>
  <si>
    <t>פסגות ETF תל בונד 60</t>
  </si>
  <si>
    <t>1148006</t>
  </si>
  <si>
    <t>קסם ETF כשרה תל בונד 60</t>
  </si>
  <si>
    <t>1155126</t>
  </si>
  <si>
    <t>תכלית סל כש תלבונד שקלי</t>
  </si>
  <si>
    <t>1155183</t>
  </si>
  <si>
    <t>תכלית סל תלבונד שקלי</t>
  </si>
  <si>
    <t>1145184</t>
  </si>
  <si>
    <t>DAIWA ETF TOPIX</t>
  </si>
  <si>
    <t>JP3027620008</t>
  </si>
  <si>
    <t>HORIZONS S&amp;P/TSX 60 INDEX</t>
  </si>
  <si>
    <t>CA44049A1241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</si>
  <si>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</si>
  <si>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</si>
  <si>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</si>
  <si>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</si>
  <si>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</si>
  <si>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</si>
  <si>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</si>
  <si>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</si>
  <si>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</si>
  <si>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</si>
  <si>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</si>
  <si>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</si>
  <si>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</si>
  <si>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</si>
  <si>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</si>
  <si>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</si>
  <si>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</si>
  <si>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</si>
  <si>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כתבי אופציה בישראל</t>
  </si>
  <si>
    <t>איתמר אופציה 4</t>
  </si>
  <si>
    <t>1137017</t>
  </si>
  <si>
    <t>ברנמילר אפ 1*</t>
  </si>
  <si>
    <t>1143494</t>
  </si>
  <si>
    <t>ערד 8805</t>
  </si>
  <si>
    <t>ערד 8812</t>
  </si>
  <si>
    <t>98812000</t>
  </si>
  <si>
    <t>ערד 8865</t>
  </si>
  <si>
    <t>88650000</t>
  </si>
  <si>
    <t>ערד 8866</t>
  </si>
  <si>
    <t>88660000</t>
  </si>
  <si>
    <t>ערד 8869</t>
  </si>
  <si>
    <t>88690000</t>
  </si>
  <si>
    <t>₪ / מט"ח</t>
  </si>
  <si>
    <t>פורוורד ש"ח-מט"ח</t>
  </si>
  <si>
    <t>10000021</t>
  </si>
  <si>
    <t>ל.ר.</t>
  </si>
  <si>
    <t>10000027</t>
  </si>
  <si>
    <t>10000019</t>
  </si>
  <si>
    <t>10000035</t>
  </si>
  <si>
    <t>10000004</t>
  </si>
  <si>
    <t>10000017</t>
  </si>
  <si>
    <t>10000005</t>
  </si>
  <si>
    <t>10000025</t>
  </si>
  <si>
    <t>10000006</t>
  </si>
  <si>
    <t>10000013</t>
  </si>
  <si>
    <t>10000037</t>
  </si>
  <si>
    <t>10000047</t>
  </si>
  <si>
    <t>10000052</t>
  </si>
  <si>
    <t>10000054</t>
  </si>
  <si>
    <t>10000056</t>
  </si>
  <si>
    <t>10000058</t>
  </si>
  <si>
    <t>10000060</t>
  </si>
  <si>
    <t>10000065</t>
  </si>
  <si>
    <t>10000068</t>
  </si>
  <si>
    <t>10000072</t>
  </si>
  <si>
    <t>פורוורד מט"ח-מט"ח</t>
  </si>
  <si>
    <t>10000036</t>
  </si>
  <si>
    <t>10000029</t>
  </si>
  <si>
    <t>10000038</t>
  </si>
  <si>
    <t>10000044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</si>
  <si>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</si>
  <si>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</si>
  <si>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</si>
  <si>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</si>
  <si>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</si>
  <si>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</si>
  <si>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</si>
  <si>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</si>
  <si>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</si>
  <si>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</si>
  <si>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</si>
  <si>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</si>
  <si>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</si>
  <si>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</si>
  <si>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</si>
  <si>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AA+.IL</t>
  </si>
  <si>
    <t>30312000</t>
  </si>
  <si>
    <t>34010000</t>
  </si>
  <si>
    <t>34710000</t>
  </si>
  <si>
    <t>31710000</t>
  </si>
  <si>
    <t>34020000</t>
  </si>
  <si>
    <t>30311000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</si>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</sst>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7" fillId="0" borderId="0" xfId="0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18" fillId="0" borderId="0" xfId="0" applyFont="1" applyFill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172</v>
      </c>
      <c r="C1" s="80" t="s" vm="1">
        <v>241</v>
      </c>
    </row>
    <row r="2" spans="1:31">
      <c r="B2" s="58" t="s">
        <v>171</v>
      </c>
      <c r="C2" s="80" t="s">
        <v>242</v>
      </c>
    </row>
    <row r="3" spans="1:31">
      <c r="B3" s="58" t="s">
        <v>173</v>
      </c>
      <c r="C3" s="80" t="s">
        <v>243</v>
      </c>
    </row>
    <row r="4" spans="1:31">
      <c r="B4" s="58" t="s">
        <v>174</v>
      </c>
      <c r="C4" s="80">
        <v>12146</v>
      </c>
    </row>
    <row r="6" spans="1:31" ht="26.25" customHeight="1">
      <c r="B6" s="128" t="s">
        <v>188</v>
      </c>
      <c r="C6" s="129"/>
      <c r="D6" s="130"/>
    </row>
    <row r="7" spans="1:31" s="10" customFormat="1">
      <c r="B7" s="23"/>
      <c r="C7" s="24" t="s">
        <v>101</v>
      </c>
      <c r="D7" s="25" t="s">
        <v>99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101</v>
      </c>
    </row>
    <row r="8" spans="1:31" s="10" customFormat="1">
      <c r="B8" s="23"/>
      <c r="C8" s="26" t="s">
        <v>228</v>
      </c>
      <c r="D8" s="27" t="s">
        <v>20</v>
      </c>
      <c r="AE8" s="38" t="s">
        <v>102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111</v>
      </c>
    </row>
    <row r="10" spans="1:31" s="11" customFormat="1" ht="18" customHeight="1">
      <c r="B10" s="69" t="s">
        <v>187</v>
      </c>
      <c r="C10" s="110">
        <f>C11+C12+C23</f>
        <v>1820.448435451</v>
      </c>
      <c r="D10" s="111">
        <f>C10/$C$42</f>
        <v>1</v>
      </c>
      <c r="AE10" s="68"/>
    </row>
    <row r="11" spans="1:31">
      <c r="A11" s="46" t="s">
        <v>134</v>
      </c>
      <c r="B11" s="29" t="s">
        <v>189</v>
      </c>
      <c r="C11" s="110">
        <f>מזומנים!J10</f>
        <v>51.921362382999995</v>
      </c>
      <c r="D11" s="111">
        <f t="shared" ref="D11:D13" si="0">C11/$C$42</f>
        <v>2.8521193664096799E-2</v>
      </c>
    </row>
    <row r="12" spans="1:31">
      <c r="B12" s="29" t="s">
        <v>190</v>
      </c>
      <c r="C12" s="110">
        <f>C13+C16+C17+C19</f>
        <v>634.8618430680001</v>
      </c>
      <c r="D12" s="111">
        <f t="shared" si="0"/>
        <v>0.34873926154943174</v>
      </c>
    </row>
    <row r="13" spans="1:31">
      <c r="A13" s="56" t="s">
        <v>134</v>
      </c>
      <c r="B13" s="30" t="s">
        <v>58</v>
      </c>
      <c r="C13" s="110">
        <f>'תעודות התחייבות ממשלתיות'!O11</f>
        <v>89.024124875000012</v>
      </c>
      <c r="D13" s="111">
        <f t="shared" si="0"/>
        <v>4.8902305136121621E-2</v>
      </c>
    </row>
    <row r="14" spans="1:31">
      <c r="A14" s="56" t="s">
        <v>134</v>
      </c>
      <c r="B14" s="30" t="s">
        <v>59</v>
      </c>
      <c r="C14" s="110" t="s" vm="2">
        <v>809</v>
      </c>
      <c r="D14" s="111" t="s" vm="3">
        <v>809</v>
      </c>
    </row>
    <row r="15" spans="1:31">
      <c r="A15" s="56" t="s">
        <v>134</v>
      </c>
      <c r="B15" s="30" t="s">
        <v>60</v>
      </c>
      <c r="C15" s="110" t="s" vm="4">
        <v>809</v>
      </c>
      <c r="D15" s="111" t="s" vm="5">
        <v>809</v>
      </c>
    </row>
    <row r="16" spans="1:31">
      <c r="A16" s="56" t="s">
        <v>134</v>
      </c>
      <c r="B16" s="30" t="s">
        <v>61</v>
      </c>
      <c r="C16" s="110">
        <f>מניות!L11</f>
        <v>3.9819949620000026</v>
      </c>
      <c r="D16" s="111">
        <f>C16/$C$42</f>
        <v>2.1873703668038795E-3</v>
      </c>
    </row>
    <row r="17" spans="1:4">
      <c r="A17" s="56" t="s">
        <v>134</v>
      </c>
      <c r="B17" s="30" t="s">
        <v>62</v>
      </c>
      <c r="C17" s="110">
        <f>'תעודות סל'!K11</f>
        <v>541.85563693000006</v>
      </c>
      <c r="D17" s="111">
        <f>C17/$C$42</f>
        <v>0.297649538640055</v>
      </c>
    </row>
    <row r="18" spans="1:4">
      <c r="A18" s="56" t="s">
        <v>134</v>
      </c>
      <c r="B18" s="30" t="s">
        <v>63</v>
      </c>
      <c r="C18" s="110" t="s" vm="6">
        <v>809</v>
      </c>
      <c r="D18" s="111" t="s" vm="7">
        <v>809</v>
      </c>
    </row>
    <row r="19" spans="1:4">
      <c r="A19" s="56" t="s">
        <v>134</v>
      </c>
      <c r="B19" s="30" t="s">
        <v>64</v>
      </c>
      <c r="C19" s="110">
        <f>'כתבי אופציה'!I11</f>
        <v>8.6300999999999986E-5</v>
      </c>
      <c r="D19" s="111">
        <f>C19/$C$42</f>
        <v>4.7406451245415074E-8</v>
      </c>
    </row>
    <row r="20" spans="1:4">
      <c r="A20" s="56" t="s">
        <v>134</v>
      </c>
      <c r="B20" s="30" t="s">
        <v>65</v>
      </c>
      <c r="C20" s="110" t="s" vm="8">
        <v>809</v>
      </c>
      <c r="D20" s="111" t="s" vm="9">
        <v>809</v>
      </c>
    </row>
    <row r="21" spans="1:4">
      <c r="A21" s="56" t="s">
        <v>134</v>
      </c>
      <c r="B21" s="30" t="s">
        <v>66</v>
      </c>
      <c r="C21" s="110" t="s" vm="10">
        <v>809</v>
      </c>
      <c r="D21" s="111" t="s" vm="11">
        <v>809</v>
      </c>
    </row>
    <row r="22" spans="1:4">
      <c r="A22" s="56" t="s">
        <v>134</v>
      </c>
      <c r="B22" s="30" t="s">
        <v>67</v>
      </c>
      <c r="C22" s="110" t="s" vm="12">
        <v>809</v>
      </c>
      <c r="D22" s="111"/>
    </row>
    <row r="23" spans="1:4">
      <c r="B23" s="29" t="s">
        <v>191</v>
      </c>
      <c r="C23" s="110">
        <f>C24+C31</f>
        <v>1133.6652299999998</v>
      </c>
      <c r="D23" s="111">
        <f t="shared" ref="D23" si="1">C23/$C$42</f>
        <v>0.62273954478647142</v>
      </c>
    </row>
    <row r="24" spans="1:4">
      <c r="A24" s="56" t="s">
        <v>134</v>
      </c>
      <c r="B24" s="30" t="s">
        <v>68</v>
      </c>
      <c r="C24" s="110">
        <f>'לא סחיר- תעודות התחייבות ממשלתי'!M11</f>
        <v>1135.3618399999998</v>
      </c>
      <c r="D24" s="111">
        <f>C24/$C$42</f>
        <v>0.62367151845128965</v>
      </c>
    </row>
    <row r="25" spans="1:4">
      <c r="A25" s="56" t="s">
        <v>134</v>
      </c>
      <c r="B25" s="30" t="s">
        <v>69</v>
      </c>
      <c r="C25" s="110" t="s" vm="13">
        <v>809</v>
      </c>
      <c r="D25" s="111" t="s" vm="14">
        <v>809</v>
      </c>
    </row>
    <row r="26" spans="1:4">
      <c r="A26" s="56" t="s">
        <v>134</v>
      </c>
      <c r="B26" s="30" t="s">
        <v>60</v>
      </c>
      <c r="C26" s="110" t="s" vm="15">
        <v>809</v>
      </c>
      <c r="D26" s="111" t="s" vm="16">
        <v>809</v>
      </c>
    </row>
    <row r="27" spans="1:4">
      <c r="A27" s="56" t="s">
        <v>134</v>
      </c>
      <c r="B27" s="30" t="s">
        <v>70</v>
      </c>
      <c r="C27" s="110" t="s" vm="17">
        <v>809</v>
      </c>
      <c r="D27" s="111" t="s" vm="18">
        <v>809</v>
      </c>
    </row>
    <row r="28" spans="1:4">
      <c r="A28" s="56" t="s">
        <v>134</v>
      </c>
      <c r="B28" s="30" t="s">
        <v>71</v>
      </c>
      <c r="C28" s="110" t="s" vm="19">
        <v>809</v>
      </c>
      <c r="D28" s="111" t="s" vm="20">
        <v>809</v>
      </c>
    </row>
    <row r="29" spans="1:4">
      <c r="A29" s="56" t="s">
        <v>134</v>
      </c>
      <c r="B29" s="30" t="s">
        <v>72</v>
      </c>
      <c r="C29" s="110" t="s" vm="21">
        <v>809</v>
      </c>
      <c r="D29" s="111" t="s" vm="22">
        <v>809</v>
      </c>
    </row>
    <row r="30" spans="1:4">
      <c r="A30" s="56" t="s">
        <v>134</v>
      </c>
      <c r="B30" s="30" t="s">
        <v>214</v>
      </c>
      <c r="C30" s="110" t="s" vm="23">
        <v>809</v>
      </c>
      <c r="D30" s="111" t="s" vm="24">
        <v>809</v>
      </c>
    </row>
    <row r="31" spans="1:4">
      <c r="A31" s="56" t="s">
        <v>134</v>
      </c>
      <c r="B31" s="30" t="s">
        <v>95</v>
      </c>
      <c r="C31" s="110">
        <f>'לא סחיר - חוזים עתידיים'!I11</f>
        <v>-1.69661</v>
      </c>
      <c r="D31" s="111">
        <f>C31/$C$42</f>
        <v>-9.3197366481829504E-4</v>
      </c>
    </row>
    <row r="32" spans="1:4">
      <c r="A32" s="56" t="s">
        <v>134</v>
      </c>
      <c r="B32" s="30" t="s">
        <v>73</v>
      </c>
      <c r="C32" s="110" t="s" vm="25">
        <v>809</v>
      </c>
      <c r="D32" s="111" t="s" vm="26">
        <v>809</v>
      </c>
    </row>
    <row r="33" spans="1:4">
      <c r="A33" s="56" t="s">
        <v>134</v>
      </c>
      <c r="B33" s="29" t="s">
        <v>192</v>
      </c>
      <c r="C33" s="110" t="s" vm="27">
        <v>809</v>
      </c>
      <c r="D33" s="111" t="s" vm="28">
        <v>809</v>
      </c>
    </row>
    <row r="34" spans="1:4">
      <c r="A34" s="56" t="s">
        <v>134</v>
      </c>
      <c r="B34" s="29" t="s">
        <v>193</v>
      </c>
      <c r="C34" s="110" t="s" vm="29">
        <v>809</v>
      </c>
      <c r="D34" s="111" t="s" vm="30">
        <v>809</v>
      </c>
    </row>
    <row r="35" spans="1:4">
      <c r="A35" s="56" t="s">
        <v>134</v>
      </c>
      <c r="B35" s="29" t="s">
        <v>194</v>
      </c>
      <c r="C35" s="110" t="s" vm="31">
        <v>809</v>
      </c>
      <c r="D35" s="111" t="s" vm="32">
        <v>809</v>
      </c>
    </row>
    <row r="36" spans="1:4">
      <c r="A36" s="56" t="s">
        <v>134</v>
      </c>
      <c r="B36" s="57" t="s">
        <v>195</v>
      </c>
      <c r="C36" s="110" t="s" vm="33">
        <v>809</v>
      </c>
      <c r="D36" s="111" t="s" vm="34">
        <v>809</v>
      </c>
    </row>
    <row r="37" spans="1:4">
      <c r="A37" s="56" t="s">
        <v>134</v>
      </c>
      <c r="B37" s="29" t="s">
        <v>196</v>
      </c>
      <c r="C37" s="110" t="s" vm="35">
        <v>809</v>
      </c>
      <c r="D37" s="111" t="s" vm="36">
        <v>809</v>
      </c>
    </row>
    <row r="38" spans="1:4">
      <c r="A38" s="56"/>
      <c r="B38" s="70" t="s">
        <v>198</v>
      </c>
      <c r="C38" s="110">
        <v>0</v>
      </c>
      <c r="D38" s="111">
        <f>C38/$C$42</f>
        <v>0</v>
      </c>
    </row>
    <row r="39" spans="1:4">
      <c r="A39" s="56" t="s">
        <v>134</v>
      </c>
      <c r="B39" s="71" t="s">
        <v>199</v>
      </c>
      <c r="C39" s="110" t="s" vm="37">
        <v>809</v>
      </c>
      <c r="D39" s="111" t="s" vm="38">
        <v>809</v>
      </c>
    </row>
    <row r="40" spans="1:4">
      <c r="A40" s="56" t="s">
        <v>134</v>
      </c>
      <c r="B40" s="71" t="s">
        <v>226</v>
      </c>
      <c r="C40" s="110" t="s" vm="39">
        <v>809</v>
      </c>
      <c r="D40" s="111" t="s" vm="40">
        <v>809</v>
      </c>
    </row>
    <row r="41" spans="1:4">
      <c r="A41" s="56" t="s">
        <v>134</v>
      </c>
      <c r="B41" s="71" t="s">
        <v>200</v>
      </c>
      <c r="C41" s="110" t="s" vm="41">
        <v>809</v>
      </c>
      <c r="D41" s="111" t="s" vm="42">
        <v>809</v>
      </c>
    </row>
    <row r="42" spans="1:4">
      <c r="B42" s="71" t="s">
        <v>74</v>
      </c>
      <c r="C42" s="110">
        <f>C38+C10</f>
        <v>1820.448435451</v>
      </c>
      <c r="D42" s="111">
        <f>C42/$C$42</f>
        <v>1</v>
      </c>
    </row>
    <row r="43" spans="1:4">
      <c r="A43" s="56" t="s">
        <v>134</v>
      </c>
      <c r="B43" s="71" t="s">
        <v>197</v>
      </c>
      <c r="C43" s="110"/>
      <c r="D43" s="111"/>
    </row>
    <row r="44" spans="1:4">
      <c r="B44" s="6" t="s">
        <v>100</v>
      </c>
    </row>
    <row r="45" spans="1:4">
      <c r="C45" s="77" t="s">
        <v>179</v>
      </c>
      <c r="D45" s="36" t="s">
        <v>94</v>
      </c>
    </row>
    <row r="46" spans="1:4">
      <c r="C46" s="78" t="s">
        <v>1</v>
      </c>
      <c r="D46" s="25" t="s">
        <v>2</v>
      </c>
    </row>
    <row r="47" spans="1:4">
      <c r="C47" s="112" t="s">
        <v>160</v>
      </c>
      <c r="D47" s="113" vm="43">
        <v>2.6452</v>
      </c>
    </row>
    <row r="48" spans="1:4">
      <c r="C48" s="112" t="s">
        <v>169</v>
      </c>
      <c r="D48" s="113">
        <v>0.96568071730392657</v>
      </c>
    </row>
    <row r="49" spans="2:4">
      <c r="C49" s="112" t="s">
        <v>165</v>
      </c>
      <c r="D49" s="113" vm="44">
        <v>2.7517</v>
      </c>
    </row>
    <row r="50" spans="2:4">
      <c r="B50" s="12"/>
      <c r="C50" s="112" t="s">
        <v>810</v>
      </c>
      <c r="D50" s="113" vm="45">
        <v>3.8071999999999999</v>
      </c>
    </row>
    <row r="51" spans="2:4">
      <c r="C51" s="112" t="s">
        <v>158</v>
      </c>
      <c r="D51" s="113" vm="46">
        <v>4.2915999999999999</v>
      </c>
    </row>
    <row r="52" spans="2:4">
      <c r="C52" s="112" t="s">
        <v>159</v>
      </c>
      <c r="D52" s="113" vm="47">
        <v>4.7934000000000001</v>
      </c>
    </row>
    <row r="53" spans="2:4">
      <c r="C53" s="112" t="s">
        <v>161</v>
      </c>
      <c r="D53" s="113">
        <v>0.47864732325296283</v>
      </c>
    </row>
    <row r="54" spans="2:4">
      <c r="C54" s="112" t="s">
        <v>166</v>
      </c>
      <c r="D54" s="113" vm="48">
        <v>3.4113000000000002</v>
      </c>
    </row>
    <row r="55" spans="2:4">
      <c r="C55" s="112" t="s">
        <v>167</v>
      </c>
      <c r="D55" s="113">
        <v>0.19088362617774382</v>
      </c>
    </row>
    <row r="56" spans="2:4">
      <c r="C56" s="112" t="s">
        <v>164</v>
      </c>
      <c r="D56" s="113" vm="49">
        <v>0.5746</v>
      </c>
    </row>
    <row r="57" spans="2:4">
      <c r="C57" s="112" t="s">
        <v>811</v>
      </c>
      <c r="D57" s="113">
        <v>2.5160324000000003</v>
      </c>
    </row>
    <row r="58" spans="2:4">
      <c r="C58" s="112" t="s">
        <v>163</v>
      </c>
      <c r="D58" s="113" vm="50">
        <v>0.41889999999999999</v>
      </c>
    </row>
    <row r="59" spans="2:4">
      <c r="C59" s="112" t="s">
        <v>156</v>
      </c>
      <c r="D59" s="113" vm="51">
        <v>3.7480000000000002</v>
      </c>
    </row>
    <row r="60" spans="2:4">
      <c r="C60" s="112" t="s">
        <v>170</v>
      </c>
      <c r="D60" s="113" vm="52">
        <v>0.26100000000000001</v>
      </c>
    </row>
    <row r="61" spans="2:4">
      <c r="C61" s="112" t="s">
        <v>812</v>
      </c>
      <c r="D61" s="113" vm="53">
        <v>0.43149999999999999</v>
      </c>
    </row>
    <row r="62" spans="2:4">
      <c r="C62" s="112" t="s">
        <v>813</v>
      </c>
      <c r="D62" s="113">
        <v>5.3951501227871679E-2</v>
      </c>
    </row>
    <row r="63" spans="2:4">
      <c r="C63" s="112" t="s">
        <v>157</v>
      </c>
      <c r="D63" s="113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K12" sqref="K12:K15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172</v>
      </c>
      <c r="C1" s="80" t="s" vm="1">
        <v>241</v>
      </c>
    </row>
    <row r="2" spans="2:60">
      <c r="B2" s="58" t="s">
        <v>171</v>
      </c>
      <c r="C2" s="80" t="s">
        <v>242</v>
      </c>
    </row>
    <row r="3" spans="2:60">
      <c r="B3" s="58" t="s">
        <v>173</v>
      </c>
      <c r="C3" s="80" t="s">
        <v>243</v>
      </c>
    </row>
    <row r="4" spans="2:60">
      <c r="B4" s="58" t="s">
        <v>174</v>
      </c>
      <c r="C4" s="80">
        <v>12146</v>
      </c>
    </row>
    <row r="6" spans="2:60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0" ht="26.25" customHeight="1">
      <c r="B7" s="142" t="s">
        <v>83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2:60" s="3" customFormat="1" ht="78.75">
      <c r="B8" s="23" t="s">
        <v>108</v>
      </c>
      <c r="C8" s="31" t="s">
        <v>37</v>
      </c>
      <c r="D8" s="31" t="s">
        <v>112</v>
      </c>
      <c r="E8" s="31" t="s">
        <v>52</v>
      </c>
      <c r="F8" s="31" t="s">
        <v>92</v>
      </c>
      <c r="G8" s="31" t="s">
        <v>225</v>
      </c>
      <c r="H8" s="31" t="s">
        <v>224</v>
      </c>
      <c r="I8" s="31" t="s">
        <v>49</v>
      </c>
      <c r="J8" s="31" t="s">
        <v>48</v>
      </c>
      <c r="K8" s="31" t="s">
        <v>175</v>
      </c>
      <c r="L8" s="31" t="s">
        <v>177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4" t="s">
        <v>39</v>
      </c>
      <c r="C11" s="115"/>
      <c r="D11" s="115"/>
      <c r="E11" s="115"/>
      <c r="F11" s="115"/>
      <c r="G11" s="116"/>
      <c r="H11" s="120"/>
      <c r="I11" s="116">
        <v>8.6300999999999986E-5</v>
      </c>
      <c r="J11" s="115"/>
      <c r="K11" s="117">
        <f>I11/$I$11</f>
        <v>1</v>
      </c>
      <c r="L11" s="117">
        <f>I11/'סכום נכסי הקרן'!$C$42</f>
        <v>4.7406451245415074E-8</v>
      </c>
      <c r="BC11" s="102"/>
      <c r="BD11" s="3"/>
      <c r="BE11" s="102"/>
      <c r="BG11" s="102"/>
    </row>
    <row r="12" spans="2:60" s="4" customFormat="1" ht="18" customHeight="1">
      <c r="B12" s="118" t="s">
        <v>26</v>
      </c>
      <c r="C12" s="115"/>
      <c r="D12" s="115"/>
      <c r="E12" s="115"/>
      <c r="F12" s="115"/>
      <c r="G12" s="116"/>
      <c r="H12" s="120"/>
      <c r="I12" s="116">
        <v>8.6300999999999986E-5</v>
      </c>
      <c r="J12" s="115"/>
      <c r="K12" s="117">
        <f t="shared" ref="K12:K15" si="0">I12/$I$11</f>
        <v>1</v>
      </c>
      <c r="L12" s="117">
        <f>I12/'סכום נכסי הקרן'!$C$42</f>
        <v>4.7406451245415074E-8</v>
      </c>
      <c r="BC12" s="102"/>
      <c r="BD12" s="3"/>
      <c r="BE12" s="102"/>
      <c r="BG12" s="102"/>
    </row>
    <row r="13" spans="2:60">
      <c r="B13" s="104" t="s">
        <v>767</v>
      </c>
      <c r="C13" s="84"/>
      <c r="D13" s="84"/>
      <c r="E13" s="84"/>
      <c r="F13" s="84"/>
      <c r="G13" s="93"/>
      <c r="H13" s="95"/>
      <c r="I13" s="93">
        <v>8.6300999999999986E-5</v>
      </c>
      <c r="J13" s="84"/>
      <c r="K13" s="94">
        <f t="shared" si="0"/>
        <v>1</v>
      </c>
      <c r="L13" s="94">
        <f>I13/'סכום נכסי הקרן'!$C$42</f>
        <v>4.7406451245415074E-8</v>
      </c>
      <c r="BD13" s="3"/>
    </row>
    <row r="14" spans="2:60" ht="20.25">
      <c r="B14" s="89" t="s">
        <v>768</v>
      </c>
      <c r="C14" s="86" t="s">
        <v>769</v>
      </c>
      <c r="D14" s="99" t="s">
        <v>113</v>
      </c>
      <c r="E14" s="99" t="s">
        <v>538</v>
      </c>
      <c r="F14" s="99" t="s">
        <v>157</v>
      </c>
      <c r="G14" s="96">
        <v>0.23743700000000001</v>
      </c>
      <c r="H14" s="98">
        <v>34.799999999999997</v>
      </c>
      <c r="I14" s="96">
        <v>8.2627999999999982E-5</v>
      </c>
      <c r="J14" s="97">
        <v>3.6879682244221636E-8</v>
      </c>
      <c r="K14" s="97">
        <f t="shared" si="0"/>
        <v>0.95743965886837923</v>
      </c>
      <c r="L14" s="97">
        <f>I14/'סכום נכסי הקרן'!$C$42</f>
        <v>4.5388816508570663E-8</v>
      </c>
      <c r="BD14" s="4"/>
    </row>
    <row r="15" spans="2:60">
      <c r="B15" s="89" t="s">
        <v>770</v>
      </c>
      <c r="C15" s="86" t="s">
        <v>771</v>
      </c>
      <c r="D15" s="99" t="s">
        <v>113</v>
      </c>
      <c r="E15" s="99" t="s">
        <v>183</v>
      </c>
      <c r="F15" s="99" t="s">
        <v>157</v>
      </c>
      <c r="G15" s="96">
        <v>6.3324000000000005E-2</v>
      </c>
      <c r="H15" s="98">
        <v>5.8</v>
      </c>
      <c r="I15" s="96">
        <v>3.6730000000000002E-6</v>
      </c>
      <c r="J15" s="97">
        <v>5.2793713176168302E-8</v>
      </c>
      <c r="K15" s="97">
        <f t="shared" si="0"/>
        <v>4.256034113162073E-2</v>
      </c>
      <c r="L15" s="97">
        <f>I15/'סכום נכסי הקרן'!$C$42</f>
        <v>2.0176347368444121E-9</v>
      </c>
    </row>
    <row r="16" spans="2:60">
      <c r="B16" s="85"/>
      <c r="C16" s="86"/>
      <c r="D16" s="86"/>
      <c r="E16" s="86"/>
      <c r="F16" s="86"/>
      <c r="G16" s="96"/>
      <c r="H16" s="98"/>
      <c r="I16" s="86"/>
      <c r="J16" s="86"/>
      <c r="K16" s="97"/>
      <c r="L16" s="86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56" ht="20.25">
      <c r="B19" s="101" t="s">
        <v>240</v>
      </c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BC19" s="4"/>
    </row>
    <row r="20" spans="2:56">
      <c r="B20" s="101" t="s">
        <v>104</v>
      </c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BD20" s="3"/>
    </row>
    <row r="21" spans="2:56">
      <c r="B21" s="101" t="s">
        <v>223</v>
      </c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6">
      <c r="B22" s="101" t="s">
        <v>231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172</v>
      </c>
      <c r="C1" s="80" t="s" vm="1">
        <v>241</v>
      </c>
    </row>
    <row r="2" spans="2:61">
      <c r="B2" s="58" t="s">
        <v>171</v>
      </c>
      <c r="C2" s="80" t="s">
        <v>242</v>
      </c>
    </row>
    <row r="3" spans="2:61">
      <c r="B3" s="58" t="s">
        <v>173</v>
      </c>
      <c r="C3" s="80" t="s">
        <v>243</v>
      </c>
    </row>
    <row r="4" spans="2:61">
      <c r="B4" s="58" t="s">
        <v>174</v>
      </c>
      <c r="C4" s="80">
        <v>12146</v>
      </c>
    </row>
    <row r="6" spans="2:61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84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78.75">
      <c r="B8" s="23" t="s">
        <v>108</v>
      </c>
      <c r="C8" s="31" t="s">
        <v>37</v>
      </c>
      <c r="D8" s="31" t="s">
        <v>112</v>
      </c>
      <c r="E8" s="31" t="s">
        <v>52</v>
      </c>
      <c r="F8" s="31" t="s">
        <v>92</v>
      </c>
      <c r="G8" s="31" t="s">
        <v>225</v>
      </c>
      <c r="H8" s="31" t="s">
        <v>224</v>
      </c>
      <c r="I8" s="31" t="s">
        <v>49</v>
      </c>
      <c r="J8" s="31" t="s">
        <v>48</v>
      </c>
      <c r="K8" s="31" t="s">
        <v>175</v>
      </c>
      <c r="L8" s="32" t="s">
        <v>177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232</v>
      </c>
      <c r="H9" s="17"/>
      <c r="I9" s="17" t="s">
        <v>228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BD11" s="1"/>
      <c r="BE11" s="3"/>
      <c r="BF11" s="1"/>
      <c r="BH11" s="1"/>
    </row>
    <row r="12" spans="2:6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BE12" s="3"/>
    </row>
    <row r="13" spans="2:61" ht="20.25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BE13" s="4"/>
    </row>
    <row r="14" spans="2:61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61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5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56" ht="20.2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BD18" s="4"/>
    </row>
    <row r="19" spans="2:5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BD21" s="3"/>
    </row>
    <row r="22" spans="2:5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P31" sqref="P31"/>
    </sheetView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172</v>
      </c>
      <c r="C1" s="80" t="s" vm="1">
        <v>241</v>
      </c>
    </row>
    <row r="2" spans="1:60">
      <c r="B2" s="58" t="s">
        <v>171</v>
      </c>
      <c r="C2" s="80" t="s">
        <v>242</v>
      </c>
    </row>
    <row r="3" spans="1:60">
      <c r="B3" s="58" t="s">
        <v>173</v>
      </c>
      <c r="C3" s="80" t="s">
        <v>243</v>
      </c>
    </row>
    <row r="4" spans="1:60">
      <c r="B4" s="58" t="s">
        <v>174</v>
      </c>
      <c r="C4" s="80">
        <v>12146</v>
      </c>
    </row>
    <row r="6" spans="1:60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113</v>
      </c>
      <c r="BF6" s="1" t="s">
        <v>180</v>
      </c>
      <c r="BH6" s="3" t="s">
        <v>157</v>
      </c>
    </row>
    <row r="7" spans="1:60" ht="26.25" customHeight="1">
      <c r="B7" s="142" t="s">
        <v>85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115</v>
      </c>
      <c r="BF7" s="1" t="s">
        <v>135</v>
      </c>
      <c r="BH7" s="3" t="s">
        <v>156</v>
      </c>
    </row>
    <row r="8" spans="1:60" s="3" customFormat="1" ht="78.75">
      <c r="A8" s="2"/>
      <c r="B8" s="23" t="s">
        <v>108</v>
      </c>
      <c r="C8" s="31" t="s">
        <v>37</v>
      </c>
      <c r="D8" s="31" t="s">
        <v>112</v>
      </c>
      <c r="E8" s="31" t="s">
        <v>52</v>
      </c>
      <c r="F8" s="31" t="s">
        <v>92</v>
      </c>
      <c r="G8" s="31" t="s">
        <v>225</v>
      </c>
      <c r="H8" s="31" t="s">
        <v>224</v>
      </c>
      <c r="I8" s="31" t="s">
        <v>49</v>
      </c>
      <c r="J8" s="31" t="s">
        <v>175</v>
      </c>
      <c r="K8" s="31" t="s">
        <v>177</v>
      </c>
      <c r="BC8" s="1" t="s">
        <v>128</v>
      </c>
      <c r="BD8" s="1" t="s">
        <v>129</v>
      </c>
      <c r="BE8" s="1" t="s">
        <v>136</v>
      </c>
      <c r="BG8" s="4" t="s">
        <v>158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232</v>
      </c>
      <c r="H9" s="17"/>
      <c r="I9" s="17" t="s">
        <v>228</v>
      </c>
      <c r="J9" s="33" t="s">
        <v>20</v>
      </c>
      <c r="K9" s="59" t="s">
        <v>20</v>
      </c>
      <c r="BC9" s="1" t="s">
        <v>125</v>
      </c>
      <c r="BE9" s="1" t="s">
        <v>137</v>
      </c>
      <c r="BG9" s="4" t="s">
        <v>159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121</v>
      </c>
      <c r="BD10" s="3"/>
      <c r="BE10" s="1" t="s">
        <v>181</v>
      </c>
      <c r="BG10" s="1" t="s">
        <v>165</v>
      </c>
    </row>
    <row r="11" spans="1:60" s="4" customFormat="1" ht="18" customHeight="1">
      <c r="A11" s="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BC11" s="1" t="s">
        <v>120</v>
      </c>
      <c r="BD11" s="3"/>
      <c r="BE11" s="1" t="s">
        <v>138</v>
      </c>
      <c r="BG11" s="1" t="s">
        <v>160</v>
      </c>
    </row>
    <row r="12" spans="1:60" ht="20.25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P12" s="1"/>
      <c r="BC12" s="1" t="s">
        <v>118</v>
      </c>
      <c r="BD12" s="4"/>
      <c r="BE12" s="1" t="s">
        <v>139</v>
      </c>
      <c r="BG12" s="1" t="s">
        <v>161</v>
      </c>
    </row>
    <row r="13" spans="1:60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P13" s="1"/>
      <c r="BC13" s="1" t="s">
        <v>122</v>
      </c>
      <c r="BE13" s="1" t="s">
        <v>140</v>
      </c>
      <c r="BG13" s="1" t="s">
        <v>162</v>
      </c>
    </row>
    <row r="14" spans="1:60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P14" s="1"/>
      <c r="BC14" s="1" t="s">
        <v>119</v>
      </c>
      <c r="BE14" s="1" t="s">
        <v>141</v>
      </c>
      <c r="BG14" s="1" t="s">
        <v>164</v>
      </c>
    </row>
    <row r="15" spans="1:60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P15" s="1"/>
      <c r="BC15" s="1" t="s">
        <v>130</v>
      </c>
      <c r="BE15" s="1" t="s">
        <v>182</v>
      </c>
      <c r="BG15" s="1" t="s">
        <v>166</v>
      </c>
    </row>
    <row r="16" spans="1:60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P16" s="1"/>
      <c r="BC16" s="4" t="s">
        <v>116</v>
      </c>
      <c r="BD16" s="1" t="s">
        <v>131</v>
      </c>
      <c r="BE16" s="1" t="s">
        <v>142</v>
      </c>
      <c r="BG16" s="1" t="s">
        <v>167</v>
      </c>
    </row>
    <row r="17" spans="2:6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P17" s="1"/>
      <c r="BC17" s="1" t="s">
        <v>126</v>
      </c>
      <c r="BE17" s="1" t="s">
        <v>143</v>
      </c>
      <c r="BG17" s="1" t="s">
        <v>168</v>
      </c>
    </row>
    <row r="18" spans="2:6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BD18" s="1" t="s">
        <v>114</v>
      </c>
      <c r="BF18" s="1" t="s">
        <v>144</v>
      </c>
      <c r="BH18" s="1" t="s">
        <v>28</v>
      </c>
    </row>
    <row r="19" spans="2:6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BD19" s="1" t="s">
        <v>127</v>
      </c>
      <c r="BF19" s="1" t="s">
        <v>145</v>
      </c>
    </row>
    <row r="20" spans="2:6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BD20" s="1" t="s">
        <v>132</v>
      </c>
      <c r="BF20" s="1" t="s">
        <v>146</v>
      </c>
    </row>
    <row r="21" spans="2:6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BD21" s="1" t="s">
        <v>117</v>
      </c>
      <c r="BE21" s="1" t="s">
        <v>133</v>
      </c>
      <c r="BF21" s="1" t="s">
        <v>147</v>
      </c>
    </row>
    <row r="22" spans="2:6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BD22" s="1" t="s">
        <v>123</v>
      </c>
      <c r="BF22" s="1" t="s">
        <v>148</v>
      </c>
    </row>
    <row r="23" spans="2:6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BD23" s="1" t="s">
        <v>28</v>
      </c>
      <c r="BE23" s="1" t="s">
        <v>124</v>
      </c>
      <c r="BF23" s="1" t="s">
        <v>183</v>
      </c>
    </row>
    <row r="24" spans="2:6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BF24" s="1" t="s">
        <v>186</v>
      </c>
    </row>
    <row r="25" spans="2:6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BF25" s="1" t="s">
        <v>149</v>
      </c>
    </row>
    <row r="26" spans="2:6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BF26" s="1" t="s">
        <v>150</v>
      </c>
    </row>
    <row r="27" spans="2:6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BF27" s="1" t="s">
        <v>185</v>
      </c>
    </row>
    <row r="28" spans="2:6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BF28" s="1" t="s">
        <v>151</v>
      </c>
    </row>
    <row r="29" spans="2:6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BF29" s="1" t="s">
        <v>152</v>
      </c>
    </row>
    <row r="30" spans="2:6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BF30" s="1" t="s">
        <v>184</v>
      </c>
    </row>
    <row r="31" spans="2:6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BF31" s="1" t="s">
        <v>28</v>
      </c>
    </row>
    <row r="32" spans="2:60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172</v>
      </c>
      <c r="C1" s="80" t="s" vm="1">
        <v>241</v>
      </c>
    </row>
    <row r="2" spans="2:81">
      <c r="B2" s="58" t="s">
        <v>171</v>
      </c>
      <c r="C2" s="80" t="s">
        <v>242</v>
      </c>
    </row>
    <row r="3" spans="2:81">
      <c r="B3" s="58" t="s">
        <v>173</v>
      </c>
      <c r="C3" s="80" t="s">
        <v>243</v>
      </c>
      <c r="E3" s="2"/>
    </row>
    <row r="4" spans="2:81">
      <c r="B4" s="58" t="s">
        <v>174</v>
      </c>
      <c r="C4" s="80">
        <v>12146</v>
      </c>
    </row>
    <row r="6" spans="2:81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86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3" t="s">
        <v>108</v>
      </c>
      <c r="C8" s="31" t="s">
        <v>37</v>
      </c>
      <c r="D8" s="14" t="s">
        <v>41</v>
      </c>
      <c r="E8" s="31" t="s">
        <v>15</v>
      </c>
      <c r="F8" s="31" t="s">
        <v>53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49</v>
      </c>
      <c r="O8" s="31" t="s">
        <v>48</v>
      </c>
      <c r="P8" s="31" t="s">
        <v>175</v>
      </c>
      <c r="Q8" s="32" t="s">
        <v>177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33" t="s">
        <v>228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81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81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81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8"/>
  <sheetViews>
    <sheetView rightToLeft="1" workbookViewId="0">
      <selection activeCell="O17" sqref="O17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1.28515625" style="1" bestFit="1" customWidth="1"/>
    <col min="12" max="12" width="9.5703125" style="1" bestFit="1" customWidth="1"/>
    <col min="13" max="13" width="9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172</v>
      </c>
      <c r="C1" s="80" t="s" vm="1">
        <v>241</v>
      </c>
    </row>
    <row r="2" spans="2:72">
      <c r="B2" s="58" t="s">
        <v>171</v>
      </c>
      <c r="C2" s="80" t="s">
        <v>242</v>
      </c>
    </row>
    <row r="3" spans="2:72">
      <c r="B3" s="58" t="s">
        <v>173</v>
      </c>
      <c r="C3" s="80" t="s">
        <v>243</v>
      </c>
    </row>
    <row r="4" spans="2:72">
      <c r="B4" s="58" t="s">
        <v>174</v>
      </c>
      <c r="C4" s="80">
        <v>12146</v>
      </c>
    </row>
    <row r="6" spans="2:72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77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78.75">
      <c r="B8" s="23" t="s">
        <v>108</v>
      </c>
      <c r="C8" s="31" t="s">
        <v>37</v>
      </c>
      <c r="D8" s="31" t="s">
        <v>15</v>
      </c>
      <c r="E8" s="31" t="s">
        <v>53</v>
      </c>
      <c r="F8" s="31" t="s">
        <v>93</v>
      </c>
      <c r="G8" s="31" t="s">
        <v>18</v>
      </c>
      <c r="H8" s="31" t="s">
        <v>92</v>
      </c>
      <c r="I8" s="31" t="s">
        <v>17</v>
      </c>
      <c r="J8" s="31" t="s">
        <v>19</v>
      </c>
      <c r="K8" s="31" t="s">
        <v>225</v>
      </c>
      <c r="L8" s="31" t="s">
        <v>224</v>
      </c>
      <c r="M8" s="31" t="s">
        <v>101</v>
      </c>
      <c r="N8" s="31" t="s">
        <v>48</v>
      </c>
      <c r="O8" s="31" t="s">
        <v>175</v>
      </c>
      <c r="P8" s="32" t="s">
        <v>177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232</v>
      </c>
      <c r="L9" s="33"/>
      <c r="M9" s="33" t="s">
        <v>228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5" t="s">
        <v>27</v>
      </c>
      <c r="C11" s="84"/>
      <c r="D11" s="84"/>
      <c r="E11" s="84"/>
      <c r="F11" s="84"/>
      <c r="G11" s="93">
        <v>10.401361752919229</v>
      </c>
      <c r="H11" s="84"/>
      <c r="I11" s="84"/>
      <c r="J11" s="106">
        <v>4.8657855965108007E-2</v>
      </c>
      <c r="K11" s="93"/>
      <c r="L11" s="84"/>
      <c r="M11" s="93">
        <v>1135.3618399999998</v>
      </c>
      <c r="N11" s="84"/>
      <c r="O11" s="94">
        <f>M11/$M$11</f>
        <v>1</v>
      </c>
      <c r="P11" s="94">
        <f>M11/'סכום נכסי הקרן'!$C$42</f>
        <v>0.62367151845128965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102" customFormat="1" ht="21.75" customHeight="1">
      <c r="B12" s="118" t="s">
        <v>222</v>
      </c>
      <c r="C12" s="115"/>
      <c r="D12" s="115"/>
      <c r="E12" s="115"/>
      <c r="F12" s="115"/>
      <c r="G12" s="116">
        <v>10.401361752919229</v>
      </c>
      <c r="H12" s="115"/>
      <c r="I12" s="115"/>
      <c r="J12" s="121">
        <v>4.8657855965108007E-2</v>
      </c>
      <c r="K12" s="116"/>
      <c r="L12" s="115"/>
      <c r="M12" s="116">
        <v>1135.3618399999998</v>
      </c>
      <c r="N12" s="115"/>
      <c r="O12" s="117">
        <f t="shared" ref="O12:O18" si="0">M12/$M$11</f>
        <v>1</v>
      </c>
      <c r="P12" s="117">
        <f>M12/'סכום נכסי הקרן'!$C$42</f>
        <v>0.62367151845128965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104" t="s">
        <v>57</v>
      </c>
      <c r="C13" s="84"/>
      <c r="D13" s="84"/>
      <c r="E13" s="84"/>
      <c r="F13" s="84"/>
      <c r="G13" s="93">
        <v>10.401361752919229</v>
      </c>
      <c r="H13" s="84"/>
      <c r="I13" s="84"/>
      <c r="J13" s="106">
        <v>4.8657855965108007E-2</v>
      </c>
      <c r="K13" s="93"/>
      <c r="L13" s="84"/>
      <c r="M13" s="93">
        <v>1135.3618399999998</v>
      </c>
      <c r="N13" s="84"/>
      <c r="O13" s="94">
        <f t="shared" si="0"/>
        <v>1</v>
      </c>
      <c r="P13" s="94">
        <f>M13/'סכום נכסי הקרן'!$C$42</f>
        <v>0.62367151845128965</v>
      </c>
    </row>
    <row r="14" spans="2:72">
      <c r="B14" s="89" t="s">
        <v>772</v>
      </c>
      <c r="C14" s="86">
        <v>8805</v>
      </c>
      <c r="D14" s="86" t="s">
        <v>246</v>
      </c>
      <c r="E14" s="86"/>
      <c r="F14" s="107">
        <v>41487</v>
      </c>
      <c r="G14" s="96">
        <v>7.6300000000000008</v>
      </c>
      <c r="H14" s="99" t="s">
        <v>157</v>
      </c>
      <c r="I14" s="100">
        <v>4.8000000000000001E-2</v>
      </c>
      <c r="J14" s="100">
        <v>5.0900000000000001E-2</v>
      </c>
      <c r="K14" s="96">
        <v>12000</v>
      </c>
      <c r="L14" s="108">
        <v>102.5744</v>
      </c>
      <c r="M14" s="96">
        <v>12.098129999999999</v>
      </c>
      <c r="N14" s="86"/>
      <c r="O14" s="97">
        <f t="shared" si="0"/>
        <v>1.0655748303113659E-2</v>
      </c>
      <c r="P14" s="97">
        <f>M14/'סכום נכסי הקרן'!$C$42</f>
        <v>6.6456867244376492E-3</v>
      </c>
    </row>
    <row r="15" spans="2:72">
      <c r="B15" s="89" t="s">
        <v>773</v>
      </c>
      <c r="C15" s="86" t="s">
        <v>774</v>
      </c>
      <c r="D15" s="86" t="s">
        <v>246</v>
      </c>
      <c r="E15" s="86"/>
      <c r="F15" s="107">
        <v>41700</v>
      </c>
      <c r="G15" s="96">
        <v>8.0400000000000009</v>
      </c>
      <c r="H15" s="99" t="s">
        <v>157</v>
      </c>
      <c r="I15" s="100">
        <v>4.8000000000000001E-2</v>
      </c>
      <c r="J15" s="100">
        <v>4.9100000000000005E-2</v>
      </c>
      <c r="K15" s="96">
        <v>71000</v>
      </c>
      <c r="L15" s="108">
        <v>102.2632</v>
      </c>
      <c r="M15" s="96">
        <v>72.319399999999987</v>
      </c>
      <c r="N15" s="86"/>
      <c r="O15" s="97">
        <f t="shared" si="0"/>
        <v>6.3697226251676731E-2</v>
      </c>
      <c r="P15" s="97">
        <f>M15/'סכום נכסי הקרן'!$C$42</f>
        <v>3.9726145817518578E-2</v>
      </c>
    </row>
    <row r="16" spans="2:72">
      <c r="B16" s="89" t="s">
        <v>775</v>
      </c>
      <c r="C16" s="86" t="s">
        <v>776</v>
      </c>
      <c r="D16" s="86" t="s">
        <v>246</v>
      </c>
      <c r="E16" s="86"/>
      <c r="F16" s="107">
        <v>43313</v>
      </c>
      <c r="G16" s="96">
        <v>10.440000000000001</v>
      </c>
      <c r="H16" s="99" t="s">
        <v>157</v>
      </c>
      <c r="I16" s="100">
        <v>4.8000000000000001E-2</v>
      </c>
      <c r="J16" s="100">
        <v>4.8899999999999999E-2</v>
      </c>
      <c r="K16" s="96">
        <v>95000</v>
      </c>
      <c r="L16" s="108">
        <v>102.18989999999999</v>
      </c>
      <c r="M16" s="96">
        <v>96.699420000000003</v>
      </c>
      <c r="N16" s="86"/>
      <c r="O16" s="97">
        <f t="shared" si="0"/>
        <v>8.5170574343065839E-2</v>
      </c>
      <c r="P16" s="97">
        <f>M16/'סכום נכסי הקרן'!$C$42</f>
        <v>5.3118461427908326E-2</v>
      </c>
    </row>
    <row r="17" spans="2:16">
      <c r="B17" s="89" t="s">
        <v>777</v>
      </c>
      <c r="C17" s="86" t="s">
        <v>778</v>
      </c>
      <c r="D17" s="86" t="s">
        <v>246</v>
      </c>
      <c r="E17" s="86"/>
      <c r="F17" s="107">
        <v>43345</v>
      </c>
      <c r="G17" s="96">
        <v>10.540000000000001</v>
      </c>
      <c r="H17" s="99" t="s">
        <v>157</v>
      </c>
      <c r="I17" s="100">
        <v>4.8000000000000001E-2</v>
      </c>
      <c r="J17" s="100">
        <v>4.8600000000000004E-2</v>
      </c>
      <c r="K17" s="96">
        <v>669420</v>
      </c>
      <c r="L17" s="108">
        <v>101.78100000000001</v>
      </c>
      <c r="M17" s="96">
        <v>681.16718999999989</v>
      </c>
      <c r="N17" s="86"/>
      <c r="O17" s="97">
        <f t="shared" si="0"/>
        <v>0.59995603692299537</v>
      </c>
      <c r="P17" s="97">
        <f>M17/'סכום נכסי הקרן'!$C$42</f>
        <v>0.37417549255178256</v>
      </c>
    </row>
    <row r="18" spans="2:16">
      <c r="B18" s="89" t="s">
        <v>779</v>
      </c>
      <c r="C18" s="86" t="s">
        <v>780</v>
      </c>
      <c r="D18" s="86" t="s">
        <v>246</v>
      </c>
      <c r="E18" s="86"/>
      <c r="F18" s="107">
        <v>43435</v>
      </c>
      <c r="G18" s="96">
        <v>10.79</v>
      </c>
      <c r="H18" s="99" t="s">
        <v>157</v>
      </c>
      <c r="I18" s="100">
        <v>4.8000000000000001E-2</v>
      </c>
      <c r="J18" s="100">
        <v>4.8499999999999995E-2</v>
      </c>
      <c r="K18" s="96">
        <v>272000</v>
      </c>
      <c r="L18" s="108">
        <v>100.39619999999999</v>
      </c>
      <c r="M18" s="96">
        <v>273.07769999999999</v>
      </c>
      <c r="N18" s="86"/>
      <c r="O18" s="97">
        <f t="shared" si="0"/>
        <v>0.24052041417914843</v>
      </c>
      <c r="P18" s="97">
        <f>M18/'סכום נכסי הקרן'!$C$42</f>
        <v>0.15000573192964259</v>
      </c>
    </row>
    <row r="19" spans="2:16">
      <c r="B19" s="85"/>
      <c r="C19" s="86"/>
      <c r="D19" s="86"/>
      <c r="E19" s="86"/>
      <c r="F19" s="86"/>
      <c r="G19" s="86"/>
      <c r="H19" s="86"/>
      <c r="I19" s="86"/>
      <c r="J19" s="86"/>
      <c r="K19" s="96"/>
      <c r="L19" s="86"/>
      <c r="M19" s="86"/>
      <c r="N19" s="86"/>
      <c r="O19" s="97"/>
      <c r="P19" s="86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1" t="s">
        <v>104</v>
      </c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1" t="s">
        <v>223</v>
      </c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1" t="s">
        <v>231</v>
      </c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</row>
    <row r="111" spans="2:16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</row>
    <row r="112" spans="2:16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</row>
    <row r="113" spans="2:16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</row>
    <row r="114" spans="2:16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</row>
    <row r="115" spans="2:16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</row>
    <row r="116" spans="2:16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</row>
    <row r="117" spans="2:16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</row>
    <row r="118" spans="2:16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172</v>
      </c>
      <c r="C1" s="80" t="s" vm="1">
        <v>241</v>
      </c>
    </row>
    <row r="2" spans="2:65">
      <c r="B2" s="58" t="s">
        <v>171</v>
      </c>
      <c r="C2" s="80" t="s">
        <v>242</v>
      </c>
    </row>
    <row r="3" spans="2:65">
      <c r="B3" s="58" t="s">
        <v>173</v>
      </c>
      <c r="C3" s="80" t="s">
        <v>243</v>
      </c>
    </row>
    <row r="4" spans="2:65">
      <c r="B4" s="58" t="s">
        <v>174</v>
      </c>
      <c r="C4" s="80">
        <v>12146</v>
      </c>
    </row>
    <row r="6" spans="2:65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78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52</v>
      </c>
      <c r="G8" s="31" t="s">
        <v>15</v>
      </c>
      <c r="H8" s="31" t="s">
        <v>53</v>
      </c>
      <c r="I8" s="31" t="s">
        <v>93</v>
      </c>
      <c r="J8" s="31" t="s">
        <v>18</v>
      </c>
      <c r="K8" s="31" t="s">
        <v>92</v>
      </c>
      <c r="L8" s="31" t="s">
        <v>17</v>
      </c>
      <c r="M8" s="73" t="s">
        <v>19</v>
      </c>
      <c r="N8" s="31" t="s">
        <v>225</v>
      </c>
      <c r="O8" s="31" t="s">
        <v>224</v>
      </c>
      <c r="P8" s="31" t="s">
        <v>101</v>
      </c>
      <c r="Q8" s="31" t="s">
        <v>48</v>
      </c>
      <c r="R8" s="31" t="s">
        <v>175</v>
      </c>
      <c r="S8" s="32" t="s">
        <v>177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1" t="s">
        <v>106</v>
      </c>
      <c r="S10" s="21" t="s">
        <v>178</v>
      </c>
      <c r="T10" s="5"/>
      <c r="BJ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J11" s="1"/>
      <c r="BM11" s="1"/>
    </row>
    <row r="12" spans="2:65" ht="20.25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65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65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65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172</v>
      </c>
      <c r="C1" s="80" t="s" vm="1">
        <v>241</v>
      </c>
    </row>
    <row r="2" spans="2:81">
      <c r="B2" s="58" t="s">
        <v>171</v>
      </c>
      <c r="C2" s="80" t="s">
        <v>242</v>
      </c>
    </row>
    <row r="3" spans="2:81">
      <c r="B3" s="58" t="s">
        <v>173</v>
      </c>
      <c r="C3" s="80" t="s">
        <v>243</v>
      </c>
    </row>
    <row r="4" spans="2:81">
      <c r="B4" s="58" t="s">
        <v>174</v>
      </c>
      <c r="C4" s="80">
        <v>12146</v>
      </c>
    </row>
    <row r="6" spans="2:81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52</v>
      </c>
      <c r="G8" s="31" t="s">
        <v>15</v>
      </c>
      <c r="H8" s="31" t="s">
        <v>53</v>
      </c>
      <c r="I8" s="31" t="s">
        <v>93</v>
      </c>
      <c r="J8" s="31" t="s">
        <v>18</v>
      </c>
      <c r="K8" s="31" t="s">
        <v>92</v>
      </c>
      <c r="L8" s="31" t="s">
        <v>17</v>
      </c>
      <c r="M8" s="73" t="s">
        <v>19</v>
      </c>
      <c r="N8" s="73" t="s">
        <v>225</v>
      </c>
      <c r="O8" s="31" t="s">
        <v>224</v>
      </c>
      <c r="P8" s="31" t="s">
        <v>101</v>
      </c>
      <c r="Q8" s="31" t="s">
        <v>48</v>
      </c>
      <c r="R8" s="31" t="s">
        <v>175</v>
      </c>
      <c r="S8" s="32" t="s">
        <v>177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232</v>
      </c>
      <c r="O9" s="33"/>
      <c r="P9" s="33" t="s">
        <v>228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21" t="s">
        <v>178</v>
      </c>
      <c r="T10" s="5"/>
      <c r="BZ10" s="1"/>
    </row>
    <row r="11" spans="2:81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5"/>
      <c r="BZ11" s="1"/>
      <c r="CC11" s="1"/>
    </row>
    <row r="12" spans="2:81" ht="17.25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</row>
    <row r="13" spans="2:81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</row>
    <row r="14" spans="2:81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</row>
    <row r="15" spans="2:81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</row>
    <row r="16" spans="2:8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</row>
    <row r="17" spans="2:19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</row>
    <row r="18" spans="2:19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</row>
    <row r="19" spans="2:19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</row>
    <row r="20" spans="2:19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</row>
    <row r="21" spans="2:19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</row>
    <row r="22" spans="2:19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</row>
    <row r="23" spans="2:19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</row>
    <row r="24" spans="2:19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</row>
    <row r="25" spans="2:19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</row>
    <row r="26" spans="2:19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</row>
    <row r="27" spans="2:19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</row>
    <row r="28" spans="2:19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</row>
    <row r="29" spans="2:19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</row>
    <row r="30" spans="2:19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</row>
    <row r="31" spans="2:19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</row>
    <row r="32" spans="2:19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</row>
    <row r="37" spans="2:19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</row>
    <row r="38" spans="2:1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</row>
    <row r="39" spans="2:1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</row>
    <row r="40" spans="2:1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</row>
    <row r="41" spans="2:1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</row>
    <row r="42" spans="2:1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</row>
    <row r="43" spans="2:1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</row>
    <row r="44" spans="2:1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</row>
    <row r="45" spans="2:1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</row>
    <row r="46" spans="2:1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</row>
    <row r="47" spans="2:1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</row>
    <row r="48" spans="2:1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</row>
    <row r="49" spans="2:19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</row>
    <row r="50" spans="2:19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</row>
    <row r="51" spans="2:19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</row>
    <row r="52" spans="2:19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</row>
    <row r="53" spans="2:19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</row>
    <row r="54" spans="2:19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</row>
    <row r="55" spans="2:19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</row>
    <row r="56" spans="2:19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</row>
    <row r="57" spans="2:19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</row>
    <row r="58" spans="2:19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</row>
    <row r="59" spans="2:19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</row>
    <row r="60" spans="2:19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</row>
    <row r="61" spans="2:19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</row>
    <row r="62" spans="2:19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</row>
    <row r="63" spans="2:19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</row>
    <row r="64" spans="2:19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</row>
    <row r="65" spans="2:19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</row>
    <row r="66" spans="2:19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</row>
    <row r="67" spans="2:19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</row>
    <row r="68" spans="2:19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</row>
    <row r="69" spans="2:19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</row>
    <row r="70" spans="2:19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</row>
    <row r="71" spans="2:19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</row>
    <row r="72" spans="2:19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</row>
    <row r="73" spans="2:19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</row>
    <row r="74" spans="2:19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2:19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  <row r="76" spans="2:19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</row>
    <row r="77" spans="2:19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</row>
    <row r="78" spans="2:19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</row>
    <row r="79" spans="2:19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</row>
    <row r="80" spans="2:19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</row>
    <row r="81" spans="2:19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</row>
    <row r="82" spans="2:19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</row>
    <row r="83" spans="2:19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</row>
    <row r="84" spans="2:19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</row>
    <row r="85" spans="2:19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</row>
    <row r="86" spans="2:19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</row>
    <row r="87" spans="2:19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</row>
    <row r="88" spans="2:19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</row>
    <row r="89" spans="2:19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</row>
    <row r="90" spans="2:19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</row>
    <row r="91" spans="2:19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</row>
    <row r="92" spans="2:19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</row>
    <row r="93" spans="2:19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</row>
    <row r="94" spans="2:19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</row>
    <row r="95" spans="2:19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</row>
    <row r="96" spans="2:19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</row>
    <row r="97" spans="2:19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</row>
    <row r="98" spans="2:19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</row>
    <row r="99" spans="2:19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</row>
    <row r="100" spans="2:19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</row>
    <row r="101" spans="2:19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</row>
    <row r="102" spans="2:19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</row>
    <row r="103" spans="2:19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</row>
    <row r="104" spans="2:19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</row>
    <row r="105" spans="2:19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</row>
    <row r="106" spans="2:19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</row>
    <row r="107" spans="2:19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</row>
    <row r="108" spans="2:19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</row>
    <row r="109" spans="2:19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</row>
    <row r="110" spans="2:19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172</v>
      </c>
      <c r="C1" s="80" t="s" vm="1">
        <v>241</v>
      </c>
    </row>
    <row r="2" spans="2:98">
      <c r="B2" s="58" t="s">
        <v>171</v>
      </c>
      <c r="C2" s="80" t="s">
        <v>242</v>
      </c>
    </row>
    <row r="3" spans="2:98">
      <c r="B3" s="58" t="s">
        <v>173</v>
      </c>
      <c r="C3" s="80" t="s">
        <v>243</v>
      </c>
    </row>
    <row r="4" spans="2:98">
      <c r="B4" s="58" t="s">
        <v>174</v>
      </c>
      <c r="C4" s="80">
        <v>12146</v>
      </c>
    </row>
    <row r="6" spans="2:98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80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78.75">
      <c r="B8" s="23" t="s">
        <v>108</v>
      </c>
      <c r="C8" s="31" t="s">
        <v>37</v>
      </c>
      <c r="D8" s="31" t="s">
        <v>110</v>
      </c>
      <c r="E8" s="31" t="s">
        <v>109</v>
      </c>
      <c r="F8" s="31" t="s">
        <v>52</v>
      </c>
      <c r="G8" s="31" t="s">
        <v>92</v>
      </c>
      <c r="H8" s="31" t="s">
        <v>225</v>
      </c>
      <c r="I8" s="31" t="s">
        <v>224</v>
      </c>
      <c r="J8" s="31" t="s">
        <v>101</v>
      </c>
      <c r="K8" s="31" t="s">
        <v>48</v>
      </c>
      <c r="L8" s="31" t="s">
        <v>175</v>
      </c>
      <c r="M8" s="32" t="s">
        <v>177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232</v>
      </c>
      <c r="I9" s="33"/>
      <c r="J9" s="33" t="s">
        <v>228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</row>
    <row r="13" spans="2:98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</row>
    <row r="14" spans="2:98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</row>
    <row r="15" spans="2:98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</row>
    <row r="16" spans="2:9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</row>
    <row r="17" spans="2:1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</row>
    <row r="18" spans="2:1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</row>
    <row r="19" spans="2:1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</row>
    <row r="20" spans="2:1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</row>
    <row r="21" spans="2:1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</row>
    <row r="22" spans="2:1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</row>
    <row r="23" spans="2:1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</row>
    <row r="24" spans="2:1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</row>
    <row r="25" spans="2:1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</row>
    <row r="26" spans="2:1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</row>
    <row r="27" spans="2:1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</row>
    <row r="28" spans="2:1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</row>
    <row r="29" spans="2:1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</row>
    <row r="30" spans="2:1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</row>
    <row r="31" spans="2:1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</row>
    <row r="32" spans="2:1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</row>
    <row r="33" spans="2:1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</row>
    <row r="34" spans="2:1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</row>
    <row r="35" spans="2:1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</row>
    <row r="36" spans="2:1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</row>
    <row r="37" spans="2:1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</row>
    <row r="38" spans="2:1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</row>
    <row r="39" spans="2:1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</row>
    <row r="40" spans="2:1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</row>
    <row r="41" spans="2:1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</row>
    <row r="42" spans="2:1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</row>
    <row r="43" spans="2:1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</row>
    <row r="44" spans="2:1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</row>
    <row r="45" spans="2:1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</row>
    <row r="46" spans="2:1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</row>
    <row r="47" spans="2:1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</row>
    <row r="48" spans="2:1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</row>
    <row r="49" spans="2:13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</row>
    <row r="50" spans="2:13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</row>
    <row r="51" spans="2:13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</row>
    <row r="52" spans="2:13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</row>
    <row r="53" spans="2:13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</row>
    <row r="54" spans="2:13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</row>
    <row r="55" spans="2:13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</row>
    <row r="56" spans="2:13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</row>
    <row r="57" spans="2:13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</row>
    <row r="58" spans="2:13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</row>
    <row r="59" spans="2:13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</row>
    <row r="60" spans="2:13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</row>
    <row r="61" spans="2:13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</row>
    <row r="62" spans="2:13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</row>
    <row r="63" spans="2:13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</row>
    <row r="64" spans="2:13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</row>
    <row r="65" spans="2:13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</row>
    <row r="66" spans="2:13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</row>
    <row r="67" spans="2:13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</row>
    <row r="68" spans="2:13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</row>
    <row r="69" spans="2:13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</row>
    <row r="70" spans="2:13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</row>
    <row r="71" spans="2:13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</row>
    <row r="72" spans="2:13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</row>
    <row r="73" spans="2:13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</row>
    <row r="74" spans="2:13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</row>
    <row r="75" spans="2:13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</row>
    <row r="76" spans="2:13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</row>
    <row r="77" spans="2:13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</row>
    <row r="78" spans="2:13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</row>
    <row r="79" spans="2:13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</row>
    <row r="80" spans="2:13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</row>
    <row r="81" spans="2:13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</row>
    <row r="82" spans="2:13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</row>
    <row r="83" spans="2:13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</row>
    <row r="84" spans="2:13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</row>
    <row r="85" spans="2:13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</row>
    <row r="86" spans="2:13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</row>
    <row r="87" spans="2:13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</row>
    <row r="88" spans="2:13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</row>
    <row r="89" spans="2:13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</row>
    <row r="90" spans="2:13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</row>
    <row r="91" spans="2:13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</row>
    <row r="92" spans="2:13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</row>
    <row r="93" spans="2:13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</row>
    <row r="94" spans="2:13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</row>
    <row r="95" spans="2:13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</row>
    <row r="96" spans="2:13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</row>
    <row r="97" spans="2:13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</row>
    <row r="98" spans="2:13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</row>
    <row r="99" spans="2:13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</row>
    <row r="100" spans="2:13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</row>
    <row r="101" spans="2:13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</row>
    <row r="102" spans="2:13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</row>
    <row r="103" spans="2:13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</row>
    <row r="104" spans="2:13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</row>
    <row r="105" spans="2:13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</row>
    <row r="106" spans="2:13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</row>
    <row r="107" spans="2:13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</row>
    <row r="108" spans="2:13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</row>
    <row r="109" spans="2:13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</row>
    <row r="110" spans="2:13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172</v>
      </c>
      <c r="C1" s="80" t="s" vm="1">
        <v>241</v>
      </c>
    </row>
    <row r="2" spans="2:55">
      <c r="B2" s="58" t="s">
        <v>171</v>
      </c>
      <c r="C2" s="80" t="s">
        <v>242</v>
      </c>
    </row>
    <row r="3" spans="2:55">
      <c r="B3" s="58" t="s">
        <v>173</v>
      </c>
      <c r="C3" s="80" t="s">
        <v>243</v>
      </c>
    </row>
    <row r="4" spans="2:55">
      <c r="B4" s="58" t="s">
        <v>174</v>
      </c>
      <c r="C4" s="80">
        <v>12146</v>
      </c>
    </row>
    <row r="6" spans="2:55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87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78.75">
      <c r="B8" s="23" t="s">
        <v>108</v>
      </c>
      <c r="C8" s="31" t="s">
        <v>37</v>
      </c>
      <c r="D8" s="31" t="s">
        <v>92</v>
      </c>
      <c r="E8" s="31" t="s">
        <v>93</v>
      </c>
      <c r="F8" s="31" t="s">
        <v>225</v>
      </c>
      <c r="G8" s="31" t="s">
        <v>224</v>
      </c>
      <c r="H8" s="31" t="s">
        <v>101</v>
      </c>
      <c r="I8" s="31" t="s">
        <v>48</v>
      </c>
      <c r="J8" s="31" t="s">
        <v>175</v>
      </c>
      <c r="K8" s="32" t="s">
        <v>177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232</v>
      </c>
      <c r="G9" s="33"/>
      <c r="H9" s="33" t="s">
        <v>228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V12" s="1"/>
    </row>
    <row r="13" spans="2:55">
      <c r="B13" s="101" t="s">
        <v>223</v>
      </c>
      <c r="C13" s="103"/>
      <c r="D13" s="103"/>
      <c r="E13" s="103"/>
      <c r="F13" s="103"/>
      <c r="G13" s="103"/>
      <c r="H13" s="103"/>
      <c r="I13" s="103"/>
      <c r="J13" s="103"/>
      <c r="K13" s="103"/>
      <c r="V13" s="1"/>
    </row>
    <row r="14" spans="2:55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V14" s="1"/>
    </row>
    <row r="15" spans="2:55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V15" s="1"/>
    </row>
    <row r="16" spans="2:5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V16" s="1"/>
    </row>
    <row r="17" spans="2:2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V17" s="1"/>
    </row>
    <row r="18" spans="2:2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V18" s="1"/>
    </row>
    <row r="19" spans="2:2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V19" s="1"/>
    </row>
    <row r="20" spans="2:2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V20" s="1"/>
    </row>
    <row r="21" spans="2:2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V21" s="1"/>
    </row>
    <row r="22" spans="2:22" ht="16.5" customHeight="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V22" s="1"/>
    </row>
    <row r="23" spans="2:22" ht="16.5" customHeight="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V23" s="1"/>
    </row>
    <row r="24" spans="2:22" ht="16.5" customHeight="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V24" s="1"/>
    </row>
    <row r="25" spans="2:2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V25" s="1"/>
    </row>
    <row r="26" spans="2:2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V26" s="1"/>
    </row>
    <row r="27" spans="2:2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V27" s="1"/>
    </row>
    <row r="28" spans="2:2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V28" s="1"/>
    </row>
    <row r="29" spans="2:2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V29" s="1"/>
    </row>
    <row r="30" spans="2:2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V30" s="1"/>
    </row>
    <row r="31" spans="2:2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V31" s="1"/>
    </row>
    <row r="32" spans="2:2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V32" s="1"/>
    </row>
    <row r="33" spans="2:2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V33" s="1"/>
    </row>
    <row r="34" spans="2:2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V34" s="1"/>
    </row>
    <row r="35" spans="2:2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V35" s="1"/>
    </row>
    <row r="36" spans="2:2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V36" s="1"/>
    </row>
    <row r="37" spans="2:2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V37" s="1"/>
    </row>
    <row r="38" spans="2:22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22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22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22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22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22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22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22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22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22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22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172</v>
      </c>
      <c r="C1" s="80" t="s" vm="1">
        <v>241</v>
      </c>
    </row>
    <row r="2" spans="2:59">
      <c r="B2" s="58" t="s">
        <v>171</v>
      </c>
      <c r="C2" s="80" t="s">
        <v>242</v>
      </c>
    </row>
    <row r="3" spans="2:59">
      <c r="B3" s="58" t="s">
        <v>173</v>
      </c>
      <c r="C3" s="80" t="s">
        <v>243</v>
      </c>
    </row>
    <row r="4" spans="2:59">
      <c r="B4" s="58" t="s">
        <v>174</v>
      </c>
      <c r="C4" s="80">
        <v>12146</v>
      </c>
    </row>
    <row r="6" spans="2:59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9" ht="26.25" customHeight="1">
      <c r="B7" s="142" t="s">
        <v>88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9" s="3" customFormat="1" ht="78.75">
      <c r="B8" s="23" t="s">
        <v>108</v>
      </c>
      <c r="C8" s="31" t="s">
        <v>37</v>
      </c>
      <c r="D8" s="31" t="s">
        <v>52</v>
      </c>
      <c r="E8" s="31" t="s">
        <v>92</v>
      </c>
      <c r="F8" s="31" t="s">
        <v>93</v>
      </c>
      <c r="G8" s="31" t="s">
        <v>225</v>
      </c>
      <c r="H8" s="31" t="s">
        <v>224</v>
      </c>
      <c r="I8" s="31" t="s">
        <v>101</v>
      </c>
      <c r="J8" s="31" t="s">
        <v>48</v>
      </c>
      <c r="K8" s="31" t="s">
        <v>175</v>
      </c>
      <c r="L8" s="32" t="s">
        <v>177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"/>
      <c r="N11" s="1"/>
      <c r="O11" s="1"/>
      <c r="P11" s="1"/>
      <c r="BG11" s="1"/>
    </row>
    <row r="12" spans="2:59" ht="21" customHeight="1">
      <c r="B12" s="109"/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9">
      <c r="B13" s="109"/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9">
      <c r="B14" s="109"/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9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9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</row>
    <row r="17" spans="2:12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</row>
    <row r="18" spans="2:12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</row>
    <row r="19" spans="2:12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12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12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12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12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12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12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75</v>
      </c>
      <c r="C6" s="14" t="s">
        <v>37</v>
      </c>
      <c r="E6" s="14" t="s">
        <v>109</v>
      </c>
      <c r="I6" s="14" t="s">
        <v>15</v>
      </c>
      <c r="J6" s="14" t="s">
        <v>53</v>
      </c>
      <c r="M6" s="14" t="s">
        <v>92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77</v>
      </c>
      <c r="C8" s="31" t="s">
        <v>37</v>
      </c>
      <c r="D8" s="31" t="s">
        <v>112</v>
      </c>
      <c r="I8" s="31" t="s">
        <v>15</v>
      </c>
      <c r="J8" s="31" t="s">
        <v>53</v>
      </c>
      <c r="K8" s="31" t="s">
        <v>93</v>
      </c>
      <c r="L8" s="31" t="s">
        <v>18</v>
      </c>
      <c r="M8" s="31" t="s">
        <v>92</v>
      </c>
      <c r="Q8" s="31" t="s">
        <v>17</v>
      </c>
      <c r="R8" s="31" t="s">
        <v>19</v>
      </c>
      <c r="S8" s="31" t="s">
        <v>0</v>
      </c>
      <c r="T8" s="31" t="s">
        <v>96</v>
      </c>
      <c r="U8" s="31" t="s">
        <v>49</v>
      </c>
      <c r="V8" s="31" t="s">
        <v>48</v>
      </c>
      <c r="W8" s="32" t="s">
        <v>103</v>
      </c>
    </row>
    <row r="9" spans="2:25" ht="31.5">
      <c r="B9" s="50" t="str">
        <f>'תעודות חוב מסחריות '!B7:T7</f>
        <v>2. תעודות חוב מסחריות</v>
      </c>
      <c r="C9" s="14" t="s">
        <v>37</v>
      </c>
      <c r="D9" s="14" t="s">
        <v>112</v>
      </c>
      <c r="E9" s="43" t="s">
        <v>109</v>
      </c>
      <c r="G9" s="14" t="s">
        <v>52</v>
      </c>
      <c r="I9" s="14" t="s">
        <v>15</v>
      </c>
      <c r="J9" s="14" t="s">
        <v>53</v>
      </c>
      <c r="K9" s="14" t="s">
        <v>93</v>
      </c>
      <c r="L9" s="14" t="s">
        <v>18</v>
      </c>
      <c r="M9" s="14" t="s">
        <v>92</v>
      </c>
      <c r="Q9" s="14" t="s">
        <v>17</v>
      </c>
      <c r="R9" s="14" t="s">
        <v>19</v>
      </c>
      <c r="S9" s="14" t="s">
        <v>0</v>
      </c>
      <c r="T9" s="14" t="s">
        <v>96</v>
      </c>
      <c r="U9" s="14" t="s">
        <v>49</v>
      </c>
      <c r="V9" s="14" t="s">
        <v>48</v>
      </c>
      <c r="W9" s="40" t="s">
        <v>103</v>
      </c>
    </row>
    <row r="10" spans="2:25" ht="31.5">
      <c r="B10" s="50" t="str">
        <f>'אג"ח קונצרני'!B7:U7</f>
        <v>3. אג"ח קונצרני</v>
      </c>
      <c r="C10" s="31" t="s">
        <v>37</v>
      </c>
      <c r="D10" s="14" t="s">
        <v>112</v>
      </c>
      <c r="E10" s="43" t="s">
        <v>109</v>
      </c>
      <c r="G10" s="31" t="s">
        <v>52</v>
      </c>
      <c r="I10" s="31" t="s">
        <v>15</v>
      </c>
      <c r="J10" s="31" t="s">
        <v>53</v>
      </c>
      <c r="K10" s="31" t="s">
        <v>93</v>
      </c>
      <c r="L10" s="31" t="s">
        <v>18</v>
      </c>
      <c r="M10" s="31" t="s">
        <v>92</v>
      </c>
      <c r="Q10" s="31" t="s">
        <v>17</v>
      </c>
      <c r="R10" s="31" t="s">
        <v>19</v>
      </c>
      <c r="S10" s="31" t="s">
        <v>0</v>
      </c>
      <c r="T10" s="31" t="s">
        <v>96</v>
      </c>
      <c r="U10" s="31" t="s">
        <v>49</v>
      </c>
      <c r="V10" s="14" t="s">
        <v>48</v>
      </c>
      <c r="W10" s="32" t="s">
        <v>103</v>
      </c>
    </row>
    <row r="11" spans="2:25" ht="31.5">
      <c r="B11" s="50" t="str">
        <f>מניות!B7</f>
        <v>4. מניות</v>
      </c>
      <c r="C11" s="31" t="s">
        <v>37</v>
      </c>
      <c r="D11" s="14" t="s">
        <v>112</v>
      </c>
      <c r="E11" s="43" t="s">
        <v>109</v>
      </c>
      <c r="H11" s="31" t="s">
        <v>92</v>
      </c>
      <c r="S11" s="31" t="s">
        <v>0</v>
      </c>
      <c r="T11" s="14" t="s">
        <v>96</v>
      </c>
      <c r="U11" s="14" t="s">
        <v>49</v>
      </c>
      <c r="V11" s="14" t="s">
        <v>48</v>
      </c>
      <c r="W11" s="15" t="s">
        <v>103</v>
      </c>
    </row>
    <row r="12" spans="2:25" ht="31.5">
      <c r="B12" s="50" t="str">
        <f>'תעודות סל'!B7:N7</f>
        <v>5. תעודות סל</v>
      </c>
      <c r="C12" s="31" t="s">
        <v>37</v>
      </c>
      <c r="D12" s="14" t="s">
        <v>112</v>
      </c>
      <c r="E12" s="43" t="s">
        <v>109</v>
      </c>
      <c r="H12" s="31" t="s">
        <v>92</v>
      </c>
      <c r="S12" s="31" t="s">
        <v>0</v>
      </c>
      <c r="T12" s="31" t="s">
        <v>96</v>
      </c>
      <c r="U12" s="31" t="s">
        <v>49</v>
      </c>
      <c r="V12" s="31" t="s">
        <v>48</v>
      </c>
      <c r="W12" s="32" t="s">
        <v>103</v>
      </c>
    </row>
    <row r="13" spans="2:25" ht="31.5">
      <c r="B13" s="50" t="str">
        <f>'קרנות נאמנות'!B7:O7</f>
        <v>6. קרנות נאמנות</v>
      </c>
      <c r="C13" s="31" t="s">
        <v>37</v>
      </c>
      <c r="D13" s="31" t="s">
        <v>112</v>
      </c>
      <c r="G13" s="31" t="s">
        <v>52</v>
      </c>
      <c r="H13" s="31" t="s">
        <v>92</v>
      </c>
      <c r="S13" s="31" t="s">
        <v>0</v>
      </c>
      <c r="T13" s="31" t="s">
        <v>96</v>
      </c>
      <c r="U13" s="31" t="s">
        <v>49</v>
      </c>
      <c r="V13" s="31" t="s">
        <v>48</v>
      </c>
      <c r="W13" s="32" t="s">
        <v>103</v>
      </c>
    </row>
    <row r="14" spans="2:25" ht="31.5">
      <c r="B14" s="50" t="str">
        <f>'כתבי אופציה'!B7:L7</f>
        <v>7. כתבי אופציה</v>
      </c>
      <c r="C14" s="31" t="s">
        <v>37</v>
      </c>
      <c r="D14" s="31" t="s">
        <v>112</v>
      </c>
      <c r="G14" s="31" t="s">
        <v>52</v>
      </c>
      <c r="H14" s="31" t="s">
        <v>92</v>
      </c>
      <c r="S14" s="31" t="s">
        <v>0</v>
      </c>
      <c r="T14" s="31" t="s">
        <v>96</v>
      </c>
      <c r="U14" s="31" t="s">
        <v>49</v>
      </c>
      <c r="V14" s="31" t="s">
        <v>48</v>
      </c>
      <c r="W14" s="32" t="s">
        <v>103</v>
      </c>
    </row>
    <row r="15" spans="2:25" ht="31.5">
      <c r="B15" s="50" t="str">
        <f>אופציות!B7</f>
        <v>8. אופציות</v>
      </c>
      <c r="C15" s="31" t="s">
        <v>37</v>
      </c>
      <c r="D15" s="31" t="s">
        <v>112</v>
      </c>
      <c r="G15" s="31" t="s">
        <v>52</v>
      </c>
      <c r="H15" s="31" t="s">
        <v>92</v>
      </c>
      <c r="S15" s="31" t="s">
        <v>0</v>
      </c>
      <c r="T15" s="31" t="s">
        <v>96</v>
      </c>
      <c r="U15" s="31" t="s">
        <v>49</v>
      </c>
      <c r="V15" s="31" t="s">
        <v>48</v>
      </c>
      <c r="W15" s="32" t="s">
        <v>103</v>
      </c>
    </row>
    <row r="16" spans="2:25" ht="31.5">
      <c r="B16" s="50" t="str">
        <f>'חוזים עתידיים'!B7:I7</f>
        <v>9. חוזים עתידיים</v>
      </c>
      <c r="C16" s="31" t="s">
        <v>37</v>
      </c>
      <c r="D16" s="31" t="s">
        <v>112</v>
      </c>
      <c r="G16" s="31" t="s">
        <v>52</v>
      </c>
      <c r="H16" s="31" t="s">
        <v>92</v>
      </c>
      <c r="S16" s="31" t="s">
        <v>0</v>
      </c>
      <c r="T16" s="32" t="s">
        <v>96</v>
      </c>
    </row>
    <row r="17" spans="2:25" ht="31.5">
      <c r="B17" s="50" t="str">
        <f>'מוצרים מובנים'!B7:Q7</f>
        <v>10. מוצרים מובנים</v>
      </c>
      <c r="C17" s="31" t="s">
        <v>37</v>
      </c>
      <c r="F17" s="14" t="s">
        <v>41</v>
      </c>
      <c r="I17" s="31" t="s">
        <v>15</v>
      </c>
      <c r="J17" s="31" t="s">
        <v>53</v>
      </c>
      <c r="K17" s="31" t="s">
        <v>93</v>
      </c>
      <c r="L17" s="31" t="s">
        <v>18</v>
      </c>
      <c r="M17" s="31" t="s">
        <v>92</v>
      </c>
      <c r="Q17" s="31" t="s">
        <v>17</v>
      </c>
      <c r="R17" s="31" t="s">
        <v>19</v>
      </c>
      <c r="S17" s="31" t="s">
        <v>0</v>
      </c>
      <c r="T17" s="31" t="s">
        <v>96</v>
      </c>
      <c r="U17" s="31" t="s">
        <v>49</v>
      </c>
      <c r="V17" s="31" t="s">
        <v>48</v>
      </c>
      <c r="W17" s="32" t="s">
        <v>103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53</v>
      </c>
      <c r="K19" s="31" t="s">
        <v>93</v>
      </c>
      <c r="L19" s="31" t="s">
        <v>18</v>
      </c>
      <c r="M19" s="31" t="s">
        <v>92</v>
      </c>
      <c r="Q19" s="31" t="s">
        <v>17</v>
      </c>
      <c r="R19" s="31" t="s">
        <v>19</v>
      </c>
      <c r="S19" s="31" t="s">
        <v>0</v>
      </c>
      <c r="T19" s="31" t="s">
        <v>96</v>
      </c>
      <c r="U19" s="31" t="s">
        <v>101</v>
      </c>
      <c r="V19" s="31" t="s">
        <v>48</v>
      </c>
      <c r="W19" s="32" t="s">
        <v>103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37</v>
      </c>
      <c r="D20" s="43" t="s">
        <v>110</v>
      </c>
      <c r="E20" s="43" t="s">
        <v>109</v>
      </c>
      <c r="G20" s="31" t="s">
        <v>52</v>
      </c>
      <c r="I20" s="31" t="s">
        <v>15</v>
      </c>
      <c r="J20" s="31" t="s">
        <v>53</v>
      </c>
      <c r="K20" s="31" t="s">
        <v>93</v>
      </c>
      <c r="L20" s="31" t="s">
        <v>18</v>
      </c>
      <c r="M20" s="31" t="s">
        <v>92</v>
      </c>
      <c r="Q20" s="31" t="s">
        <v>17</v>
      </c>
      <c r="R20" s="31" t="s">
        <v>19</v>
      </c>
      <c r="S20" s="31" t="s">
        <v>0</v>
      </c>
      <c r="T20" s="31" t="s">
        <v>96</v>
      </c>
      <c r="U20" s="31" t="s">
        <v>101</v>
      </c>
      <c r="V20" s="31" t="s">
        <v>48</v>
      </c>
      <c r="W20" s="32" t="s">
        <v>103</v>
      </c>
    </row>
    <row r="21" spans="2:25" ht="31.5">
      <c r="B21" s="50" t="str">
        <f>'לא סחיר - אג"ח קונצרני'!B7:S7</f>
        <v>3. אג"ח קונצרני</v>
      </c>
      <c r="C21" s="31" t="s">
        <v>37</v>
      </c>
      <c r="D21" s="43" t="s">
        <v>110</v>
      </c>
      <c r="E21" s="43" t="s">
        <v>109</v>
      </c>
      <c r="G21" s="31" t="s">
        <v>52</v>
      </c>
      <c r="I21" s="31" t="s">
        <v>15</v>
      </c>
      <c r="J21" s="31" t="s">
        <v>53</v>
      </c>
      <c r="K21" s="31" t="s">
        <v>93</v>
      </c>
      <c r="L21" s="31" t="s">
        <v>18</v>
      </c>
      <c r="M21" s="31" t="s">
        <v>92</v>
      </c>
      <c r="Q21" s="31" t="s">
        <v>17</v>
      </c>
      <c r="R21" s="31" t="s">
        <v>19</v>
      </c>
      <c r="S21" s="31" t="s">
        <v>0</v>
      </c>
      <c r="T21" s="31" t="s">
        <v>96</v>
      </c>
      <c r="U21" s="31" t="s">
        <v>101</v>
      </c>
      <c r="V21" s="31" t="s">
        <v>48</v>
      </c>
      <c r="W21" s="32" t="s">
        <v>103</v>
      </c>
    </row>
    <row r="22" spans="2:25" ht="31.5">
      <c r="B22" s="50" t="str">
        <f>'לא סחיר - מניות'!B7:M7</f>
        <v>4. מניות</v>
      </c>
      <c r="C22" s="31" t="s">
        <v>37</v>
      </c>
      <c r="D22" s="43" t="s">
        <v>110</v>
      </c>
      <c r="E22" s="43" t="s">
        <v>109</v>
      </c>
      <c r="G22" s="31" t="s">
        <v>52</v>
      </c>
      <c r="H22" s="31" t="s">
        <v>92</v>
      </c>
      <c r="S22" s="31" t="s">
        <v>0</v>
      </c>
      <c r="T22" s="31" t="s">
        <v>96</v>
      </c>
      <c r="U22" s="31" t="s">
        <v>101</v>
      </c>
      <c r="V22" s="31" t="s">
        <v>48</v>
      </c>
      <c r="W22" s="32" t="s">
        <v>103</v>
      </c>
    </row>
    <row r="23" spans="2:25" ht="31.5">
      <c r="B23" s="50" t="str">
        <f>'לא סחיר - קרנות השקעה'!B7:K7</f>
        <v>5. קרנות השקעה</v>
      </c>
      <c r="C23" s="31" t="s">
        <v>37</v>
      </c>
      <c r="G23" s="31" t="s">
        <v>52</v>
      </c>
      <c r="H23" s="31" t="s">
        <v>92</v>
      </c>
      <c r="K23" s="31" t="s">
        <v>93</v>
      </c>
      <c r="S23" s="31" t="s">
        <v>0</v>
      </c>
      <c r="T23" s="31" t="s">
        <v>96</v>
      </c>
      <c r="U23" s="31" t="s">
        <v>101</v>
      </c>
      <c r="V23" s="31" t="s">
        <v>48</v>
      </c>
      <c r="W23" s="32" t="s">
        <v>103</v>
      </c>
    </row>
    <row r="24" spans="2:25" ht="31.5">
      <c r="B24" s="50" t="str">
        <f>'לא סחיר - כתבי אופציה'!B7:L7</f>
        <v>6. כתבי אופציה</v>
      </c>
      <c r="C24" s="31" t="s">
        <v>37</v>
      </c>
      <c r="G24" s="31" t="s">
        <v>52</v>
      </c>
      <c r="H24" s="31" t="s">
        <v>92</v>
      </c>
      <c r="K24" s="31" t="s">
        <v>93</v>
      </c>
      <c r="S24" s="31" t="s">
        <v>0</v>
      </c>
      <c r="T24" s="31" t="s">
        <v>96</v>
      </c>
      <c r="U24" s="31" t="s">
        <v>101</v>
      </c>
      <c r="V24" s="31" t="s">
        <v>48</v>
      </c>
      <c r="W24" s="32" t="s">
        <v>103</v>
      </c>
    </row>
    <row r="25" spans="2:25" ht="31.5">
      <c r="B25" s="50" t="str">
        <f>'לא סחיר - אופציות'!B7:L7</f>
        <v>7. אופציות</v>
      </c>
      <c r="C25" s="31" t="s">
        <v>37</v>
      </c>
      <c r="G25" s="31" t="s">
        <v>52</v>
      </c>
      <c r="H25" s="31" t="s">
        <v>92</v>
      </c>
      <c r="K25" s="31" t="s">
        <v>93</v>
      </c>
      <c r="S25" s="31" t="s">
        <v>0</v>
      </c>
      <c r="T25" s="31" t="s">
        <v>96</v>
      </c>
      <c r="U25" s="31" t="s">
        <v>101</v>
      </c>
      <c r="V25" s="31" t="s">
        <v>48</v>
      </c>
      <c r="W25" s="32" t="s">
        <v>103</v>
      </c>
    </row>
    <row r="26" spans="2:25" ht="31.5">
      <c r="B26" s="50" t="str">
        <f>'לא סחיר - חוזים עתידיים'!B7:K7</f>
        <v>8. חוזים עתידיים</v>
      </c>
      <c r="C26" s="31" t="s">
        <v>37</v>
      </c>
      <c r="G26" s="31" t="s">
        <v>52</v>
      </c>
      <c r="H26" s="31" t="s">
        <v>92</v>
      </c>
      <c r="K26" s="31" t="s">
        <v>93</v>
      </c>
      <c r="S26" s="31" t="s">
        <v>0</v>
      </c>
      <c r="T26" s="31" t="s">
        <v>96</v>
      </c>
      <c r="U26" s="31" t="s">
        <v>101</v>
      </c>
      <c r="V26" s="32" t="s">
        <v>103</v>
      </c>
    </row>
    <row r="27" spans="2:25" ht="31.5">
      <c r="B27" s="50" t="str">
        <f>'לא סחיר - מוצרים מובנים'!B7:Q7</f>
        <v>9. מוצרים מובנים</v>
      </c>
      <c r="C27" s="31" t="s">
        <v>37</v>
      </c>
      <c r="F27" s="31" t="s">
        <v>41</v>
      </c>
      <c r="I27" s="31" t="s">
        <v>15</v>
      </c>
      <c r="J27" s="31" t="s">
        <v>53</v>
      </c>
      <c r="K27" s="31" t="s">
        <v>93</v>
      </c>
      <c r="L27" s="31" t="s">
        <v>18</v>
      </c>
      <c r="M27" s="31" t="s">
        <v>92</v>
      </c>
      <c r="Q27" s="31" t="s">
        <v>17</v>
      </c>
      <c r="R27" s="31" t="s">
        <v>19</v>
      </c>
      <c r="S27" s="31" t="s">
        <v>0</v>
      </c>
      <c r="T27" s="31" t="s">
        <v>96</v>
      </c>
      <c r="U27" s="31" t="s">
        <v>101</v>
      </c>
      <c r="V27" s="31" t="s">
        <v>48</v>
      </c>
      <c r="W27" s="32" t="s">
        <v>103</v>
      </c>
    </row>
    <row r="28" spans="2:25" ht="31.5">
      <c r="B28" s="54" t="str">
        <f>הלוואות!B6</f>
        <v>1.ד. הלוואות:</v>
      </c>
      <c r="C28" s="31" t="s">
        <v>37</v>
      </c>
      <c r="I28" s="31" t="s">
        <v>15</v>
      </c>
      <c r="J28" s="31" t="s">
        <v>53</v>
      </c>
      <c r="L28" s="31" t="s">
        <v>18</v>
      </c>
      <c r="M28" s="31" t="s">
        <v>92</v>
      </c>
      <c r="Q28" s="14" t="s">
        <v>33</v>
      </c>
      <c r="R28" s="31" t="s">
        <v>19</v>
      </c>
      <c r="S28" s="31" t="s">
        <v>0</v>
      </c>
      <c r="T28" s="31" t="s">
        <v>96</v>
      </c>
      <c r="U28" s="31" t="s">
        <v>101</v>
      </c>
      <c r="V28" s="32" t="s">
        <v>103</v>
      </c>
    </row>
    <row r="29" spans="2:25" ht="47.25">
      <c r="B29" s="54" t="str">
        <f>'פקדונות מעל 3 חודשים'!B6:O6</f>
        <v>1.ה. פקדונות מעל 3 חודשים:</v>
      </c>
      <c r="C29" s="31" t="s">
        <v>37</v>
      </c>
      <c r="E29" s="31" t="s">
        <v>109</v>
      </c>
      <c r="I29" s="31" t="s">
        <v>15</v>
      </c>
      <c r="J29" s="31" t="s">
        <v>53</v>
      </c>
      <c r="L29" s="31" t="s">
        <v>18</v>
      </c>
      <c r="M29" s="31" t="s">
        <v>92</v>
      </c>
      <c r="O29" s="51" t="s">
        <v>42</v>
      </c>
      <c r="P29" s="52"/>
      <c r="R29" s="31" t="s">
        <v>19</v>
      </c>
      <c r="S29" s="31" t="s">
        <v>0</v>
      </c>
      <c r="T29" s="31" t="s">
        <v>96</v>
      </c>
      <c r="U29" s="31" t="s">
        <v>101</v>
      </c>
      <c r="V29" s="32" t="s">
        <v>103</v>
      </c>
    </row>
    <row r="30" spans="2:25" ht="63">
      <c r="B30" s="54" t="str">
        <f>'זכויות מקרקעין'!B6</f>
        <v>1. ו. זכויות במקרקעין:</v>
      </c>
      <c r="C30" s="14" t="s">
        <v>44</v>
      </c>
      <c r="N30" s="51" t="s">
        <v>76</v>
      </c>
      <c r="P30" s="52" t="s">
        <v>45</v>
      </c>
      <c r="U30" s="31" t="s">
        <v>101</v>
      </c>
      <c r="V30" s="15" t="s">
        <v>47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101</v>
      </c>
      <c r="V31" s="15" t="s">
        <v>47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98</v>
      </c>
      <c r="Y32" s="15" t="s">
        <v>97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172</v>
      </c>
      <c r="C1" s="80" t="s" vm="1">
        <v>241</v>
      </c>
    </row>
    <row r="2" spans="2:54">
      <c r="B2" s="58" t="s">
        <v>171</v>
      </c>
      <c r="C2" s="80" t="s">
        <v>242</v>
      </c>
    </row>
    <row r="3" spans="2:54">
      <c r="B3" s="58" t="s">
        <v>173</v>
      </c>
      <c r="C3" s="80" t="s">
        <v>243</v>
      </c>
    </row>
    <row r="4" spans="2:54">
      <c r="B4" s="58" t="s">
        <v>174</v>
      </c>
      <c r="C4" s="80">
        <v>12146</v>
      </c>
    </row>
    <row r="6" spans="2:54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4" ht="26.25" customHeight="1">
      <c r="B7" s="142" t="s">
        <v>89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4" s="3" customFormat="1" ht="78.75">
      <c r="B8" s="23" t="s">
        <v>108</v>
      </c>
      <c r="C8" s="31" t="s">
        <v>37</v>
      </c>
      <c r="D8" s="31" t="s">
        <v>52</v>
      </c>
      <c r="E8" s="31" t="s">
        <v>92</v>
      </c>
      <c r="F8" s="31" t="s">
        <v>93</v>
      </c>
      <c r="G8" s="31" t="s">
        <v>225</v>
      </c>
      <c r="H8" s="31" t="s">
        <v>224</v>
      </c>
      <c r="I8" s="31" t="s">
        <v>101</v>
      </c>
      <c r="J8" s="31" t="s">
        <v>48</v>
      </c>
      <c r="K8" s="31" t="s">
        <v>175</v>
      </c>
      <c r="L8" s="32" t="s">
        <v>177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AZ11" s="1"/>
    </row>
    <row r="12" spans="2:54" ht="19.5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</row>
    <row r="13" spans="2:54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</row>
    <row r="14" spans="2:54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</row>
    <row r="15" spans="2:54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</row>
    <row r="16" spans="2:54" s="7" customFormat="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AZ16" s="1"/>
      <c r="BB16" s="1"/>
    </row>
    <row r="17" spans="2:54" s="7" customFormat="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AZ17" s="1"/>
      <c r="BB17" s="1"/>
    </row>
    <row r="18" spans="2:54" s="7" customFormat="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AZ18" s="1"/>
      <c r="BB18" s="1"/>
    </row>
    <row r="19" spans="2:54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</row>
    <row r="20" spans="2:54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</row>
    <row r="21" spans="2:54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</row>
    <row r="22" spans="2:54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</row>
    <row r="23" spans="2:54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</row>
    <row r="24" spans="2:54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</row>
    <row r="25" spans="2:54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</row>
    <row r="26" spans="2:54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54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54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54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54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54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54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3"/>
  <sheetViews>
    <sheetView rightToLeft="1" workbookViewId="0">
      <selection activeCell="J35" activeCellId="1" sqref="J12:J33 J35:J39"/>
    </sheetView>
  </sheetViews>
  <sheetFormatPr defaultColWidth="9.140625" defaultRowHeight="18"/>
  <cols>
    <col min="1" max="1" width="6.28515625" style="1" customWidth="1"/>
    <col min="2" max="2" width="52.855468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0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172</v>
      </c>
      <c r="C1" s="80" t="s" vm="1">
        <v>241</v>
      </c>
    </row>
    <row r="2" spans="2:51">
      <c r="B2" s="58" t="s">
        <v>171</v>
      </c>
      <c r="C2" s="80" t="s">
        <v>242</v>
      </c>
    </row>
    <row r="3" spans="2:51">
      <c r="B3" s="58" t="s">
        <v>173</v>
      </c>
      <c r="C3" s="80" t="s">
        <v>243</v>
      </c>
    </row>
    <row r="4" spans="2:51">
      <c r="B4" s="58" t="s">
        <v>174</v>
      </c>
      <c r="C4" s="80">
        <v>12146</v>
      </c>
    </row>
    <row r="6" spans="2:51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1" ht="26.25" customHeight="1">
      <c r="B7" s="142" t="s">
        <v>90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1" s="3" customFormat="1" ht="63">
      <c r="B8" s="23" t="s">
        <v>108</v>
      </c>
      <c r="C8" s="31" t="s">
        <v>37</v>
      </c>
      <c r="D8" s="31" t="s">
        <v>52</v>
      </c>
      <c r="E8" s="31" t="s">
        <v>92</v>
      </c>
      <c r="F8" s="31" t="s">
        <v>93</v>
      </c>
      <c r="G8" s="31" t="s">
        <v>225</v>
      </c>
      <c r="H8" s="31" t="s">
        <v>224</v>
      </c>
      <c r="I8" s="31" t="s">
        <v>101</v>
      </c>
      <c r="J8" s="31" t="s">
        <v>175</v>
      </c>
      <c r="K8" s="32" t="s">
        <v>177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232</v>
      </c>
      <c r="H9" s="17"/>
      <c r="I9" s="17" t="s">
        <v>228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81" t="s">
        <v>40</v>
      </c>
      <c r="C11" s="82"/>
      <c r="D11" s="82"/>
      <c r="E11" s="82"/>
      <c r="F11" s="82"/>
      <c r="G11" s="90"/>
      <c r="H11" s="92"/>
      <c r="I11" s="90">
        <v>-1.69661</v>
      </c>
      <c r="J11" s="91">
        <f>I11/$I$11</f>
        <v>1</v>
      </c>
      <c r="K11" s="91">
        <f>I11/'סכום נכסי הקרן'!$C$42</f>
        <v>-9.3197366481829504E-4</v>
      </c>
      <c r="AW11" s="1"/>
    </row>
    <row r="12" spans="2:51" ht="19.5" customHeight="1">
      <c r="B12" s="83" t="s">
        <v>32</v>
      </c>
      <c r="C12" s="84"/>
      <c r="D12" s="84"/>
      <c r="E12" s="84"/>
      <c r="F12" s="84"/>
      <c r="G12" s="93"/>
      <c r="H12" s="95"/>
      <c r="I12" s="93">
        <v>-1.69661</v>
      </c>
      <c r="J12" s="94">
        <f t="shared" ref="J12:J33" si="0">I12/$I$11</f>
        <v>1</v>
      </c>
      <c r="K12" s="94">
        <f>I12/'סכום נכסי הקרן'!$C$42</f>
        <v>-9.3197366481829504E-4</v>
      </c>
    </row>
    <row r="13" spans="2:51">
      <c r="B13" s="104" t="s">
        <v>781</v>
      </c>
      <c r="C13" s="84"/>
      <c r="D13" s="84"/>
      <c r="E13" s="84"/>
      <c r="F13" s="84"/>
      <c r="G13" s="93"/>
      <c r="H13" s="95"/>
      <c r="I13" s="93">
        <v>-1.7627699999999999</v>
      </c>
      <c r="J13" s="94">
        <f t="shared" si="0"/>
        <v>1.0389954084910498</v>
      </c>
      <c r="K13" s="94">
        <f>I13/'סכום נכסי הקרן'!$C$42</f>
        <v>-9.6831635858078517E-4</v>
      </c>
    </row>
    <row r="14" spans="2:51">
      <c r="B14" s="89" t="s">
        <v>782</v>
      </c>
      <c r="C14" s="86" t="s">
        <v>783</v>
      </c>
      <c r="D14" s="99" t="s">
        <v>784</v>
      </c>
      <c r="E14" s="99" t="s">
        <v>156</v>
      </c>
      <c r="F14" s="107">
        <v>43396</v>
      </c>
      <c r="G14" s="96">
        <v>1263.33</v>
      </c>
      <c r="H14" s="98">
        <v>-2.8582999999999998</v>
      </c>
      <c r="I14" s="96">
        <v>-3.6109999999999996E-2</v>
      </c>
      <c r="J14" s="97">
        <f t="shared" si="0"/>
        <v>2.1283618509851998E-2</v>
      </c>
      <c r="K14" s="97">
        <f>I14/'סכום נכסי הקרן'!$C$42</f>
        <v>-1.9835771943221265E-5</v>
      </c>
    </row>
    <row r="15" spans="2:51">
      <c r="B15" s="89" t="s">
        <v>782</v>
      </c>
      <c r="C15" s="86" t="s">
        <v>785</v>
      </c>
      <c r="D15" s="99" t="s">
        <v>784</v>
      </c>
      <c r="E15" s="99" t="s">
        <v>156</v>
      </c>
      <c r="F15" s="107">
        <v>43402</v>
      </c>
      <c r="G15" s="96">
        <v>29158.400000000001</v>
      </c>
      <c r="H15" s="98">
        <v>-1.8635999999999999</v>
      </c>
      <c r="I15" s="96">
        <v>-0.54339999999999999</v>
      </c>
      <c r="J15" s="97">
        <f t="shared" si="0"/>
        <v>0.32028574628229234</v>
      </c>
      <c r="K15" s="97">
        <f>I15/'סכום נכסי הקרן'!$C$42</f>
        <v>-2.9849788075177061E-4</v>
      </c>
    </row>
    <row r="16" spans="2:51" s="7" customFormat="1">
      <c r="B16" s="89" t="s">
        <v>782</v>
      </c>
      <c r="C16" s="86" t="s">
        <v>786</v>
      </c>
      <c r="D16" s="99" t="s">
        <v>784</v>
      </c>
      <c r="E16" s="99" t="s">
        <v>156</v>
      </c>
      <c r="F16" s="107">
        <v>43388</v>
      </c>
      <c r="G16" s="96">
        <v>1311.8</v>
      </c>
      <c r="H16" s="98">
        <v>3.9053</v>
      </c>
      <c r="I16" s="96">
        <v>5.1229999999999998E-2</v>
      </c>
      <c r="J16" s="97">
        <f t="shared" si="0"/>
        <v>-3.0195507512038713E-2</v>
      </c>
      <c r="K16" s="97">
        <f>I16/'סכום נכסי הקרן'!$C$42</f>
        <v>2.8141417797043076E-5</v>
      </c>
      <c r="AW16" s="1"/>
      <c r="AY16" s="1"/>
    </row>
    <row r="17" spans="2:51" s="7" customFormat="1">
      <c r="B17" s="89" t="s">
        <v>782</v>
      </c>
      <c r="C17" s="86" t="s">
        <v>787</v>
      </c>
      <c r="D17" s="99" t="s">
        <v>784</v>
      </c>
      <c r="E17" s="99" t="s">
        <v>156</v>
      </c>
      <c r="F17" s="107">
        <v>43404</v>
      </c>
      <c r="G17" s="96">
        <v>16831.86</v>
      </c>
      <c r="H17" s="98">
        <v>-1.466</v>
      </c>
      <c r="I17" s="96">
        <v>-0.24675999999999998</v>
      </c>
      <c r="J17" s="97">
        <f t="shared" si="0"/>
        <v>0.14544297157272443</v>
      </c>
      <c r="K17" s="97">
        <f>I17/'סכום נכסי הקרן'!$C$42</f>
        <v>-1.3554901923869508E-4</v>
      </c>
      <c r="AW17" s="1"/>
      <c r="AY17" s="1"/>
    </row>
    <row r="18" spans="2:51" s="7" customFormat="1">
      <c r="B18" s="89" t="s">
        <v>782</v>
      </c>
      <c r="C18" s="86" t="s">
        <v>788</v>
      </c>
      <c r="D18" s="99" t="s">
        <v>784</v>
      </c>
      <c r="E18" s="99" t="s">
        <v>156</v>
      </c>
      <c r="F18" s="107">
        <v>43264</v>
      </c>
      <c r="G18" s="96">
        <v>3671.33</v>
      </c>
      <c r="H18" s="98">
        <v>-6.1342999999999996</v>
      </c>
      <c r="I18" s="96">
        <v>-0.22521000000000002</v>
      </c>
      <c r="J18" s="97">
        <f t="shared" si="0"/>
        <v>0.13274117210201522</v>
      </c>
      <c r="K18" s="97">
        <f>I18/'סכום נכסי הקרן'!$C$42</f>
        <v>-1.2371127663619115E-4</v>
      </c>
      <c r="AW18" s="1"/>
      <c r="AY18" s="1"/>
    </row>
    <row r="19" spans="2:51">
      <c r="B19" s="89" t="s">
        <v>782</v>
      </c>
      <c r="C19" s="86" t="s">
        <v>789</v>
      </c>
      <c r="D19" s="99" t="s">
        <v>784</v>
      </c>
      <c r="E19" s="99" t="s">
        <v>156</v>
      </c>
      <c r="F19" s="107">
        <v>43349</v>
      </c>
      <c r="G19" s="96">
        <v>1759.25</v>
      </c>
      <c r="H19" s="98">
        <v>-5.4715999999999996</v>
      </c>
      <c r="I19" s="96">
        <v>-9.6259999999999998E-2</v>
      </c>
      <c r="J19" s="97">
        <f t="shared" si="0"/>
        <v>5.6736669004662239E-2</v>
      </c>
      <c r="K19" s="97">
        <f>I19/'סכום נכסי הקרן'!$C$42</f>
        <v>-5.2877081341857636E-5</v>
      </c>
    </row>
    <row r="20" spans="2:51">
      <c r="B20" s="89" t="s">
        <v>782</v>
      </c>
      <c r="C20" s="86" t="s">
        <v>790</v>
      </c>
      <c r="D20" s="99" t="s">
        <v>784</v>
      </c>
      <c r="E20" s="99" t="s">
        <v>156</v>
      </c>
      <c r="F20" s="107">
        <v>43277</v>
      </c>
      <c r="G20" s="96">
        <v>1874</v>
      </c>
      <c r="H20" s="98">
        <v>4.2839</v>
      </c>
      <c r="I20" s="96">
        <v>8.0280000000000004E-2</v>
      </c>
      <c r="J20" s="97">
        <f t="shared" si="0"/>
        <v>-4.7317886844943743E-2</v>
      </c>
      <c r="K20" s="97">
        <f>I20/'סכום נכסי הקרן'!$C$42</f>
        <v>4.4099024414339615E-5</v>
      </c>
    </row>
    <row r="21" spans="2:51">
      <c r="B21" s="89" t="s">
        <v>782</v>
      </c>
      <c r="C21" s="86" t="s">
        <v>791</v>
      </c>
      <c r="D21" s="99" t="s">
        <v>784</v>
      </c>
      <c r="E21" s="99" t="s">
        <v>156</v>
      </c>
      <c r="F21" s="107">
        <v>43402</v>
      </c>
      <c r="G21" s="96">
        <v>16866</v>
      </c>
      <c r="H21" s="98">
        <v>1.7365999999999999</v>
      </c>
      <c r="I21" s="96">
        <v>0.29288999999999998</v>
      </c>
      <c r="J21" s="97">
        <f t="shared" si="0"/>
        <v>-0.17263248477847001</v>
      </c>
      <c r="K21" s="97">
        <f>I21/'סכום נכסי הקרן'!$C$42</f>
        <v>1.6088892950567922E-4</v>
      </c>
    </row>
    <row r="22" spans="2:51">
      <c r="B22" s="89" t="s">
        <v>782</v>
      </c>
      <c r="C22" s="86" t="s">
        <v>792</v>
      </c>
      <c r="D22" s="99" t="s">
        <v>784</v>
      </c>
      <c r="E22" s="99" t="s">
        <v>156</v>
      </c>
      <c r="F22" s="107">
        <v>43284</v>
      </c>
      <c r="G22" s="96">
        <v>2061.4</v>
      </c>
      <c r="H22" s="98">
        <v>3.7829000000000002</v>
      </c>
      <c r="I22" s="96">
        <v>7.7980000000000008E-2</v>
      </c>
      <c r="J22" s="97">
        <f t="shared" si="0"/>
        <v>-4.5962242353870371E-2</v>
      </c>
      <c r="K22" s="97">
        <f>I22/'סכום נכסי הקרן'!$C$42</f>
        <v>4.2835599449803231E-5</v>
      </c>
    </row>
    <row r="23" spans="2:51">
      <c r="B23" s="89" t="s">
        <v>782</v>
      </c>
      <c r="C23" s="86" t="s">
        <v>793</v>
      </c>
      <c r="D23" s="99" t="s">
        <v>784</v>
      </c>
      <c r="E23" s="99" t="s">
        <v>156</v>
      </c>
      <c r="F23" s="107">
        <v>43286</v>
      </c>
      <c r="G23" s="96">
        <v>6137.18</v>
      </c>
      <c r="H23" s="98">
        <v>-4.6104000000000003</v>
      </c>
      <c r="I23" s="96">
        <v>-0.28294999999999998</v>
      </c>
      <c r="J23" s="97">
        <f t="shared" si="0"/>
        <v>0.16677374293443983</v>
      </c>
      <c r="K23" s="97">
        <f>I23/'סכום נכסי הקרן'!$C$42</f>
        <v>-1.5542873639807416E-4</v>
      </c>
    </row>
    <row r="24" spans="2:51">
      <c r="B24" s="89" t="s">
        <v>782</v>
      </c>
      <c r="C24" s="86" t="s">
        <v>794</v>
      </c>
      <c r="D24" s="99" t="s">
        <v>784</v>
      </c>
      <c r="E24" s="99" t="s">
        <v>156</v>
      </c>
      <c r="F24" s="107">
        <v>43404</v>
      </c>
      <c r="G24" s="96">
        <v>30361.4</v>
      </c>
      <c r="H24" s="98">
        <v>-1.4543999999999999</v>
      </c>
      <c r="I24" s="96">
        <v>-0.44157999999999997</v>
      </c>
      <c r="J24" s="97">
        <f t="shared" si="0"/>
        <v>0.26027195407312226</v>
      </c>
      <c r="K24" s="97">
        <f>I24/'סכום נכסי הקרן'!$C$42</f>
        <v>-2.4256660688694675E-4</v>
      </c>
    </row>
    <row r="25" spans="2:51">
      <c r="B25" s="89" t="s">
        <v>782</v>
      </c>
      <c r="C25" s="86" t="s">
        <v>795</v>
      </c>
      <c r="D25" s="99" t="s">
        <v>784</v>
      </c>
      <c r="E25" s="99" t="s">
        <v>156</v>
      </c>
      <c r="F25" s="107">
        <v>43430</v>
      </c>
      <c r="G25" s="96">
        <v>27776.25</v>
      </c>
      <c r="H25" s="98">
        <v>-0.83420000000000005</v>
      </c>
      <c r="I25" s="96">
        <v>-0.23169999999999999</v>
      </c>
      <c r="J25" s="97">
        <f t="shared" si="0"/>
        <v>0.13656644720943528</v>
      </c>
      <c r="K25" s="97">
        <f>I25/'סכום נכסי הקרן'!$C$42</f>
        <v>-1.2727633229699163E-4</v>
      </c>
    </row>
    <row r="26" spans="2:51">
      <c r="B26" s="89" t="s">
        <v>782</v>
      </c>
      <c r="C26" s="86" t="s">
        <v>796</v>
      </c>
      <c r="D26" s="99" t="s">
        <v>784</v>
      </c>
      <c r="E26" s="99" t="s">
        <v>156</v>
      </c>
      <c r="F26" s="107">
        <v>43433</v>
      </c>
      <c r="G26" s="96">
        <v>12904.85</v>
      </c>
      <c r="H26" s="98">
        <v>-1.2825</v>
      </c>
      <c r="I26" s="96">
        <v>-0.16550000000000001</v>
      </c>
      <c r="J26" s="97">
        <f t="shared" si="0"/>
        <v>9.7547462292453785E-2</v>
      </c>
      <c r="K26" s="97">
        <f>I26/'סכום נכסי הקרן'!$C$42</f>
        <v>-9.0911665926422604E-5</v>
      </c>
    </row>
    <row r="27" spans="2:51">
      <c r="B27" s="89" t="s">
        <v>782</v>
      </c>
      <c r="C27" s="86" t="s">
        <v>797</v>
      </c>
      <c r="D27" s="99" t="s">
        <v>784</v>
      </c>
      <c r="E27" s="99" t="s">
        <v>156</v>
      </c>
      <c r="F27" s="107">
        <v>43437</v>
      </c>
      <c r="G27" s="96">
        <v>14791.2</v>
      </c>
      <c r="H27" s="98">
        <v>-0.98960000000000004</v>
      </c>
      <c r="I27" s="96">
        <v>-0.14637</v>
      </c>
      <c r="J27" s="97">
        <f t="shared" si="0"/>
        <v>8.6272036590613055E-2</v>
      </c>
      <c r="K27" s="97">
        <f>I27/'סכום נכסי הקרן'!$C$42</f>
        <v>-8.0403266112691693E-5</v>
      </c>
    </row>
    <row r="28" spans="2:51">
      <c r="B28" s="89" t="s">
        <v>782</v>
      </c>
      <c r="C28" s="86" t="s">
        <v>798</v>
      </c>
      <c r="D28" s="99" t="s">
        <v>784</v>
      </c>
      <c r="E28" s="99" t="s">
        <v>156</v>
      </c>
      <c r="F28" s="107">
        <v>43438</v>
      </c>
      <c r="G28" s="96">
        <v>7496</v>
      </c>
      <c r="H28" s="98">
        <v>0.78359999999999996</v>
      </c>
      <c r="I28" s="96">
        <v>5.8740000000000001E-2</v>
      </c>
      <c r="J28" s="97">
        <f t="shared" si="0"/>
        <v>-3.4621981480717434E-2</v>
      </c>
      <c r="K28" s="97">
        <f>I28/'סכום נכסי הקרן'!$C$42</f>
        <v>3.2266774963855368E-5</v>
      </c>
    </row>
    <row r="29" spans="2:51">
      <c r="B29" s="89" t="s">
        <v>782</v>
      </c>
      <c r="C29" s="86" t="s">
        <v>799</v>
      </c>
      <c r="D29" s="99" t="s">
        <v>784</v>
      </c>
      <c r="E29" s="99" t="s">
        <v>156</v>
      </c>
      <c r="F29" s="107">
        <v>43439</v>
      </c>
      <c r="G29" s="96">
        <v>37480</v>
      </c>
      <c r="H29" s="98">
        <v>0.87429999999999997</v>
      </c>
      <c r="I29" s="96">
        <v>0.32768000000000003</v>
      </c>
      <c r="J29" s="97">
        <f t="shared" si="0"/>
        <v>-0.19313808123257556</v>
      </c>
      <c r="K29" s="97">
        <f>I29/'סכום נכסי הקרן'!$C$42</f>
        <v>1.7999960538229702E-4</v>
      </c>
    </row>
    <row r="30" spans="2:51">
      <c r="B30" s="89" t="s">
        <v>782</v>
      </c>
      <c r="C30" s="86" t="s">
        <v>800</v>
      </c>
      <c r="D30" s="99" t="s">
        <v>784</v>
      </c>
      <c r="E30" s="99" t="s">
        <v>156</v>
      </c>
      <c r="F30" s="107">
        <v>43440</v>
      </c>
      <c r="G30" s="96">
        <v>16681.5</v>
      </c>
      <c r="H30" s="98">
        <v>-0.73899999999999999</v>
      </c>
      <c r="I30" s="96">
        <v>-0.12328</v>
      </c>
      <c r="J30" s="97">
        <f t="shared" si="0"/>
        <v>7.266254472153294E-2</v>
      </c>
      <c r="K30" s="97">
        <f>I30/'סכום נכסי הקרן'!$C$42</f>
        <v>-6.7719578099150317E-5</v>
      </c>
    </row>
    <row r="31" spans="2:51">
      <c r="B31" s="89" t="s">
        <v>782</v>
      </c>
      <c r="C31" s="86" t="s">
        <v>801</v>
      </c>
      <c r="D31" s="99" t="s">
        <v>784</v>
      </c>
      <c r="E31" s="99" t="s">
        <v>156</v>
      </c>
      <c r="F31" s="107">
        <v>43445</v>
      </c>
      <c r="G31" s="96">
        <v>16794.900000000001</v>
      </c>
      <c r="H31" s="98">
        <v>-5.91E-2</v>
      </c>
      <c r="I31" s="96">
        <v>-9.9299999999999996E-3</v>
      </c>
      <c r="J31" s="97">
        <f t="shared" si="0"/>
        <v>5.8528477375472268E-3</v>
      </c>
      <c r="K31" s="97">
        <f>I31/'סכום נכסי הקרן'!$C$42</f>
        <v>-5.4546999555853552E-6</v>
      </c>
    </row>
    <row r="32" spans="2:51">
      <c r="B32" s="89" t="s">
        <v>782</v>
      </c>
      <c r="C32" s="86" t="s">
        <v>802</v>
      </c>
      <c r="D32" s="99" t="s">
        <v>784</v>
      </c>
      <c r="E32" s="99" t="s">
        <v>156</v>
      </c>
      <c r="F32" s="107">
        <v>43454</v>
      </c>
      <c r="G32" s="96">
        <v>5622</v>
      </c>
      <c r="H32" s="98">
        <v>-0.16600000000000001</v>
      </c>
      <c r="I32" s="96">
        <v>-9.3299999999999998E-3</v>
      </c>
      <c r="J32" s="97">
        <f t="shared" si="0"/>
        <v>5.4992013485715635E-3</v>
      </c>
      <c r="K32" s="97">
        <f>I32/'סכום נכסי הקרן'!$C$42</f>
        <v>-5.1251108344019506E-6</v>
      </c>
    </row>
    <row r="33" spans="2:11">
      <c r="B33" s="89" t="s">
        <v>782</v>
      </c>
      <c r="C33" s="86" t="s">
        <v>803</v>
      </c>
      <c r="D33" s="99" t="s">
        <v>784</v>
      </c>
      <c r="E33" s="99" t="s">
        <v>156</v>
      </c>
      <c r="F33" s="107">
        <v>43458</v>
      </c>
      <c r="G33" s="96">
        <v>14992</v>
      </c>
      <c r="H33" s="98">
        <v>-0.62160000000000004</v>
      </c>
      <c r="I33" s="96">
        <v>-9.3189999999999995E-2</v>
      </c>
      <c r="J33" s="97">
        <f t="shared" si="0"/>
        <v>5.4927178314403427E-2</v>
      </c>
      <c r="K33" s="97">
        <f>I33/'סכום נכסי הקרן'!$C$42</f>
        <v>-5.1190683671802543E-5</v>
      </c>
    </row>
    <row r="34" spans="2:11">
      <c r="B34" s="85"/>
      <c r="C34" s="86"/>
      <c r="D34" s="86"/>
      <c r="E34" s="86"/>
      <c r="F34" s="86"/>
      <c r="G34" s="96"/>
      <c r="H34" s="98"/>
      <c r="I34" s="86"/>
      <c r="J34" s="97"/>
      <c r="K34" s="86"/>
    </row>
    <row r="35" spans="2:11">
      <c r="B35" s="104" t="s">
        <v>220</v>
      </c>
      <c r="C35" s="84"/>
      <c r="D35" s="84"/>
      <c r="E35" s="84"/>
      <c r="F35" s="84"/>
      <c r="G35" s="93"/>
      <c r="H35" s="95"/>
      <c r="I35" s="93">
        <v>6.6159999999999997E-2</v>
      </c>
      <c r="J35" s="94">
        <f t="shared" ref="J35:J39" si="1">I35/$I$11</f>
        <v>-3.89954084910498E-2</v>
      </c>
      <c r="K35" s="94">
        <f>I35/'סכום נכסי הקרן'!$C$42</f>
        <v>3.6342693762490143E-5</v>
      </c>
    </row>
    <row r="36" spans="2:11">
      <c r="B36" s="89" t="s">
        <v>804</v>
      </c>
      <c r="C36" s="86" t="s">
        <v>805</v>
      </c>
      <c r="D36" s="99" t="s">
        <v>784</v>
      </c>
      <c r="E36" s="99" t="s">
        <v>158</v>
      </c>
      <c r="F36" s="107">
        <v>43404</v>
      </c>
      <c r="G36" s="96">
        <v>13733.12</v>
      </c>
      <c r="H36" s="98">
        <v>0.54830000000000001</v>
      </c>
      <c r="I36" s="96">
        <v>7.5299999999999992E-2</v>
      </c>
      <c r="J36" s="97">
        <f t="shared" si="1"/>
        <v>-4.4382621816445735E-2</v>
      </c>
      <c r="K36" s="97">
        <f>I36/'סכום נכסי הקרן'!$C$42</f>
        <v>4.1363434708517342E-5</v>
      </c>
    </row>
    <row r="37" spans="2:11">
      <c r="B37" s="89" t="s">
        <v>804</v>
      </c>
      <c r="C37" s="86" t="s">
        <v>806</v>
      </c>
      <c r="D37" s="99" t="s">
        <v>784</v>
      </c>
      <c r="E37" s="99" t="s">
        <v>158</v>
      </c>
      <c r="F37" s="107">
        <v>43402</v>
      </c>
      <c r="G37" s="96">
        <v>15471.93</v>
      </c>
      <c r="H37" s="98">
        <v>-8.7900000000000006E-2</v>
      </c>
      <c r="I37" s="96">
        <v>-1.3599999999999999E-2</v>
      </c>
      <c r="J37" s="97">
        <f t="shared" si="1"/>
        <v>8.0159848167816999E-3</v>
      </c>
      <c r="K37" s="97">
        <f>I37/'סכום נכסי הקרן'!$C$42</f>
        <v>-7.47068674682385E-6</v>
      </c>
    </row>
    <row r="38" spans="2:11">
      <c r="B38" s="89" t="s">
        <v>804</v>
      </c>
      <c r="C38" s="86" t="s">
        <v>807</v>
      </c>
      <c r="D38" s="99" t="s">
        <v>784</v>
      </c>
      <c r="E38" s="99" t="s">
        <v>158</v>
      </c>
      <c r="F38" s="107">
        <v>43404</v>
      </c>
      <c r="G38" s="96">
        <v>1716.64</v>
      </c>
      <c r="H38" s="98">
        <v>0.58309999999999995</v>
      </c>
      <c r="I38" s="96">
        <v>1.001E-2</v>
      </c>
      <c r="J38" s="97">
        <f t="shared" si="1"/>
        <v>-5.9000005894106486E-3</v>
      </c>
      <c r="K38" s="97">
        <f>I38/'סכום נכסי הקרן'!$C$42</f>
        <v>5.4986451717431425E-6</v>
      </c>
    </row>
    <row r="39" spans="2:11">
      <c r="B39" s="89" t="s">
        <v>804</v>
      </c>
      <c r="C39" s="86" t="s">
        <v>808</v>
      </c>
      <c r="D39" s="99" t="s">
        <v>784</v>
      </c>
      <c r="E39" s="99" t="s">
        <v>158</v>
      </c>
      <c r="F39" s="107">
        <v>43430</v>
      </c>
      <c r="G39" s="96">
        <v>1758.07</v>
      </c>
      <c r="H39" s="98">
        <v>-0.31569999999999998</v>
      </c>
      <c r="I39" s="96">
        <v>-5.5500000000000002E-3</v>
      </c>
      <c r="J39" s="97">
        <f t="shared" si="1"/>
        <v>3.2712290980248851E-3</v>
      </c>
      <c r="K39" s="97">
        <f>I39/'סכום נכסי הקרן'!$C$42</f>
        <v>-3.0486993709464981E-6</v>
      </c>
    </row>
    <row r="40" spans="2:11">
      <c r="B40" s="6"/>
      <c r="C40" s="1"/>
      <c r="D40" s="1"/>
    </row>
    <row r="41" spans="2:11">
      <c r="B41" s="6"/>
      <c r="C41" s="1"/>
      <c r="D41" s="1"/>
    </row>
    <row r="42" spans="2:11">
      <c r="B42" s="6"/>
      <c r="C42" s="1"/>
      <c r="D42" s="1"/>
    </row>
    <row r="43" spans="2:11">
      <c r="B43" s="6"/>
      <c r="C43" s="1"/>
      <c r="D43" s="1"/>
    </row>
    <row r="44" spans="2:11">
      <c r="C44" s="1"/>
      <c r="D44" s="1"/>
    </row>
    <row r="45" spans="2:11">
      <c r="C45" s="1"/>
      <c r="D45" s="1"/>
    </row>
    <row r="46" spans="2:11">
      <c r="C46" s="1"/>
      <c r="D46" s="1"/>
    </row>
    <row r="47" spans="2:11">
      <c r="B47" s="101" t="s">
        <v>240</v>
      </c>
      <c r="C47" s="1"/>
      <c r="D47" s="1"/>
    </row>
    <row r="48" spans="2:11">
      <c r="B48" s="101" t="s">
        <v>104</v>
      </c>
      <c r="C48" s="1"/>
      <c r="D48" s="1"/>
    </row>
    <row r="49" spans="2:4">
      <c r="B49" s="101" t="s">
        <v>223</v>
      </c>
      <c r="C49" s="1"/>
      <c r="D49" s="1"/>
    </row>
    <row r="50" spans="2:4">
      <c r="B50" s="101" t="s">
        <v>231</v>
      </c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D44:XFD1048576 D40:AF43 AH40:XFD43 D1:XFD39 A1:B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172</v>
      </c>
      <c r="C1" s="80" t="s" vm="1">
        <v>241</v>
      </c>
    </row>
    <row r="2" spans="2:78">
      <c r="B2" s="58" t="s">
        <v>171</v>
      </c>
      <c r="C2" s="80" t="s">
        <v>242</v>
      </c>
    </row>
    <row r="3" spans="2:78">
      <c r="B3" s="58" t="s">
        <v>173</v>
      </c>
      <c r="C3" s="80" t="s">
        <v>243</v>
      </c>
    </row>
    <row r="4" spans="2:78">
      <c r="B4" s="58" t="s">
        <v>174</v>
      </c>
      <c r="C4" s="80">
        <v>12146</v>
      </c>
    </row>
    <row r="6" spans="2:78" ht="26.25" customHeight="1">
      <c r="B6" s="142" t="s">
        <v>203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91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3" t="s">
        <v>108</v>
      </c>
      <c r="C8" s="31" t="s">
        <v>37</v>
      </c>
      <c r="D8" s="31" t="s">
        <v>41</v>
      </c>
      <c r="E8" s="31" t="s">
        <v>15</v>
      </c>
      <c r="F8" s="31" t="s">
        <v>53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101</v>
      </c>
      <c r="O8" s="31" t="s">
        <v>48</v>
      </c>
      <c r="P8" s="31" t="s">
        <v>175</v>
      </c>
      <c r="Q8" s="32" t="s">
        <v>177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232</v>
      </c>
      <c r="M9" s="17"/>
      <c r="N9" s="17" t="s">
        <v>228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105</v>
      </c>
      <c r="R10" s="1"/>
      <c r="S10" s="1"/>
      <c r="T10" s="1"/>
      <c r="U10" s="1"/>
      <c r="V10" s="1"/>
    </row>
    <row r="11" spans="2:78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"/>
      <c r="S11" s="1"/>
      <c r="T11" s="1"/>
      <c r="U11" s="1"/>
      <c r="V11" s="1"/>
      <c r="BZ11" s="1"/>
    </row>
    <row r="12" spans="2:78" ht="18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</row>
    <row r="13" spans="2:78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</row>
    <row r="14" spans="2:78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</row>
    <row r="15" spans="2:78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</row>
    <row r="16" spans="2:7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</row>
    <row r="17" spans="2:17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</row>
    <row r="18" spans="2:17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</row>
    <row r="19" spans="2:17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</row>
    <row r="20" spans="2:17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</row>
    <row r="21" spans="2:17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</row>
    <row r="22" spans="2:17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</row>
    <row r="23" spans="2:17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17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17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17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17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17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17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17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17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17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  <row r="110" spans="2:17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172</v>
      </c>
      <c r="C1" s="80" t="s" vm="1">
        <v>241</v>
      </c>
    </row>
    <row r="2" spans="2:61">
      <c r="B2" s="58" t="s">
        <v>171</v>
      </c>
      <c r="C2" s="80" t="s">
        <v>242</v>
      </c>
    </row>
    <row r="3" spans="2:61">
      <c r="B3" s="58" t="s">
        <v>173</v>
      </c>
      <c r="C3" s="80" t="s">
        <v>243</v>
      </c>
    </row>
    <row r="4" spans="2:61">
      <c r="B4" s="58" t="s">
        <v>174</v>
      </c>
      <c r="C4" s="80">
        <v>12146</v>
      </c>
    </row>
    <row r="6" spans="2:61" ht="26.25" customHeight="1">
      <c r="B6" s="142" t="s">
        <v>204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3" t="s">
        <v>108</v>
      </c>
      <c r="C7" s="31" t="s">
        <v>216</v>
      </c>
      <c r="D7" s="31" t="s">
        <v>37</v>
      </c>
      <c r="E7" s="31" t="s">
        <v>109</v>
      </c>
      <c r="F7" s="31" t="s">
        <v>15</v>
      </c>
      <c r="G7" s="31" t="s">
        <v>93</v>
      </c>
      <c r="H7" s="31" t="s">
        <v>53</v>
      </c>
      <c r="I7" s="31" t="s">
        <v>18</v>
      </c>
      <c r="J7" s="31" t="s">
        <v>92</v>
      </c>
      <c r="K7" s="14" t="s">
        <v>33</v>
      </c>
      <c r="L7" s="73" t="s">
        <v>19</v>
      </c>
      <c r="M7" s="31" t="s">
        <v>225</v>
      </c>
      <c r="N7" s="31" t="s">
        <v>224</v>
      </c>
      <c r="O7" s="31" t="s">
        <v>101</v>
      </c>
      <c r="P7" s="31" t="s">
        <v>175</v>
      </c>
      <c r="Q7" s="32" t="s">
        <v>177</v>
      </c>
      <c r="R7" s="1"/>
      <c r="S7" s="1"/>
      <c r="T7" s="1"/>
      <c r="U7" s="1"/>
      <c r="V7" s="1"/>
      <c r="W7" s="1"/>
      <c r="BH7" s="3" t="s">
        <v>155</v>
      </c>
      <c r="BI7" s="3" t="s">
        <v>157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232</v>
      </c>
      <c r="N8" s="17"/>
      <c r="O8" s="17" t="s">
        <v>228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153</v>
      </c>
      <c r="BI8" s="3" t="s">
        <v>156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105</v>
      </c>
      <c r="R9" s="1"/>
      <c r="S9" s="1"/>
      <c r="T9" s="1"/>
      <c r="U9" s="1"/>
      <c r="V9" s="1"/>
      <c r="W9" s="1"/>
      <c r="BH9" s="4" t="s">
        <v>154</v>
      </c>
      <c r="BI9" s="4" t="s">
        <v>158</v>
      </c>
    </row>
    <row r="10" spans="2:61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"/>
      <c r="S10" s="1"/>
      <c r="T10" s="1"/>
      <c r="U10" s="1"/>
      <c r="V10" s="1"/>
      <c r="W10" s="1"/>
      <c r="BH10" s="1" t="s">
        <v>28</v>
      </c>
      <c r="BI10" s="4" t="s">
        <v>159</v>
      </c>
    </row>
    <row r="11" spans="2:61" ht="21.75" customHeight="1">
      <c r="B11" s="101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BI11" s="1" t="s">
        <v>165</v>
      </c>
    </row>
    <row r="12" spans="2:61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BI12" s="1" t="s">
        <v>160</v>
      </c>
    </row>
    <row r="13" spans="2:61">
      <c r="B13" s="101" t="s">
        <v>223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BI13" s="1" t="s">
        <v>161</v>
      </c>
    </row>
    <row r="14" spans="2:61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BI14" s="1" t="s">
        <v>162</v>
      </c>
    </row>
    <row r="15" spans="2:61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BI15" s="1" t="s">
        <v>164</v>
      </c>
    </row>
    <row r="16" spans="2:61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BI16" s="1" t="s">
        <v>163</v>
      </c>
    </row>
    <row r="17" spans="2:61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BI17" s="1" t="s">
        <v>166</v>
      </c>
    </row>
    <row r="18" spans="2:6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BI18" s="1" t="s">
        <v>167</v>
      </c>
    </row>
    <row r="19" spans="2:6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BI19" s="1" t="s">
        <v>168</v>
      </c>
    </row>
    <row r="20" spans="2:6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BI20" s="1" t="s">
        <v>169</v>
      </c>
    </row>
    <row r="21" spans="2:6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BI21" s="1" t="s">
        <v>170</v>
      </c>
    </row>
    <row r="22" spans="2:6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BI22" s="1" t="s">
        <v>28</v>
      </c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</row>
    <row r="33" spans="2:17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</row>
    <row r="34" spans="2:17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</row>
    <row r="35" spans="2:17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</row>
    <row r="36" spans="2:17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</row>
    <row r="37" spans="2:17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</row>
    <row r="38" spans="2:17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</row>
    <row r="39" spans="2:17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</row>
    <row r="40" spans="2:17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</row>
    <row r="41" spans="2:17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</row>
    <row r="42" spans="2:17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</row>
    <row r="43" spans="2:17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</row>
    <row r="44" spans="2:17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</row>
    <row r="45" spans="2:17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</row>
    <row r="46" spans="2:17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</row>
    <row r="47" spans="2:17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</row>
    <row r="48" spans="2:17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</row>
    <row r="49" spans="2:17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</row>
    <row r="50" spans="2:17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</row>
    <row r="51" spans="2:17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</row>
    <row r="52" spans="2:17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</row>
    <row r="53" spans="2:17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</row>
    <row r="54" spans="2:17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</row>
    <row r="55" spans="2:17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</row>
    <row r="56" spans="2:17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</row>
    <row r="57" spans="2:17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</row>
    <row r="58" spans="2:17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</row>
    <row r="59" spans="2:17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</row>
    <row r="60" spans="2:17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</row>
    <row r="61" spans="2:17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</row>
    <row r="62" spans="2:17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</row>
    <row r="63" spans="2:17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</row>
    <row r="64" spans="2:17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</row>
    <row r="65" spans="2:17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</row>
    <row r="66" spans="2:17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</row>
    <row r="67" spans="2:17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</row>
    <row r="68" spans="2:17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</row>
    <row r="69" spans="2:17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</row>
    <row r="70" spans="2:17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</row>
    <row r="71" spans="2:17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</row>
    <row r="72" spans="2:17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</row>
    <row r="73" spans="2:17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</row>
    <row r="74" spans="2:17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</row>
    <row r="75" spans="2:17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</row>
    <row r="76" spans="2:17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</row>
    <row r="77" spans="2:17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</row>
    <row r="78" spans="2:17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</row>
    <row r="79" spans="2:17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</row>
    <row r="80" spans="2:17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</row>
    <row r="81" spans="2:17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</row>
    <row r="82" spans="2:17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</row>
    <row r="83" spans="2:17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</row>
    <row r="84" spans="2:17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</row>
    <row r="85" spans="2:17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</row>
    <row r="86" spans="2:17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</row>
    <row r="87" spans="2:17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</row>
    <row r="88" spans="2:17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</row>
    <row r="89" spans="2:17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</row>
    <row r="90" spans="2:17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</row>
    <row r="91" spans="2:17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</row>
    <row r="92" spans="2:17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</row>
    <row r="93" spans="2:17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</row>
    <row r="94" spans="2:17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</row>
    <row r="95" spans="2:17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</row>
    <row r="96" spans="2:17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</row>
    <row r="97" spans="2:17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</row>
    <row r="98" spans="2:17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</row>
    <row r="99" spans="2:17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</row>
    <row r="100" spans="2:17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</row>
    <row r="101" spans="2:17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</row>
    <row r="102" spans="2:17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</row>
    <row r="103" spans="2:17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</row>
    <row r="104" spans="2:17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</row>
    <row r="105" spans="2:17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</row>
    <row r="106" spans="2:17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</row>
    <row r="107" spans="2:17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</row>
    <row r="108" spans="2:17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</row>
    <row r="109" spans="2:17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172</v>
      </c>
      <c r="C1" s="80" t="s" vm="1">
        <v>241</v>
      </c>
    </row>
    <row r="2" spans="2:64">
      <c r="B2" s="58" t="s">
        <v>171</v>
      </c>
      <c r="C2" s="80" t="s">
        <v>242</v>
      </c>
    </row>
    <row r="3" spans="2:64">
      <c r="B3" s="58" t="s">
        <v>173</v>
      </c>
      <c r="C3" s="80" t="s">
        <v>243</v>
      </c>
    </row>
    <row r="4" spans="2:64">
      <c r="B4" s="58" t="s">
        <v>174</v>
      </c>
      <c r="C4" s="80">
        <v>12146</v>
      </c>
    </row>
    <row r="6" spans="2:64" ht="26.25" customHeight="1">
      <c r="B6" s="142" t="s">
        <v>205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78.75">
      <c r="B7" s="61" t="s">
        <v>108</v>
      </c>
      <c r="C7" s="62" t="s">
        <v>37</v>
      </c>
      <c r="D7" s="62" t="s">
        <v>109</v>
      </c>
      <c r="E7" s="62" t="s">
        <v>15</v>
      </c>
      <c r="F7" s="62" t="s">
        <v>53</v>
      </c>
      <c r="G7" s="62" t="s">
        <v>18</v>
      </c>
      <c r="H7" s="62" t="s">
        <v>92</v>
      </c>
      <c r="I7" s="62" t="s">
        <v>42</v>
      </c>
      <c r="J7" s="62" t="s">
        <v>19</v>
      </c>
      <c r="K7" s="62" t="s">
        <v>225</v>
      </c>
      <c r="L7" s="62" t="s">
        <v>224</v>
      </c>
      <c r="M7" s="62" t="s">
        <v>101</v>
      </c>
      <c r="N7" s="62" t="s">
        <v>175</v>
      </c>
      <c r="O7" s="64" t="s">
        <v>177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232</v>
      </c>
      <c r="L8" s="33"/>
      <c r="M8" s="33" t="s">
        <v>228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"/>
      <c r="Q10" s="1"/>
      <c r="R10" s="1"/>
      <c r="S10" s="1"/>
      <c r="T10" s="1"/>
      <c r="U10" s="1"/>
      <c r="BL10" s="1"/>
    </row>
    <row r="11" spans="2:64" ht="20.25" customHeight="1">
      <c r="B11" s="101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</row>
    <row r="12" spans="2:64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</row>
    <row r="13" spans="2:64">
      <c r="B13" s="101" t="s">
        <v>223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2:64">
      <c r="B14" s="101" t="s">
        <v>231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</row>
    <row r="15" spans="2:64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4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15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15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15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15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1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</row>
    <row r="38" spans="2:15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2:15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15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15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15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15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15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15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15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15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15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172</v>
      </c>
      <c r="C1" s="80" t="s" vm="1">
        <v>241</v>
      </c>
    </row>
    <row r="2" spans="2:56">
      <c r="B2" s="58" t="s">
        <v>171</v>
      </c>
      <c r="C2" s="80" t="s">
        <v>242</v>
      </c>
    </row>
    <row r="3" spans="2:56">
      <c r="B3" s="58" t="s">
        <v>173</v>
      </c>
      <c r="C3" s="80" t="s">
        <v>243</v>
      </c>
    </row>
    <row r="4" spans="2:56">
      <c r="B4" s="58" t="s">
        <v>174</v>
      </c>
      <c r="C4" s="80">
        <v>12146</v>
      </c>
    </row>
    <row r="6" spans="2:56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4"/>
    </row>
    <row r="7" spans="2:56" s="3" customFormat="1" ht="78.75">
      <c r="B7" s="61" t="s">
        <v>108</v>
      </c>
      <c r="C7" s="63" t="s">
        <v>44</v>
      </c>
      <c r="D7" s="63" t="s">
        <v>76</v>
      </c>
      <c r="E7" s="63" t="s">
        <v>45</v>
      </c>
      <c r="F7" s="63" t="s">
        <v>92</v>
      </c>
      <c r="G7" s="63" t="s">
        <v>217</v>
      </c>
      <c r="H7" s="63" t="s">
        <v>175</v>
      </c>
      <c r="I7" s="65" t="s">
        <v>176</v>
      </c>
      <c r="J7" s="79" t="s">
        <v>235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229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9"/>
      <c r="C11" s="103"/>
      <c r="D11" s="103"/>
      <c r="E11" s="103"/>
      <c r="F11" s="103"/>
      <c r="G11" s="103"/>
      <c r="H11" s="103"/>
      <c r="I11" s="103"/>
      <c r="J11" s="103"/>
    </row>
    <row r="12" spans="2:56">
      <c r="B12" s="109"/>
      <c r="C12" s="103"/>
      <c r="D12" s="103"/>
      <c r="E12" s="103"/>
      <c r="F12" s="103"/>
      <c r="G12" s="103"/>
      <c r="H12" s="103"/>
      <c r="I12" s="103"/>
      <c r="J12" s="103"/>
    </row>
    <row r="13" spans="2:56">
      <c r="B13" s="103"/>
      <c r="C13" s="103"/>
      <c r="D13" s="103"/>
      <c r="E13" s="103"/>
      <c r="F13" s="103"/>
      <c r="G13" s="103"/>
      <c r="H13" s="103"/>
      <c r="I13" s="103"/>
      <c r="J13" s="103"/>
    </row>
    <row r="14" spans="2:56">
      <c r="B14" s="103"/>
      <c r="C14" s="103"/>
      <c r="D14" s="103"/>
      <c r="E14" s="103"/>
      <c r="F14" s="103"/>
      <c r="G14" s="103"/>
      <c r="H14" s="103"/>
      <c r="I14" s="103"/>
      <c r="J14" s="103"/>
    </row>
    <row r="15" spans="2:56">
      <c r="B15" s="103"/>
      <c r="C15" s="103"/>
      <c r="D15" s="103"/>
      <c r="E15" s="103"/>
      <c r="F15" s="103"/>
      <c r="G15" s="103"/>
      <c r="H15" s="103"/>
      <c r="I15" s="103"/>
      <c r="J15" s="103"/>
    </row>
    <row r="16" spans="2:56">
      <c r="B16" s="103"/>
      <c r="C16" s="103"/>
      <c r="D16" s="103"/>
      <c r="E16" s="103"/>
      <c r="F16" s="103"/>
      <c r="G16" s="103"/>
      <c r="H16" s="103"/>
      <c r="I16" s="103"/>
      <c r="J16" s="103"/>
    </row>
    <row r="17" spans="2:10">
      <c r="B17" s="103"/>
      <c r="C17" s="103"/>
      <c r="D17" s="103"/>
      <c r="E17" s="103"/>
      <c r="F17" s="103"/>
      <c r="G17" s="103"/>
      <c r="H17" s="103"/>
      <c r="I17" s="103"/>
      <c r="J17" s="103"/>
    </row>
    <row r="18" spans="2:10">
      <c r="B18" s="103"/>
      <c r="C18" s="103"/>
      <c r="D18" s="103"/>
      <c r="E18" s="103"/>
      <c r="F18" s="103"/>
      <c r="G18" s="103"/>
      <c r="H18" s="103"/>
      <c r="I18" s="103"/>
      <c r="J18" s="103"/>
    </row>
    <row r="19" spans="2:10">
      <c r="B19" s="103"/>
      <c r="C19" s="103"/>
      <c r="D19" s="103"/>
      <c r="E19" s="103"/>
      <c r="F19" s="103"/>
      <c r="G19" s="103"/>
      <c r="H19" s="103"/>
      <c r="I19" s="103"/>
      <c r="J19" s="103"/>
    </row>
    <row r="20" spans="2:10">
      <c r="B20" s="103"/>
      <c r="C20" s="103"/>
      <c r="D20" s="103"/>
      <c r="E20" s="103"/>
      <c r="F20" s="103"/>
      <c r="G20" s="103"/>
      <c r="H20" s="103"/>
      <c r="I20" s="103"/>
      <c r="J20" s="103"/>
    </row>
    <row r="21" spans="2:10">
      <c r="B21" s="103"/>
      <c r="C21" s="103"/>
      <c r="D21" s="103"/>
      <c r="E21" s="103"/>
      <c r="F21" s="103"/>
      <c r="G21" s="103"/>
      <c r="H21" s="103"/>
      <c r="I21" s="103"/>
      <c r="J21" s="103"/>
    </row>
    <row r="22" spans="2:10">
      <c r="B22" s="103"/>
      <c r="C22" s="103"/>
      <c r="D22" s="103"/>
      <c r="E22" s="103"/>
      <c r="F22" s="103"/>
      <c r="G22" s="103"/>
      <c r="H22" s="103"/>
      <c r="I22" s="103"/>
      <c r="J22" s="103"/>
    </row>
    <row r="23" spans="2:10">
      <c r="B23" s="103"/>
      <c r="C23" s="103"/>
      <c r="D23" s="103"/>
      <c r="E23" s="103"/>
      <c r="F23" s="103"/>
      <c r="G23" s="103"/>
      <c r="H23" s="103"/>
      <c r="I23" s="103"/>
      <c r="J23" s="103"/>
    </row>
    <row r="24" spans="2:10">
      <c r="B24" s="103"/>
      <c r="C24" s="103"/>
      <c r="D24" s="103"/>
      <c r="E24" s="103"/>
      <c r="F24" s="103"/>
      <c r="G24" s="103"/>
      <c r="H24" s="103"/>
      <c r="I24" s="103"/>
      <c r="J24" s="103"/>
    </row>
    <row r="25" spans="2:10">
      <c r="B25" s="103"/>
      <c r="C25" s="103"/>
      <c r="D25" s="103"/>
      <c r="E25" s="103"/>
      <c r="F25" s="103"/>
      <c r="G25" s="103"/>
      <c r="H25" s="103"/>
      <c r="I25" s="103"/>
      <c r="J25" s="103"/>
    </row>
    <row r="26" spans="2:10">
      <c r="B26" s="103"/>
      <c r="C26" s="103"/>
      <c r="D26" s="103"/>
      <c r="E26" s="103"/>
      <c r="F26" s="103"/>
      <c r="G26" s="103"/>
      <c r="H26" s="103"/>
      <c r="I26" s="103"/>
      <c r="J26" s="103"/>
    </row>
    <row r="27" spans="2:10">
      <c r="B27" s="103"/>
      <c r="C27" s="103"/>
      <c r="D27" s="103"/>
      <c r="E27" s="103"/>
      <c r="F27" s="103"/>
      <c r="G27" s="103"/>
      <c r="H27" s="103"/>
      <c r="I27" s="103"/>
      <c r="J27" s="103"/>
    </row>
    <row r="28" spans="2:10">
      <c r="B28" s="103"/>
      <c r="C28" s="103"/>
      <c r="D28" s="103"/>
      <c r="E28" s="103"/>
      <c r="F28" s="103"/>
      <c r="G28" s="103"/>
      <c r="H28" s="103"/>
      <c r="I28" s="103"/>
      <c r="J28" s="103"/>
    </row>
    <row r="29" spans="2:10">
      <c r="B29" s="103"/>
      <c r="C29" s="103"/>
      <c r="D29" s="103"/>
      <c r="E29" s="103"/>
      <c r="F29" s="103"/>
      <c r="G29" s="103"/>
      <c r="H29" s="103"/>
      <c r="I29" s="103"/>
      <c r="J29" s="103"/>
    </row>
    <row r="30" spans="2:10">
      <c r="B30" s="103"/>
      <c r="C30" s="103"/>
      <c r="D30" s="103"/>
      <c r="E30" s="103"/>
      <c r="F30" s="103"/>
      <c r="G30" s="103"/>
      <c r="H30" s="103"/>
      <c r="I30" s="103"/>
      <c r="J30" s="103"/>
    </row>
    <row r="31" spans="2:10">
      <c r="B31" s="103"/>
      <c r="C31" s="103"/>
      <c r="D31" s="103"/>
      <c r="E31" s="103"/>
      <c r="F31" s="103"/>
      <c r="G31" s="103"/>
      <c r="H31" s="103"/>
      <c r="I31" s="103"/>
      <c r="J31" s="103"/>
    </row>
    <row r="32" spans="2:10">
      <c r="B32" s="103"/>
      <c r="C32" s="103"/>
      <c r="D32" s="103"/>
      <c r="E32" s="103"/>
      <c r="F32" s="103"/>
      <c r="G32" s="103"/>
      <c r="H32" s="103"/>
      <c r="I32" s="103"/>
      <c r="J32" s="103"/>
    </row>
    <row r="33" spans="2:10">
      <c r="B33" s="103"/>
      <c r="C33" s="103"/>
      <c r="D33" s="103"/>
      <c r="E33" s="103"/>
      <c r="F33" s="103"/>
      <c r="G33" s="103"/>
      <c r="H33" s="103"/>
      <c r="I33" s="103"/>
      <c r="J33" s="103"/>
    </row>
    <row r="34" spans="2:10">
      <c r="B34" s="103"/>
      <c r="C34" s="103"/>
      <c r="D34" s="103"/>
      <c r="E34" s="103"/>
      <c r="F34" s="103"/>
      <c r="G34" s="103"/>
      <c r="H34" s="103"/>
      <c r="I34" s="103"/>
      <c r="J34" s="103"/>
    </row>
    <row r="35" spans="2:10">
      <c r="B35" s="103"/>
      <c r="C35" s="103"/>
      <c r="D35" s="103"/>
      <c r="E35" s="103"/>
      <c r="F35" s="103"/>
      <c r="G35" s="103"/>
      <c r="H35" s="103"/>
      <c r="I35" s="103"/>
      <c r="J35" s="103"/>
    </row>
    <row r="36" spans="2:10">
      <c r="B36" s="103"/>
      <c r="C36" s="103"/>
      <c r="D36" s="103"/>
      <c r="E36" s="103"/>
      <c r="F36" s="103"/>
      <c r="G36" s="103"/>
      <c r="H36" s="103"/>
      <c r="I36" s="103"/>
      <c r="J36" s="103"/>
    </row>
    <row r="37" spans="2:10">
      <c r="B37" s="103"/>
      <c r="C37" s="103"/>
      <c r="D37" s="103"/>
      <c r="E37" s="103"/>
      <c r="F37" s="103"/>
      <c r="G37" s="103"/>
      <c r="H37" s="103"/>
      <c r="I37" s="103"/>
      <c r="J37" s="103"/>
    </row>
    <row r="38" spans="2:10">
      <c r="B38" s="103"/>
      <c r="C38" s="103"/>
      <c r="D38" s="103"/>
      <c r="E38" s="103"/>
      <c r="F38" s="103"/>
      <c r="G38" s="103"/>
      <c r="H38" s="103"/>
      <c r="I38" s="103"/>
      <c r="J38" s="103"/>
    </row>
    <row r="39" spans="2:10">
      <c r="B39" s="103"/>
      <c r="C39" s="103"/>
      <c r="D39" s="103"/>
      <c r="E39" s="103"/>
      <c r="F39" s="103"/>
      <c r="G39" s="103"/>
      <c r="H39" s="103"/>
      <c r="I39" s="103"/>
      <c r="J39" s="103"/>
    </row>
    <row r="40" spans="2:10">
      <c r="B40" s="103"/>
      <c r="C40" s="103"/>
      <c r="D40" s="103"/>
      <c r="E40" s="103"/>
      <c r="F40" s="103"/>
      <c r="G40" s="103"/>
      <c r="H40" s="103"/>
      <c r="I40" s="103"/>
      <c r="J40" s="103"/>
    </row>
    <row r="41" spans="2:10">
      <c r="B41" s="103"/>
      <c r="C41" s="103"/>
      <c r="D41" s="103"/>
      <c r="E41" s="103"/>
      <c r="F41" s="103"/>
      <c r="G41" s="103"/>
      <c r="H41" s="103"/>
      <c r="I41" s="103"/>
      <c r="J41" s="103"/>
    </row>
    <row r="42" spans="2:10">
      <c r="B42" s="103"/>
      <c r="C42" s="103"/>
      <c r="D42" s="103"/>
      <c r="E42" s="103"/>
      <c r="F42" s="103"/>
      <c r="G42" s="103"/>
      <c r="H42" s="103"/>
      <c r="I42" s="103"/>
      <c r="J42" s="103"/>
    </row>
    <row r="43" spans="2:10">
      <c r="B43" s="103"/>
      <c r="C43" s="103"/>
      <c r="D43" s="103"/>
      <c r="E43" s="103"/>
      <c r="F43" s="103"/>
      <c r="G43" s="103"/>
      <c r="H43" s="103"/>
      <c r="I43" s="103"/>
      <c r="J43" s="103"/>
    </row>
    <row r="44" spans="2:10">
      <c r="B44" s="103"/>
      <c r="C44" s="103"/>
      <c r="D44" s="103"/>
      <c r="E44" s="103"/>
      <c r="F44" s="103"/>
      <c r="G44" s="103"/>
      <c r="H44" s="103"/>
      <c r="I44" s="103"/>
      <c r="J44" s="103"/>
    </row>
    <row r="45" spans="2:10">
      <c r="B45" s="103"/>
      <c r="C45" s="103"/>
      <c r="D45" s="103"/>
      <c r="E45" s="103"/>
      <c r="F45" s="103"/>
      <c r="G45" s="103"/>
      <c r="H45" s="103"/>
      <c r="I45" s="103"/>
      <c r="J45" s="103"/>
    </row>
    <row r="46" spans="2:10">
      <c r="B46" s="103"/>
      <c r="C46" s="103"/>
      <c r="D46" s="103"/>
      <c r="E46" s="103"/>
      <c r="F46" s="103"/>
      <c r="G46" s="103"/>
      <c r="H46" s="103"/>
      <c r="I46" s="103"/>
      <c r="J46" s="103"/>
    </row>
    <row r="47" spans="2:10">
      <c r="B47" s="103"/>
      <c r="C47" s="103"/>
      <c r="D47" s="103"/>
      <c r="E47" s="103"/>
      <c r="F47" s="103"/>
      <c r="G47" s="103"/>
      <c r="H47" s="103"/>
      <c r="I47" s="103"/>
      <c r="J47" s="103"/>
    </row>
    <row r="48" spans="2:10">
      <c r="B48" s="103"/>
      <c r="C48" s="103"/>
      <c r="D48" s="103"/>
      <c r="E48" s="103"/>
      <c r="F48" s="103"/>
      <c r="G48" s="103"/>
      <c r="H48" s="103"/>
      <c r="I48" s="103"/>
      <c r="J48" s="103"/>
    </row>
    <row r="49" spans="2:10">
      <c r="B49" s="103"/>
      <c r="C49" s="103"/>
      <c r="D49" s="103"/>
      <c r="E49" s="103"/>
      <c r="F49" s="103"/>
      <c r="G49" s="103"/>
      <c r="H49" s="103"/>
      <c r="I49" s="103"/>
      <c r="J49" s="103"/>
    </row>
    <row r="50" spans="2:10">
      <c r="B50" s="103"/>
      <c r="C50" s="103"/>
      <c r="D50" s="103"/>
      <c r="E50" s="103"/>
      <c r="F50" s="103"/>
      <c r="G50" s="103"/>
      <c r="H50" s="103"/>
      <c r="I50" s="103"/>
      <c r="J50" s="103"/>
    </row>
    <row r="51" spans="2:10">
      <c r="B51" s="103"/>
      <c r="C51" s="103"/>
      <c r="D51" s="103"/>
      <c r="E51" s="103"/>
      <c r="F51" s="103"/>
      <c r="G51" s="103"/>
      <c r="H51" s="103"/>
      <c r="I51" s="103"/>
      <c r="J51" s="103"/>
    </row>
    <row r="52" spans="2:10">
      <c r="B52" s="103"/>
      <c r="C52" s="103"/>
      <c r="D52" s="103"/>
      <c r="E52" s="103"/>
      <c r="F52" s="103"/>
      <c r="G52" s="103"/>
      <c r="H52" s="103"/>
      <c r="I52" s="103"/>
      <c r="J52" s="103"/>
    </row>
    <row r="53" spans="2:10">
      <c r="B53" s="103"/>
      <c r="C53" s="103"/>
      <c r="D53" s="103"/>
      <c r="E53" s="103"/>
      <c r="F53" s="103"/>
      <c r="G53" s="103"/>
      <c r="H53" s="103"/>
      <c r="I53" s="103"/>
      <c r="J53" s="103"/>
    </row>
    <row r="54" spans="2:10">
      <c r="B54" s="103"/>
      <c r="C54" s="103"/>
      <c r="D54" s="103"/>
      <c r="E54" s="103"/>
      <c r="F54" s="103"/>
      <c r="G54" s="103"/>
      <c r="H54" s="103"/>
      <c r="I54" s="103"/>
      <c r="J54" s="103"/>
    </row>
    <row r="55" spans="2:10">
      <c r="B55" s="103"/>
      <c r="C55" s="103"/>
      <c r="D55" s="103"/>
      <c r="E55" s="103"/>
      <c r="F55" s="103"/>
      <c r="G55" s="103"/>
      <c r="H55" s="103"/>
      <c r="I55" s="103"/>
      <c r="J55" s="103"/>
    </row>
    <row r="56" spans="2:10">
      <c r="B56" s="103"/>
      <c r="C56" s="103"/>
      <c r="D56" s="103"/>
      <c r="E56" s="103"/>
      <c r="F56" s="103"/>
      <c r="G56" s="103"/>
      <c r="H56" s="103"/>
      <c r="I56" s="103"/>
      <c r="J56" s="103"/>
    </row>
    <row r="57" spans="2:10">
      <c r="B57" s="103"/>
      <c r="C57" s="103"/>
      <c r="D57" s="103"/>
      <c r="E57" s="103"/>
      <c r="F57" s="103"/>
      <c r="G57" s="103"/>
      <c r="H57" s="103"/>
      <c r="I57" s="103"/>
      <c r="J57" s="103"/>
    </row>
    <row r="58" spans="2:10">
      <c r="B58" s="103"/>
      <c r="C58" s="103"/>
      <c r="D58" s="103"/>
      <c r="E58" s="103"/>
      <c r="F58" s="103"/>
      <c r="G58" s="103"/>
      <c r="H58" s="103"/>
      <c r="I58" s="103"/>
      <c r="J58" s="103"/>
    </row>
    <row r="59" spans="2:10">
      <c r="B59" s="103"/>
      <c r="C59" s="103"/>
      <c r="D59" s="103"/>
      <c r="E59" s="103"/>
      <c r="F59" s="103"/>
      <c r="G59" s="103"/>
      <c r="H59" s="103"/>
      <c r="I59" s="103"/>
      <c r="J59" s="103"/>
    </row>
    <row r="60" spans="2:10">
      <c r="B60" s="103"/>
      <c r="C60" s="103"/>
      <c r="D60" s="103"/>
      <c r="E60" s="103"/>
      <c r="F60" s="103"/>
      <c r="G60" s="103"/>
      <c r="H60" s="103"/>
      <c r="I60" s="103"/>
      <c r="J60" s="103"/>
    </row>
    <row r="61" spans="2:10">
      <c r="B61" s="103"/>
      <c r="C61" s="103"/>
      <c r="D61" s="103"/>
      <c r="E61" s="103"/>
      <c r="F61" s="103"/>
      <c r="G61" s="103"/>
      <c r="H61" s="103"/>
      <c r="I61" s="103"/>
      <c r="J61" s="103"/>
    </row>
    <row r="62" spans="2:10">
      <c r="B62" s="103"/>
      <c r="C62" s="103"/>
      <c r="D62" s="103"/>
      <c r="E62" s="103"/>
      <c r="F62" s="103"/>
      <c r="G62" s="103"/>
      <c r="H62" s="103"/>
      <c r="I62" s="103"/>
      <c r="J62" s="103"/>
    </row>
    <row r="63" spans="2:10">
      <c r="B63" s="103"/>
      <c r="C63" s="103"/>
      <c r="D63" s="103"/>
      <c r="E63" s="103"/>
      <c r="F63" s="103"/>
      <c r="G63" s="103"/>
      <c r="H63" s="103"/>
      <c r="I63" s="103"/>
      <c r="J63" s="103"/>
    </row>
    <row r="64" spans="2:10">
      <c r="B64" s="103"/>
      <c r="C64" s="103"/>
      <c r="D64" s="103"/>
      <c r="E64" s="103"/>
      <c r="F64" s="103"/>
      <c r="G64" s="103"/>
      <c r="H64" s="103"/>
      <c r="I64" s="103"/>
      <c r="J64" s="103"/>
    </row>
    <row r="65" spans="2:10">
      <c r="B65" s="103"/>
      <c r="C65" s="103"/>
      <c r="D65" s="103"/>
      <c r="E65" s="103"/>
      <c r="F65" s="103"/>
      <c r="G65" s="103"/>
      <c r="H65" s="103"/>
      <c r="I65" s="103"/>
      <c r="J65" s="103"/>
    </row>
    <row r="66" spans="2:10">
      <c r="B66" s="103"/>
      <c r="C66" s="103"/>
      <c r="D66" s="103"/>
      <c r="E66" s="103"/>
      <c r="F66" s="103"/>
      <c r="G66" s="103"/>
      <c r="H66" s="103"/>
      <c r="I66" s="103"/>
      <c r="J66" s="103"/>
    </row>
    <row r="67" spans="2:10">
      <c r="B67" s="103"/>
      <c r="C67" s="103"/>
      <c r="D67" s="103"/>
      <c r="E67" s="103"/>
      <c r="F67" s="103"/>
      <c r="G67" s="103"/>
      <c r="H67" s="103"/>
      <c r="I67" s="103"/>
      <c r="J67" s="103"/>
    </row>
    <row r="68" spans="2:10">
      <c r="B68" s="103"/>
      <c r="C68" s="103"/>
      <c r="D68" s="103"/>
      <c r="E68" s="103"/>
      <c r="F68" s="103"/>
      <c r="G68" s="103"/>
      <c r="H68" s="103"/>
      <c r="I68" s="103"/>
      <c r="J68" s="103"/>
    </row>
    <row r="69" spans="2:10">
      <c r="B69" s="103"/>
      <c r="C69" s="103"/>
      <c r="D69" s="103"/>
      <c r="E69" s="103"/>
      <c r="F69" s="103"/>
      <c r="G69" s="103"/>
      <c r="H69" s="103"/>
      <c r="I69" s="103"/>
      <c r="J69" s="103"/>
    </row>
    <row r="70" spans="2:10">
      <c r="B70" s="103"/>
      <c r="C70" s="103"/>
      <c r="D70" s="103"/>
      <c r="E70" s="103"/>
      <c r="F70" s="103"/>
      <c r="G70" s="103"/>
      <c r="H70" s="103"/>
      <c r="I70" s="103"/>
      <c r="J70" s="103"/>
    </row>
    <row r="71" spans="2:10">
      <c r="B71" s="103"/>
      <c r="C71" s="103"/>
      <c r="D71" s="103"/>
      <c r="E71" s="103"/>
      <c r="F71" s="103"/>
      <c r="G71" s="103"/>
      <c r="H71" s="103"/>
      <c r="I71" s="103"/>
      <c r="J71" s="103"/>
    </row>
    <row r="72" spans="2:10">
      <c r="B72" s="103"/>
      <c r="C72" s="103"/>
      <c r="D72" s="103"/>
      <c r="E72" s="103"/>
      <c r="F72" s="103"/>
      <c r="G72" s="103"/>
      <c r="H72" s="103"/>
      <c r="I72" s="103"/>
      <c r="J72" s="103"/>
    </row>
    <row r="73" spans="2:10">
      <c r="B73" s="103"/>
      <c r="C73" s="103"/>
      <c r="D73" s="103"/>
      <c r="E73" s="103"/>
      <c r="F73" s="103"/>
      <c r="G73" s="103"/>
      <c r="H73" s="103"/>
      <c r="I73" s="103"/>
      <c r="J73" s="103"/>
    </row>
    <row r="74" spans="2:10">
      <c r="B74" s="103"/>
      <c r="C74" s="103"/>
      <c r="D74" s="103"/>
      <c r="E74" s="103"/>
      <c r="F74" s="103"/>
      <c r="G74" s="103"/>
      <c r="H74" s="103"/>
      <c r="I74" s="103"/>
      <c r="J74" s="103"/>
    </row>
    <row r="75" spans="2:10">
      <c r="B75" s="103"/>
      <c r="C75" s="103"/>
      <c r="D75" s="103"/>
      <c r="E75" s="103"/>
      <c r="F75" s="103"/>
      <c r="G75" s="103"/>
      <c r="H75" s="103"/>
      <c r="I75" s="103"/>
      <c r="J75" s="103"/>
    </row>
    <row r="76" spans="2:10">
      <c r="B76" s="103"/>
      <c r="C76" s="103"/>
      <c r="D76" s="103"/>
      <c r="E76" s="103"/>
      <c r="F76" s="103"/>
      <c r="G76" s="103"/>
      <c r="H76" s="103"/>
      <c r="I76" s="103"/>
      <c r="J76" s="103"/>
    </row>
    <row r="77" spans="2:10">
      <c r="B77" s="103"/>
      <c r="C77" s="103"/>
      <c r="D77" s="103"/>
      <c r="E77" s="103"/>
      <c r="F77" s="103"/>
      <c r="G77" s="103"/>
      <c r="H77" s="103"/>
      <c r="I77" s="103"/>
      <c r="J77" s="103"/>
    </row>
    <row r="78" spans="2:10">
      <c r="B78" s="103"/>
      <c r="C78" s="103"/>
      <c r="D78" s="103"/>
      <c r="E78" s="103"/>
      <c r="F78" s="103"/>
      <c r="G78" s="103"/>
      <c r="H78" s="103"/>
      <c r="I78" s="103"/>
      <c r="J78" s="103"/>
    </row>
    <row r="79" spans="2:10">
      <c r="B79" s="103"/>
      <c r="C79" s="103"/>
      <c r="D79" s="103"/>
      <c r="E79" s="103"/>
      <c r="F79" s="103"/>
      <c r="G79" s="103"/>
      <c r="H79" s="103"/>
      <c r="I79" s="103"/>
      <c r="J79" s="103"/>
    </row>
    <row r="80" spans="2:10">
      <c r="B80" s="103"/>
      <c r="C80" s="103"/>
      <c r="D80" s="103"/>
      <c r="E80" s="103"/>
      <c r="F80" s="103"/>
      <c r="G80" s="103"/>
      <c r="H80" s="103"/>
      <c r="I80" s="103"/>
      <c r="J80" s="103"/>
    </row>
    <row r="81" spans="2:10">
      <c r="B81" s="103"/>
      <c r="C81" s="103"/>
      <c r="D81" s="103"/>
      <c r="E81" s="103"/>
      <c r="F81" s="103"/>
      <c r="G81" s="103"/>
      <c r="H81" s="103"/>
      <c r="I81" s="103"/>
      <c r="J81" s="103"/>
    </row>
    <row r="82" spans="2:10">
      <c r="B82" s="103"/>
      <c r="C82" s="103"/>
      <c r="D82" s="103"/>
      <c r="E82" s="103"/>
      <c r="F82" s="103"/>
      <c r="G82" s="103"/>
      <c r="H82" s="103"/>
      <c r="I82" s="103"/>
      <c r="J82" s="103"/>
    </row>
    <row r="83" spans="2:10">
      <c r="B83" s="103"/>
      <c r="C83" s="103"/>
      <c r="D83" s="103"/>
      <c r="E83" s="103"/>
      <c r="F83" s="103"/>
      <c r="G83" s="103"/>
      <c r="H83" s="103"/>
      <c r="I83" s="103"/>
      <c r="J83" s="103"/>
    </row>
    <row r="84" spans="2:10">
      <c r="B84" s="103"/>
      <c r="C84" s="103"/>
      <c r="D84" s="103"/>
      <c r="E84" s="103"/>
      <c r="F84" s="103"/>
      <c r="G84" s="103"/>
      <c r="H84" s="103"/>
      <c r="I84" s="103"/>
      <c r="J84" s="103"/>
    </row>
    <row r="85" spans="2:10">
      <c r="B85" s="103"/>
      <c r="C85" s="103"/>
      <c r="D85" s="103"/>
      <c r="E85" s="103"/>
      <c r="F85" s="103"/>
      <c r="G85" s="103"/>
      <c r="H85" s="103"/>
      <c r="I85" s="103"/>
      <c r="J85" s="103"/>
    </row>
    <row r="86" spans="2:10">
      <c r="B86" s="103"/>
      <c r="C86" s="103"/>
      <c r="D86" s="103"/>
      <c r="E86" s="103"/>
      <c r="F86" s="103"/>
      <c r="G86" s="103"/>
      <c r="H86" s="103"/>
      <c r="I86" s="103"/>
      <c r="J86" s="103"/>
    </row>
    <row r="87" spans="2:10">
      <c r="B87" s="103"/>
      <c r="C87" s="103"/>
      <c r="D87" s="103"/>
      <c r="E87" s="103"/>
      <c r="F87" s="103"/>
      <c r="G87" s="103"/>
      <c r="H87" s="103"/>
      <c r="I87" s="103"/>
      <c r="J87" s="103"/>
    </row>
    <row r="88" spans="2:10">
      <c r="B88" s="103"/>
      <c r="C88" s="103"/>
      <c r="D88" s="103"/>
      <c r="E88" s="103"/>
      <c r="F88" s="103"/>
      <c r="G88" s="103"/>
      <c r="H88" s="103"/>
      <c r="I88" s="103"/>
      <c r="J88" s="103"/>
    </row>
    <row r="89" spans="2:10">
      <c r="B89" s="103"/>
      <c r="C89" s="103"/>
      <c r="D89" s="103"/>
      <c r="E89" s="103"/>
      <c r="F89" s="103"/>
      <c r="G89" s="103"/>
      <c r="H89" s="103"/>
      <c r="I89" s="103"/>
      <c r="J89" s="103"/>
    </row>
    <row r="90" spans="2:10">
      <c r="B90" s="103"/>
      <c r="C90" s="103"/>
      <c r="D90" s="103"/>
      <c r="E90" s="103"/>
      <c r="F90" s="103"/>
      <c r="G90" s="103"/>
      <c r="H90" s="103"/>
      <c r="I90" s="103"/>
      <c r="J90" s="103"/>
    </row>
    <row r="91" spans="2:10">
      <c r="B91" s="103"/>
      <c r="C91" s="103"/>
      <c r="D91" s="103"/>
      <c r="E91" s="103"/>
      <c r="F91" s="103"/>
      <c r="G91" s="103"/>
      <c r="H91" s="103"/>
      <c r="I91" s="103"/>
      <c r="J91" s="103"/>
    </row>
    <row r="92" spans="2:10">
      <c r="B92" s="103"/>
      <c r="C92" s="103"/>
      <c r="D92" s="103"/>
      <c r="E92" s="103"/>
      <c r="F92" s="103"/>
      <c r="G92" s="103"/>
      <c r="H92" s="103"/>
      <c r="I92" s="103"/>
      <c r="J92" s="103"/>
    </row>
    <row r="93" spans="2:10">
      <c r="B93" s="103"/>
      <c r="C93" s="103"/>
      <c r="D93" s="103"/>
      <c r="E93" s="103"/>
      <c r="F93" s="103"/>
      <c r="G93" s="103"/>
      <c r="H93" s="103"/>
      <c r="I93" s="103"/>
      <c r="J93" s="103"/>
    </row>
    <row r="94" spans="2:10">
      <c r="B94" s="103"/>
      <c r="C94" s="103"/>
      <c r="D94" s="103"/>
      <c r="E94" s="103"/>
      <c r="F94" s="103"/>
      <c r="G94" s="103"/>
      <c r="H94" s="103"/>
      <c r="I94" s="103"/>
      <c r="J94" s="103"/>
    </row>
    <row r="95" spans="2:10">
      <c r="B95" s="103"/>
      <c r="C95" s="103"/>
      <c r="D95" s="103"/>
      <c r="E95" s="103"/>
      <c r="F95" s="103"/>
      <c r="G95" s="103"/>
      <c r="H95" s="103"/>
      <c r="I95" s="103"/>
      <c r="J95" s="103"/>
    </row>
    <row r="96" spans="2:10">
      <c r="B96" s="103"/>
      <c r="C96" s="103"/>
      <c r="D96" s="103"/>
      <c r="E96" s="103"/>
      <c r="F96" s="103"/>
      <c r="G96" s="103"/>
      <c r="H96" s="103"/>
      <c r="I96" s="103"/>
      <c r="J96" s="103"/>
    </row>
    <row r="97" spans="2:10">
      <c r="B97" s="103"/>
      <c r="C97" s="103"/>
      <c r="D97" s="103"/>
      <c r="E97" s="103"/>
      <c r="F97" s="103"/>
      <c r="G97" s="103"/>
      <c r="H97" s="103"/>
      <c r="I97" s="103"/>
      <c r="J97" s="103"/>
    </row>
    <row r="98" spans="2:10">
      <c r="B98" s="103"/>
      <c r="C98" s="103"/>
      <c r="D98" s="103"/>
      <c r="E98" s="103"/>
      <c r="F98" s="103"/>
      <c r="G98" s="103"/>
      <c r="H98" s="103"/>
      <c r="I98" s="103"/>
      <c r="J98" s="103"/>
    </row>
    <row r="99" spans="2:10">
      <c r="B99" s="103"/>
      <c r="C99" s="103"/>
      <c r="D99" s="103"/>
      <c r="E99" s="103"/>
      <c r="F99" s="103"/>
      <c r="G99" s="103"/>
      <c r="H99" s="103"/>
      <c r="I99" s="103"/>
      <c r="J99" s="103"/>
    </row>
    <row r="100" spans="2:10">
      <c r="B100" s="103"/>
      <c r="C100" s="103"/>
      <c r="D100" s="103"/>
      <c r="E100" s="103"/>
      <c r="F100" s="103"/>
      <c r="G100" s="103"/>
      <c r="H100" s="103"/>
      <c r="I100" s="103"/>
      <c r="J100" s="103"/>
    </row>
    <row r="101" spans="2:10">
      <c r="B101" s="103"/>
      <c r="C101" s="103"/>
      <c r="D101" s="103"/>
      <c r="E101" s="103"/>
      <c r="F101" s="103"/>
      <c r="G101" s="103"/>
      <c r="H101" s="103"/>
      <c r="I101" s="103"/>
      <c r="J101" s="103"/>
    </row>
    <row r="102" spans="2:10">
      <c r="B102" s="103"/>
      <c r="C102" s="103"/>
      <c r="D102" s="103"/>
      <c r="E102" s="103"/>
      <c r="F102" s="103"/>
      <c r="G102" s="103"/>
      <c r="H102" s="103"/>
      <c r="I102" s="103"/>
      <c r="J102" s="103"/>
    </row>
    <row r="103" spans="2:10">
      <c r="B103" s="103"/>
      <c r="C103" s="103"/>
      <c r="D103" s="103"/>
      <c r="E103" s="103"/>
      <c r="F103" s="103"/>
      <c r="G103" s="103"/>
      <c r="H103" s="103"/>
      <c r="I103" s="103"/>
      <c r="J103" s="103"/>
    </row>
    <row r="104" spans="2:10">
      <c r="B104" s="103"/>
      <c r="C104" s="103"/>
      <c r="D104" s="103"/>
      <c r="E104" s="103"/>
      <c r="F104" s="103"/>
      <c r="G104" s="103"/>
      <c r="H104" s="103"/>
      <c r="I104" s="103"/>
      <c r="J104" s="103"/>
    </row>
    <row r="105" spans="2:10">
      <c r="B105" s="103"/>
      <c r="C105" s="103"/>
      <c r="D105" s="103"/>
      <c r="E105" s="103"/>
      <c r="F105" s="103"/>
      <c r="G105" s="103"/>
      <c r="H105" s="103"/>
      <c r="I105" s="103"/>
      <c r="J105" s="103"/>
    </row>
    <row r="106" spans="2:10">
      <c r="B106" s="103"/>
      <c r="C106" s="103"/>
      <c r="D106" s="103"/>
      <c r="E106" s="103"/>
      <c r="F106" s="103"/>
      <c r="G106" s="103"/>
      <c r="H106" s="103"/>
      <c r="I106" s="103"/>
      <c r="J106" s="103"/>
    </row>
    <row r="107" spans="2:10">
      <c r="B107" s="103"/>
      <c r="C107" s="103"/>
      <c r="D107" s="103"/>
      <c r="E107" s="103"/>
      <c r="F107" s="103"/>
      <c r="G107" s="103"/>
      <c r="H107" s="103"/>
      <c r="I107" s="103"/>
      <c r="J107" s="103"/>
    </row>
    <row r="108" spans="2:10">
      <c r="B108" s="103"/>
      <c r="C108" s="103"/>
      <c r="D108" s="103"/>
      <c r="E108" s="103"/>
      <c r="F108" s="103"/>
      <c r="G108" s="103"/>
      <c r="H108" s="103"/>
      <c r="I108" s="103"/>
      <c r="J108" s="103"/>
    </row>
    <row r="109" spans="2:10">
      <c r="B109" s="103"/>
      <c r="C109" s="103"/>
      <c r="D109" s="103"/>
      <c r="E109" s="103"/>
      <c r="F109" s="103"/>
      <c r="G109" s="103"/>
      <c r="H109" s="103"/>
      <c r="I109" s="103"/>
      <c r="J109" s="103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172</v>
      </c>
      <c r="C1" s="80" t="s" vm="1">
        <v>241</v>
      </c>
    </row>
    <row r="2" spans="2:60">
      <c r="B2" s="58" t="s">
        <v>171</v>
      </c>
      <c r="C2" s="80" t="s">
        <v>242</v>
      </c>
    </row>
    <row r="3" spans="2:60">
      <c r="B3" s="58" t="s">
        <v>173</v>
      </c>
      <c r="C3" s="80" t="s">
        <v>243</v>
      </c>
    </row>
    <row r="4" spans="2:60">
      <c r="B4" s="58" t="s">
        <v>174</v>
      </c>
      <c r="C4" s="80">
        <v>12146</v>
      </c>
    </row>
    <row r="6" spans="2:60" ht="26.25" customHeight="1">
      <c r="B6" s="142" t="s">
        <v>207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66">
      <c r="B7" s="61" t="s">
        <v>108</v>
      </c>
      <c r="C7" s="61" t="s">
        <v>109</v>
      </c>
      <c r="D7" s="61" t="s">
        <v>15</v>
      </c>
      <c r="E7" s="61" t="s">
        <v>16</v>
      </c>
      <c r="F7" s="61" t="s">
        <v>46</v>
      </c>
      <c r="G7" s="61" t="s">
        <v>92</v>
      </c>
      <c r="H7" s="61" t="s">
        <v>43</v>
      </c>
      <c r="I7" s="61" t="s">
        <v>101</v>
      </c>
      <c r="J7" s="61" t="s">
        <v>175</v>
      </c>
      <c r="K7" s="61" t="s">
        <v>176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9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9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R31" sqref="R3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172</v>
      </c>
      <c r="C1" s="80" t="s" vm="1">
        <v>241</v>
      </c>
    </row>
    <row r="2" spans="2:60">
      <c r="B2" s="58" t="s">
        <v>171</v>
      </c>
      <c r="C2" s="80" t="s">
        <v>242</v>
      </c>
    </row>
    <row r="3" spans="2:60">
      <c r="B3" s="58" t="s">
        <v>173</v>
      </c>
      <c r="C3" s="80" t="s">
        <v>243</v>
      </c>
    </row>
    <row r="4" spans="2:60">
      <c r="B4" s="58" t="s">
        <v>174</v>
      </c>
      <c r="C4" s="80">
        <v>12146</v>
      </c>
    </row>
    <row r="6" spans="2:60" ht="26.25" customHeight="1">
      <c r="B6" s="142" t="s">
        <v>208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78.75">
      <c r="B7" s="61" t="s">
        <v>108</v>
      </c>
      <c r="C7" s="63" t="s">
        <v>37</v>
      </c>
      <c r="D7" s="63" t="s">
        <v>15</v>
      </c>
      <c r="E7" s="63" t="s">
        <v>16</v>
      </c>
      <c r="F7" s="63" t="s">
        <v>46</v>
      </c>
      <c r="G7" s="63" t="s">
        <v>92</v>
      </c>
      <c r="H7" s="63" t="s">
        <v>43</v>
      </c>
      <c r="I7" s="63" t="s">
        <v>101</v>
      </c>
      <c r="J7" s="63" t="s">
        <v>175</v>
      </c>
      <c r="K7" s="65" t="s">
        <v>176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228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9"/>
      <c r="C11" s="103"/>
      <c r="D11" s="103"/>
      <c r="E11" s="103"/>
      <c r="F11" s="103"/>
      <c r="G11" s="103"/>
      <c r="H11" s="103"/>
      <c r="I11" s="103"/>
      <c r="J11" s="103"/>
      <c r="K11" s="103"/>
    </row>
    <row r="12" spans="2:60">
      <c r="B12" s="109"/>
      <c r="C12" s="103"/>
      <c r="D12" s="103"/>
      <c r="E12" s="103"/>
      <c r="F12" s="103"/>
      <c r="G12" s="103"/>
      <c r="H12" s="103"/>
      <c r="I12" s="103"/>
      <c r="J12" s="103"/>
      <c r="K12" s="10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3"/>
      <c r="C14" s="103"/>
      <c r="D14" s="103"/>
      <c r="E14" s="103"/>
      <c r="F14" s="103"/>
      <c r="G14" s="103"/>
      <c r="H14" s="103"/>
      <c r="I14" s="103"/>
      <c r="J14" s="103"/>
      <c r="K14" s="103"/>
    </row>
    <row r="15" spans="2:60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3"/>
      <c r="C17" s="103"/>
      <c r="D17" s="103"/>
      <c r="E17" s="103"/>
      <c r="F17" s="103"/>
      <c r="G17" s="103"/>
      <c r="H17" s="103"/>
      <c r="I17" s="103"/>
      <c r="J17" s="103"/>
      <c r="K17" s="103"/>
    </row>
    <row r="18" spans="2:11">
      <c r="B18" s="103"/>
      <c r="C18" s="103"/>
      <c r="D18" s="103"/>
      <c r="E18" s="103"/>
      <c r="F18" s="103"/>
      <c r="G18" s="103"/>
      <c r="H18" s="103"/>
      <c r="I18" s="103"/>
      <c r="J18" s="103"/>
      <c r="K18" s="103"/>
    </row>
    <row r="19" spans="2:11">
      <c r="B19" s="103"/>
      <c r="C19" s="103"/>
      <c r="D19" s="103"/>
      <c r="E19" s="103"/>
      <c r="F19" s="103"/>
      <c r="G19" s="103"/>
      <c r="H19" s="103"/>
      <c r="I19" s="103"/>
      <c r="J19" s="103"/>
      <c r="K19" s="103"/>
    </row>
    <row r="20" spans="2:11">
      <c r="B20" s="103"/>
      <c r="C20" s="103"/>
      <c r="D20" s="103"/>
      <c r="E20" s="103"/>
      <c r="F20" s="103"/>
      <c r="G20" s="103"/>
      <c r="H20" s="103"/>
      <c r="I20" s="103"/>
      <c r="J20" s="103"/>
      <c r="K20" s="103"/>
    </row>
    <row r="21" spans="2:11">
      <c r="B21" s="103"/>
      <c r="C21" s="103"/>
      <c r="D21" s="103"/>
      <c r="E21" s="103"/>
      <c r="F21" s="103"/>
      <c r="G21" s="103"/>
      <c r="H21" s="103"/>
      <c r="I21" s="103"/>
      <c r="J21" s="103"/>
      <c r="K21" s="103"/>
    </row>
    <row r="22" spans="2:11">
      <c r="B22" s="103"/>
      <c r="C22" s="103"/>
      <c r="D22" s="103"/>
      <c r="E22" s="103"/>
      <c r="F22" s="103"/>
      <c r="G22" s="103"/>
      <c r="H22" s="103"/>
      <c r="I22" s="103"/>
      <c r="J22" s="103"/>
      <c r="K22" s="103"/>
    </row>
    <row r="23" spans="2:11">
      <c r="B23" s="103"/>
      <c r="C23" s="103"/>
      <c r="D23" s="103"/>
      <c r="E23" s="103"/>
      <c r="F23" s="103"/>
      <c r="G23" s="103"/>
      <c r="H23" s="103"/>
      <c r="I23" s="103"/>
      <c r="J23" s="103"/>
      <c r="K23" s="103"/>
    </row>
    <row r="24" spans="2:11">
      <c r="B24" s="103"/>
      <c r="C24" s="103"/>
      <c r="D24" s="103"/>
      <c r="E24" s="103"/>
      <c r="F24" s="103"/>
      <c r="G24" s="103"/>
      <c r="H24" s="103"/>
      <c r="I24" s="103"/>
      <c r="J24" s="103"/>
      <c r="K24" s="103"/>
    </row>
    <row r="25" spans="2:11">
      <c r="B25" s="103"/>
      <c r="C25" s="103"/>
      <c r="D25" s="103"/>
      <c r="E25" s="103"/>
      <c r="F25" s="103"/>
      <c r="G25" s="103"/>
      <c r="H25" s="103"/>
      <c r="I25" s="103"/>
      <c r="J25" s="103"/>
      <c r="K25" s="103"/>
    </row>
    <row r="26" spans="2:11">
      <c r="B26" s="103"/>
      <c r="C26" s="103"/>
      <c r="D26" s="103"/>
      <c r="E26" s="103"/>
      <c r="F26" s="103"/>
      <c r="G26" s="103"/>
      <c r="H26" s="103"/>
      <c r="I26" s="103"/>
      <c r="J26" s="103"/>
      <c r="K26" s="103"/>
    </row>
    <row r="27" spans="2:11">
      <c r="B27" s="103"/>
      <c r="C27" s="103"/>
      <c r="D27" s="103"/>
      <c r="E27" s="103"/>
      <c r="F27" s="103"/>
      <c r="G27" s="103"/>
      <c r="H27" s="103"/>
      <c r="I27" s="103"/>
      <c r="J27" s="103"/>
      <c r="K27" s="103"/>
    </row>
    <row r="28" spans="2:11">
      <c r="B28" s="103"/>
      <c r="C28" s="103"/>
      <c r="D28" s="103"/>
      <c r="E28" s="103"/>
      <c r="F28" s="103"/>
      <c r="G28" s="103"/>
      <c r="H28" s="103"/>
      <c r="I28" s="103"/>
      <c r="J28" s="103"/>
      <c r="K28" s="103"/>
    </row>
    <row r="29" spans="2:11">
      <c r="B29" s="103"/>
      <c r="C29" s="103"/>
      <c r="D29" s="103"/>
      <c r="E29" s="103"/>
      <c r="F29" s="103"/>
      <c r="G29" s="103"/>
      <c r="H29" s="103"/>
      <c r="I29" s="103"/>
      <c r="J29" s="103"/>
      <c r="K29" s="103"/>
    </row>
    <row r="30" spans="2:11">
      <c r="B30" s="103"/>
      <c r="C30" s="103"/>
      <c r="D30" s="103"/>
      <c r="E30" s="103"/>
      <c r="F30" s="103"/>
      <c r="G30" s="103"/>
      <c r="H30" s="103"/>
      <c r="I30" s="103"/>
      <c r="J30" s="103"/>
      <c r="K30" s="103"/>
    </row>
    <row r="31" spans="2:11">
      <c r="B31" s="103"/>
      <c r="C31" s="103"/>
      <c r="D31" s="103"/>
      <c r="E31" s="103"/>
      <c r="F31" s="103"/>
      <c r="G31" s="103"/>
      <c r="H31" s="103"/>
      <c r="I31" s="103"/>
      <c r="J31" s="103"/>
      <c r="K31" s="103"/>
    </row>
    <row r="32" spans="2:11">
      <c r="B32" s="103"/>
      <c r="C32" s="103"/>
      <c r="D32" s="103"/>
      <c r="E32" s="103"/>
      <c r="F32" s="103"/>
      <c r="G32" s="103"/>
      <c r="H32" s="103"/>
      <c r="I32" s="103"/>
      <c r="J32" s="103"/>
      <c r="K32" s="103"/>
    </row>
    <row r="33" spans="2:11">
      <c r="B33" s="103"/>
      <c r="C33" s="103"/>
      <c r="D33" s="103"/>
      <c r="E33" s="103"/>
      <c r="F33" s="103"/>
      <c r="G33" s="103"/>
      <c r="H33" s="103"/>
      <c r="I33" s="103"/>
      <c r="J33" s="103"/>
      <c r="K33" s="103"/>
    </row>
    <row r="34" spans="2:11">
      <c r="B34" s="103"/>
      <c r="C34" s="103"/>
      <c r="D34" s="103"/>
      <c r="E34" s="103"/>
      <c r="F34" s="103"/>
      <c r="G34" s="103"/>
      <c r="H34" s="103"/>
      <c r="I34" s="103"/>
      <c r="J34" s="103"/>
      <c r="K34" s="103"/>
    </row>
    <row r="35" spans="2:11">
      <c r="B35" s="103"/>
      <c r="C35" s="103"/>
      <c r="D35" s="103"/>
      <c r="E35" s="103"/>
      <c r="F35" s="103"/>
      <c r="G35" s="103"/>
      <c r="H35" s="103"/>
      <c r="I35" s="103"/>
      <c r="J35" s="103"/>
      <c r="K35" s="103"/>
    </row>
    <row r="36" spans="2:11">
      <c r="B36" s="103"/>
      <c r="C36" s="103"/>
      <c r="D36" s="103"/>
      <c r="E36" s="103"/>
      <c r="F36" s="103"/>
      <c r="G36" s="103"/>
      <c r="H36" s="103"/>
      <c r="I36" s="103"/>
      <c r="J36" s="103"/>
      <c r="K36" s="103"/>
    </row>
    <row r="37" spans="2:11">
      <c r="B37" s="103"/>
      <c r="C37" s="103"/>
      <c r="D37" s="103"/>
      <c r="E37" s="103"/>
      <c r="F37" s="103"/>
      <c r="G37" s="103"/>
      <c r="H37" s="103"/>
      <c r="I37" s="103"/>
      <c r="J37" s="103"/>
      <c r="K37" s="103"/>
    </row>
    <row r="38" spans="2:11">
      <c r="B38" s="103"/>
      <c r="C38" s="103"/>
      <c r="D38" s="103"/>
      <c r="E38" s="103"/>
      <c r="F38" s="103"/>
      <c r="G38" s="103"/>
      <c r="H38" s="103"/>
      <c r="I38" s="103"/>
      <c r="J38" s="103"/>
      <c r="K38" s="103"/>
    </row>
    <row r="39" spans="2:11">
      <c r="B39" s="103"/>
      <c r="C39" s="103"/>
      <c r="D39" s="103"/>
      <c r="E39" s="103"/>
      <c r="F39" s="103"/>
      <c r="G39" s="103"/>
      <c r="H39" s="103"/>
      <c r="I39" s="103"/>
      <c r="J39" s="103"/>
      <c r="K39" s="103"/>
    </row>
    <row r="40" spans="2:11">
      <c r="B40" s="103"/>
      <c r="C40" s="103"/>
      <c r="D40" s="103"/>
      <c r="E40" s="103"/>
      <c r="F40" s="103"/>
      <c r="G40" s="103"/>
      <c r="H40" s="103"/>
      <c r="I40" s="103"/>
      <c r="J40" s="103"/>
      <c r="K40" s="103"/>
    </row>
    <row r="41" spans="2:11">
      <c r="B41" s="103"/>
      <c r="C41" s="103"/>
      <c r="D41" s="103"/>
      <c r="E41" s="103"/>
      <c r="F41" s="103"/>
      <c r="G41" s="103"/>
      <c r="H41" s="103"/>
      <c r="I41" s="103"/>
      <c r="J41" s="103"/>
      <c r="K41" s="103"/>
    </row>
    <row r="42" spans="2:11">
      <c r="B42" s="103"/>
      <c r="C42" s="103"/>
      <c r="D42" s="103"/>
      <c r="E42" s="103"/>
      <c r="F42" s="103"/>
      <c r="G42" s="103"/>
      <c r="H42" s="103"/>
      <c r="I42" s="103"/>
      <c r="J42" s="103"/>
      <c r="K42" s="103"/>
    </row>
    <row r="43" spans="2:11"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2:11"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2:11">
      <c r="B45" s="103"/>
      <c r="C45" s="103"/>
      <c r="D45" s="103"/>
      <c r="E45" s="103"/>
      <c r="F45" s="103"/>
      <c r="G45" s="103"/>
      <c r="H45" s="103"/>
      <c r="I45" s="103"/>
      <c r="J45" s="103"/>
      <c r="K45" s="103"/>
    </row>
    <row r="46" spans="2:11">
      <c r="B46" s="103"/>
      <c r="C46" s="103"/>
      <c r="D46" s="103"/>
      <c r="E46" s="103"/>
      <c r="F46" s="103"/>
      <c r="G46" s="103"/>
      <c r="H46" s="103"/>
      <c r="I46" s="103"/>
      <c r="J46" s="103"/>
      <c r="K46" s="103"/>
    </row>
    <row r="47" spans="2:11">
      <c r="B47" s="103"/>
      <c r="C47" s="103"/>
      <c r="D47" s="103"/>
      <c r="E47" s="103"/>
      <c r="F47" s="103"/>
      <c r="G47" s="103"/>
      <c r="H47" s="103"/>
      <c r="I47" s="103"/>
      <c r="J47" s="103"/>
      <c r="K47" s="103"/>
    </row>
    <row r="48" spans="2:11">
      <c r="B48" s="103"/>
      <c r="C48" s="103"/>
      <c r="D48" s="103"/>
      <c r="E48" s="103"/>
      <c r="F48" s="103"/>
      <c r="G48" s="103"/>
      <c r="H48" s="103"/>
      <c r="I48" s="103"/>
      <c r="J48" s="103"/>
      <c r="K48" s="103"/>
    </row>
    <row r="49" spans="2:11">
      <c r="B49" s="103"/>
      <c r="C49" s="103"/>
      <c r="D49" s="103"/>
      <c r="E49" s="103"/>
      <c r="F49" s="103"/>
      <c r="G49" s="103"/>
      <c r="H49" s="103"/>
      <c r="I49" s="103"/>
      <c r="J49" s="103"/>
      <c r="K49" s="103"/>
    </row>
    <row r="50" spans="2:11">
      <c r="B50" s="103"/>
      <c r="C50" s="103"/>
      <c r="D50" s="103"/>
      <c r="E50" s="103"/>
      <c r="F50" s="103"/>
      <c r="G50" s="103"/>
      <c r="H50" s="103"/>
      <c r="I50" s="103"/>
      <c r="J50" s="103"/>
      <c r="K50" s="103"/>
    </row>
    <row r="51" spans="2:11"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2:11"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2:11"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2:11"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2:11"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2:11"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2:11"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2:11"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2:11"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2:11"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2:11"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2:11"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2:11"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2:11"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2:11"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  <row r="67" spans="2:11">
      <c r="B67" s="103"/>
      <c r="C67" s="103"/>
      <c r="D67" s="103"/>
      <c r="E67" s="103"/>
      <c r="F67" s="103"/>
      <c r="G67" s="103"/>
      <c r="H67" s="103"/>
      <c r="I67" s="103"/>
      <c r="J67" s="103"/>
      <c r="K67" s="103"/>
    </row>
    <row r="68" spans="2:11">
      <c r="B68" s="103"/>
      <c r="C68" s="103"/>
      <c r="D68" s="103"/>
      <c r="E68" s="103"/>
      <c r="F68" s="103"/>
      <c r="G68" s="103"/>
      <c r="H68" s="103"/>
      <c r="I68" s="103"/>
      <c r="J68" s="103"/>
      <c r="K68" s="103"/>
    </row>
    <row r="69" spans="2:11">
      <c r="B69" s="103"/>
      <c r="C69" s="103"/>
      <c r="D69" s="103"/>
      <c r="E69" s="103"/>
      <c r="F69" s="103"/>
      <c r="G69" s="103"/>
      <c r="H69" s="103"/>
      <c r="I69" s="103"/>
      <c r="J69" s="103"/>
      <c r="K69" s="103"/>
    </row>
    <row r="70" spans="2:11">
      <c r="B70" s="103"/>
      <c r="C70" s="103"/>
      <c r="D70" s="103"/>
      <c r="E70" s="103"/>
      <c r="F70" s="103"/>
      <c r="G70" s="103"/>
      <c r="H70" s="103"/>
      <c r="I70" s="103"/>
      <c r="J70" s="103"/>
      <c r="K70" s="103"/>
    </row>
    <row r="71" spans="2:11">
      <c r="B71" s="103"/>
      <c r="C71" s="103"/>
      <c r="D71" s="103"/>
      <c r="E71" s="103"/>
      <c r="F71" s="103"/>
      <c r="G71" s="103"/>
      <c r="H71" s="103"/>
      <c r="I71" s="103"/>
      <c r="J71" s="103"/>
      <c r="K71" s="103"/>
    </row>
    <row r="72" spans="2:11">
      <c r="B72" s="103"/>
      <c r="C72" s="103"/>
      <c r="D72" s="103"/>
      <c r="E72" s="103"/>
      <c r="F72" s="103"/>
      <c r="G72" s="103"/>
      <c r="H72" s="103"/>
      <c r="I72" s="103"/>
      <c r="J72" s="103"/>
      <c r="K72" s="103"/>
    </row>
    <row r="73" spans="2:11">
      <c r="B73" s="103"/>
      <c r="C73" s="103"/>
      <c r="D73" s="103"/>
      <c r="E73" s="103"/>
      <c r="F73" s="103"/>
      <c r="G73" s="103"/>
      <c r="H73" s="103"/>
      <c r="I73" s="103"/>
      <c r="J73" s="103"/>
      <c r="K73" s="103"/>
    </row>
    <row r="74" spans="2:11">
      <c r="B74" s="103"/>
      <c r="C74" s="103"/>
      <c r="D74" s="103"/>
      <c r="E74" s="103"/>
      <c r="F74" s="103"/>
      <c r="G74" s="103"/>
      <c r="H74" s="103"/>
      <c r="I74" s="103"/>
      <c r="J74" s="103"/>
      <c r="K74" s="103"/>
    </row>
    <row r="75" spans="2:11">
      <c r="B75" s="103"/>
      <c r="C75" s="103"/>
      <c r="D75" s="103"/>
      <c r="E75" s="103"/>
      <c r="F75" s="103"/>
      <c r="G75" s="103"/>
      <c r="H75" s="103"/>
      <c r="I75" s="103"/>
      <c r="J75" s="103"/>
      <c r="K75" s="103"/>
    </row>
    <row r="76" spans="2:11">
      <c r="B76" s="103"/>
      <c r="C76" s="103"/>
      <c r="D76" s="103"/>
      <c r="E76" s="103"/>
      <c r="F76" s="103"/>
      <c r="G76" s="103"/>
      <c r="H76" s="103"/>
      <c r="I76" s="103"/>
      <c r="J76" s="103"/>
      <c r="K76" s="103"/>
    </row>
    <row r="77" spans="2:11">
      <c r="B77" s="103"/>
      <c r="C77" s="103"/>
      <c r="D77" s="103"/>
      <c r="E77" s="103"/>
      <c r="F77" s="103"/>
      <c r="G77" s="103"/>
      <c r="H77" s="103"/>
      <c r="I77" s="103"/>
      <c r="J77" s="103"/>
      <c r="K77" s="103"/>
    </row>
    <row r="78" spans="2:11">
      <c r="B78" s="103"/>
      <c r="C78" s="103"/>
      <c r="D78" s="103"/>
      <c r="E78" s="103"/>
      <c r="F78" s="103"/>
      <c r="G78" s="103"/>
      <c r="H78" s="103"/>
      <c r="I78" s="103"/>
      <c r="J78" s="103"/>
      <c r="K78" s="103"/>
    </row>
    <row r="79" spans="2:11">
      <c r="B79" s="103"/>
      <c r="C79" s="103"/>
      <c r="D79" s="103"/>
      <c r="E79" s="103"/>
      <c r="F79" s="103"/>
      <c r="G79" s="103"/>
      <c r="H79" s="103"/>
      <c r="I79" s="103"/>
      <c r="J79" s="103"/>
      <c r="K79" s="103"/>
    </row>
    <row r="80" spans="2:11">
      <c r="B80" s="103"/>
      <c r="C80" s="103"/>
      <c r="D80" s="103"/>
      <c r="E80" s="103"/>
      <c r="F80" s="103"/>
      <c r="G80" s="103"/>
      <c r="H80" s="103"/>
      <c r="I80" s="103"/>
      <c r="J80" s="103"/>
      <c r="K80" s="103"/>
    </row>
    <row r="81" spans="2:11">
      <c r="B81" s="103"/>
      <c r="C81" s="103"/>
      <c r="D81" s="103"/>
      <c r="E81" s="103"/>
      <c r="F81" s="103"/>
      <c r="G81" s="103"/>
      <c r="H81" s="103"/>
      <c r="I81" s="103"/>
      <c r="J81" s="103"/>
      <c r="K81" s="103"/>
    </row>
    <row r="82" spans="2:11">
      <c r="B82" s="103"/>
      <c r="C82" s="103"/>
      <c r="D82" s="103"/>
      <c r="E82" s="103"/>
      <c r="F82" s="103"/>
      <c r="G82" s="103"/>
      <c r="H82" s="103"/>
      <c r="I82" s="103"/>
      <c r="J82" s="103"/>
      <c r="K82" s="103"/>
    </row>
    <row r="83" spans="2:11">
      <c r="B83" s="103"/>
      <c r="C83" s="103"/>
      <c r="D83" s="103"/>
      <c r="E83" s="103"/>
      <c r="F83" s="103"/>
      <c r="G83" s="103"/>
      <c r="H83" s="103"/>
      <c r="I83" s="103"/>
      <c r="J83" s="103"/>
      <c r="K83" s="103"/>
    </row>
    <row r="84" spans="2:11">
      <c r="B84" s="103"/>
      <c r="C84" s="103"/>
      <c r="D84" s="103"/>
      <c r="E84" s="103"/>
      <c r="F84" s="103"/>
      <c r="G84" s="103"/>
      <c r="H84" s="103"/>
      <c r="I84" s="103"/>
      <c r="J84" s="103"/>
      <c r="K84" s="103"/>
    </row>
    <row r="85" spans="2:11">
      <c r="B85" s="103"/>
      <c r="C85" s="103"/>
      <c r="D85" s="103"/>
      <c r="E85" s="103"/>
      <c r="F85" s="103"/>
      <c r="G85" s="103"/>
      <c r="H85" s="103"/>
      <c r="I85" s="103"/>
      <c r="J85" s="103"/>
      <c r="K85" s="103"/>
    </row>
    <row r="86" spans="2:11">
      <c r="B86" s="103"/>
      <c r="C86" s="103"/>
      <c r="D86" s="103"/>
      <c r="E86" s="103"/>
      <c r="F86" s="103"/>
      <c r="G86" s="103"/>
      <c r="H86" s="103"/>
      <c r="I86" s="103"/>
      <c r="J86" s="103"/>
      <c r="K86" s="103"/>
    </row>
    <row r="87" spans="2:11">
      <c r="B87" s="103"/>
      <c r="C87" s="103"/>
      <c r="D87" s="103"/>
      <c r="E87" s="103"/>
      <c r="F87" s="103"/>
      <c r="G87" s="103"/>
      <c r="H87" s="103"/>
      <c r="I87" s="103"/>
      <c r="J87" s="103"/>
      <c r="K87" s="103"/>
    </row>
    <row r="88" spans="2:11">
      <c r="B88" s="103"/>
      <c r="C88" s="103"/>
      <c r="D88" s="103"/>
      <c r="E88" s="103"/>
      <c r="F88" s="103"/>
      <c r="G88" s="103"/>
      <c r="H88" s="103"/>
      <c r="I88" s="103"/>
      <c r="J88" s="103"/>
      <c r="K88" s="103"/>
    </row>
    <row r="89" spans="2:11">
      <c r="B89" s="103"/>
      <c r="C89" s="103"/>
      <c r="D89" s="103"/>
      <c r="E89" s="103"/>
      <c r="F89" s="103"/>
      <c r="G89" s="103"/>
      <c r="H89" s="103"/>
      <c r="I89" s="103"/>
      <c r="J89" s="103"/>
      <c r="K89" s="103"/>
    </row>
    <row r="90" spans="2:11">
      <c r="B90" s="103"/>
      <c r="C90" s="103"/>
      <c r="D90" s="103"/>
      <c r="E90" s="103"/>
      <c r="F90" s="103"/>
      <c r="G90" s="103"/>
      <c r="H90" s="103"/>
      <c r="I90" s="103"/>
      <c r="J90" s="103"/>
      <c r="K90" s="103"/>
    </row>
    <row r="91" spans="2:11">
      <c r="B91" s="103"/>
      <c r="C91" s="103"/>
      <c r="D91" s="103"/>
      <c r="E91" s="103"/>
      <c r="F91" s="103"/>
      <c r="G91" s="103"/>
      <c r="H91" s="103"/>
      <c r="I91" s="103"/>
      <c r="J91" s="103"/>
      <c r="K91" s="103"/>
    </row>
    <row r="92" spans="2:11">
      <c r="B92" s="103"/>
      <c r="C92" s="103"/>
      <c r="D92" s="103"/>
      <c r="E92" s="103"/>
      <c r="F92" s="103"/>
      <c r="G92" s="103"/>
      <c r="H92" s="103"/>
      <c r="I92" s="103"/>
      <c r="J92" s="103"/>
      <c r="K92" s="103"/>
    </row>
    <row r="93" spans="2:11">
      <c r="B93" s="103"/>
      <c r="C93" s="103"/>
      <c r="D93" s="103"/>
      <c r="E93" s="103"/>
      <c r="F93" s="103"/>
      <c r="G93" s="103"/>
      <c r="H93" s="103"/>
      <c r="I93" s="103"/>
      <c r="J93" s="103"/>
      <c r="K93" s="103"/>
    </row>
    <row r="94" spans="2:11">
      <c r="B94" s="103"/>
      <c r="C94" s="103"/>
      <c r="D94" s="103"/>
      <c r="E94" s="103"/>
      <c r="F94" s="103"/>
      <c r="G94" s="103"/>
      <c r="H94" s="103"/>
      <c r="I94" s="103"/>
      <c r="J94" s="103"/>
      <c r="K94" s="103"/>
    </row>
    <row r="95" spans="2:11">
      <c r="B95" s="103"/>
      <c r="C95" s="103"/>
      <c r="D95" s="103"/>
      <c r="E95" s="103"/>
      <c r="F95" s="103"/>
      <c r="G95" s="103"/>
      <c r="H95" s="103"/>
      <c r="I95" s="103"/>
      <c r="J95" s="103"/>
      <c r="K95" s="103"/>
    </row>
    <row r="96" spans="2:11">
      <c r="B96" s="103"/>
      <c r="C96" s="103"/>
      <c r="D96" s="103"/>
      <c r="E96" s="103"/>
      <c r="F96" s="103"/>
      <c r="G96" s="103"/>
      <c r="H96" s="103"/>
      <c r="I96" s="103"/>
      <c r="J96" s="103"/>
      <c r="K96" s="103"/>
    </row>
    <row r="97" spans="2:11">
      <c r="B97" s="103"/>
      <c r="C97" s="103"/>
      <c r="D97" s="103"/>
      <c r="E97" s="103"/>
      <c r="F97" s="103"/>
      <c r="G97" s="103"/>
      <c r="H97" s="103"/>
      <c r="I97" s="103"/>
      <c r="J97" s="103"/>
      <c r="K97" s="103"/>
    </row>
    <row r="98" spans="2:11">
      <c r="B98" s="103"/>
      <c r="C98" s="103"/>
      <c r="D98" s="103"/>
      <c r="E98" s="103"/>
      <c r="F98" s="103"/>
      <c r="G98" s="103"/>
      <c r="H98" s="103"/>
      <c r="I98" s="103"/>
      <c r="J98" s="103"/>
      <c r="K98" s="103"/>
    </row>
    <row r="99" spans="2:11">
      <c r="B99" s="103"/>
      <c r="C99" s="103"/>
      <c r="D99" s="103"/>
      <c r="E99" s="103"/>
      <c r="F99" s="103"/>
      <c r="G99" s="103"/>
      <c r="H99" s="103"/>
      <c r="I99" s="103"/>
      <c r="J99" s="103"/>
      <c r="K99" s="103"/>
    </row>
    <row r="100" spans="2:1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</row>
    <row r="101" spans="2:1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</row>
    <row r="102" spans="2:1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</row>
    <row r="103" spans="2:1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</row>
    <row r="104" spans="2:1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</row>
    <row r="105" spans="2:1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</row>
    <row r="106" spans="2:1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</row>
    <row r="107" spans="2:1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</row>
    <row r="108" spans="2:1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</row>
    <row r="109" spans="2:1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172</v>
      </c>
      <c r="C1" s="80" t="s" vm="1">
        <v>241</v>
      </c>
    </row>
    <row r="2" spans="2:47">
      <c r="B2" s="58" t="s">
        <v>171</v>
      </c>
      <c r="C2" s="80" t="s">
        <v>242</v>
      </c>
    </row>
    <row r="3" spans="2:47">
      <c r="B3" s="58" t="s">
        <v>173</v>
      </c>
      <c r="C3" s="80" t="s">
        <v>243</v>
      </c>
    </row>
    <row r="4" spans="2:47">
      <c r="B4" s="58" t="s">
        <v>174</v>
      </c>
      <c r="C4" s="80">
        <v>12146</v>
      </c>
    </row>
    <row r="6" spans="2:47" ht="26.25" customHeight="1">
      <c r="B6" s="142" t="s">
        <v>209</v>
      </c>
      <c r="C6" s="143"/>
      <c r="D6" s="144"/>
    </row>
    <row r="7" spans="2:47" s="3" customFormat="1" ht="33">
      <c r="B7" s="61" t="s">
        <v>108</v>
      </c>
      <c r="C7" s="66" t="s">
        <v>98</v>
      </c>
      <c r="D7" s="67" t="s">
        <v>97</v>
      </c>
    </row>
    <row r="8" spans="2:47" s="3" customFormat="1">
      <c r="B8" s="16"/>
      <c r="C8" s="33" t="s">
        <v>228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3"/>
      <c r="C10" s="103"/>
      <c r="D10" s="10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9"/>
      <c r="C11" s="103"/>
      <c r="D11" s="103"/>
    </row>
    <row r="12" spans="2:47">
      <c r="B12" s="109"/>
      <c r="C12" s="103"/>
      <c r="D12" s="10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3"/>
      <c r="C13" s="103"/>
      <c r="D13" s="10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3"/>
      <c r="C14" s="103"/>
      <c r="D14" s="103"/>
    </row>
    <row r="15" spans="2:47">
      <c r="B15" s="103"/>
      <c r="C15" s="103"/>
      <c r="D15" s="10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3"/>
      <c r="C16" s="103"/>
      <c r="D16" s="10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3"/>
      <c r="C17" s="103"/>
      <c r="D17" s="103"/>
    </row>
    <row r="18" spans="2:4">
      <c r="B18" s="103"/>
      <c r="C18" s="103"/>
      <c r="D18" s="103"/>
    </row>
    <row r="19" spans="2:4">
      <c r="B19" s="103"/>
      <c r="C19" s="103"/>
      <c r="D19" s="103"/>
    </row>
    <row r="20" spans="2:4">
      <c r="B20" s="103"/>
      <c r="C20" s="103"/>
      <c r="D20" s="103"/>
    </row>
    <row r="21" spans="2:4">
      <c r="B21" s="103"/>
      <c r="C21" s="103"/>
      <c r="D21" s="103"/>
    </row>
    <row r="22" spans="2:4">
      <c r="B22" s="103"/>
      <c r="C22" s="103"/>
      <c r="D22" s="103"/>
    </row>
    <row r="23" spans="2:4">
      <c r="B23" s="103"/>
      <c r="C23" s="103"/>
      <c r="D23" s="103"/>
    </row>
    <row r="24" spans="2:4">
      <c r="B24" s="103"/>
      <c r="C24" s="103"/>
      <c r="D24" s="103"/>
    </row>
    <row r="25" spans="2:4">
      <c r="B25" s="103"/>
      <c r="C25" s="103"/>
      <c r="D25" s="103"/>
    </row>
    <row r="26" spans="2:4">
      <c r="B26" s="103"/>
      <c r="C26" s="103"/>
      <c r="D26" s="103"/>
    </row>
    <row r="27" spans="2:4">
      <c r="B27" s="103"/>
      <c r="C27" s="103"/>
      <c r="D27" s="103"/>
    </row>
    <row r="28" spans="2:4">
      <c r="B28" s="103"/>
      <c r="C28" s="103"/>
      <c r="D28" s="103"/>
    </row>
    <row r="29" spans="2:4">
      <c r="B29" s="103"/>
      <c r="C29" s="103"/>
      <c r="D29" s="103"/>
    </row>
    <row r="30" spans="2:4">
      <c r="B30" s="103"/>
      <c r="C30" s="103"/>
      <c r="D30" s="103"/>
    </row>
    <row r="31" spans="2:4">
      <c r="B31" s="103"/>
      <c r="C31" s="103"/>
      <c r="D31" s="103"/>
    </row>
    <row r="32" spans="2:4">
      <c r="B32" s="103"/>
      <c r="C32" s="103"/>
      <c r="D32" s="103"/>
    </row>
    <row r="33" spans="2:4">
      <c r="B33" s="103"/>
      <c r="C33" s="103"/>
      <c r="D33" s="103"/>
    </row>
    <row r="34" spans="2:4">
      <c r="B34" s="103"/>
      <c r="C34" s="103"/>
      <c r="D34" s="103"/>
    </row>
    <row r="35" spans="2:4">
      <c r="B35" s="103"/>
      <c r="C35" s="103"/>
      <c r="D35" s="103"/>
    </row>
    <row r="36" spans="2:4">
      <c r="B36" s="103"/>
      <c r="C36" s="103"/>
      <c r="D36" s="103"/>
    </row>
    <row r="37" spans="2:4">
      <c r="B37" s="103"/>
      <c r="C37" s="103"/>
      <c r="D37" s="103"/>
    </row>
    <row r="38" spans="2:4">
      <c r="B38" s="103"/>
      <c r="C38" s="103"/>
      <c r="D38" s="103"/>
    </row>
    <row r="39" spans="2:4">
      <c r="B39" s="103"/>
      <c r="C39" s="103"/>
      <c r="D39" s="103"/>
    </row>
    <row r="40" spans="2:4">
      <c r="B40" s="103"/>
      <c r="C40" s="103"/>
      <c r="D40" s="103"/>
    </row>
    <row r="41" spans="2:4">
      <c r="B41" s="103"/>
      <c r="C41" s="103"/>
      <c r="D41" s="103"/>
    </row>
    <row r="42" spans="2:4">
      <c r="B42" s="103"/>
      <c r="C42" s="103"/>
      <c r="D42" s="103"/>
    </row>
    <row r="43" spans="2:4">
      <c r="B43" s="103"/>
      <c r="C43" s="103"/>
      <c r="D43" s="103"/>
    </row>
    <row r="44" spans="2:4">
      <c r="B44" s="103"/>
      <c r="C44" s="103"/>
      <c r="D44" s="103"/>
    </row>
    <row r="45" spans="2:4">
      <c r="B45" s="103"/>
      <c r="C45" s="103"/>
      <c r="D45" s="103"/>
    </row>
    <row r="46" spans="2:4">
      <c r="B46" s="103"/>
      <c r="C46" s="103"/>
      <c r="D46" s="103"/>
    </row>
    <row r="47" spans="2:4">
      <c r="B47" s="103"/>
      <c r="C47" s="103"/>
      <c r="D47" s="103"/>
    </row>
    <row r="48" spans="2:4">
      <c r="B48" s="103"/>
      <c r="C48" s="103"/>
      <c r="D48" s="103"/>
    </row>
    <row r="49" spans="2:4">
      <c r="B49" s="103"/>
      <c r="C49" s="103"/>
      <c r="D49" s="103"/>
    </row>
    <row r="50" spans="2:4">
      <c r="B50" s="103"/>
      <c r="C50" s="103"/>
      <c r="D50" s="103"/>
    </row>
    <row r="51" spans="2:4">
      <c r="B51" s="103"/>
      <c r="C51" s="103"/>
      <c r="D51" s="103"/>
    </row>
    <row r="52" spans="2:4">
      <c r="B52" s="103"/>
      <c r="C52" s="103"/>
      <c r="D52" s="103"/>
    </row>
    <row r="53" spans="2:4">
      <c r="B53" s="103"/>
      <c r="C53" s="103"/>
      <c r="D53" s="103"/>
    </row>
    <row r="54" spans="2:4">
      <c r="B54" s="103"/>
      <c r="C54" s="103"/>
      <c r="D54" s="103"/>
    </row>
    <row r="55" spans="2:4">
      <c r="B55" s="103"/>
      <c r="C55" s="103"/>
      <c r="D55" s="103"/>
    </row>
    <row r="56" spans="2:4">
      <c r="B56" s="103"/>
      <c r="C56" s="103"/>
      <c r="D56" s="103"/>
    </row>
    <row r="57" spans="2:4">
      <c r="B57" s="103"/>
      <c r="C57" s="103"/>
      <c r="D57" s="103"/>
    </row>
    <row r="58" spans="2:4">
      <c r="B58" s="103"/>
      <c r="C58" s="103"/>
      <c r="D58" s="103"/>
    </row>
    <row r="59" spans="2:4">
      <c r="B59" s="103"/>
      <c r="C59" s="103"/>
      <c r="D59" s="103"/>
    </row>
    <row r="60" spans="2:4">
      <c r="B60" s="103"/>
      <c r="C60" s="103"/>
      <c r="D60" s="103"/>
    </row>
    <row r="61" spans="2:4">
      <c r="B61" s="103"/>
      <c r="C61" s="103"/>
      <c r="D61" s="103"/>
    </row>
    <row r="62" spans="2:4">
      <c r="B62" s="103"/>
      <c r="C62" s="103"/>
      <c r="D62" s="103"/>
    </row>
    <row r="63" spans="2:4">
      <c r="B63" s="103"/>
      <c r="C63" s="103"/>
      <c r="D63" s="103"/>
    </row>
    <row r="64" spans="2:4">
      <c r="B64" s="103"/>
      <c r="C64" s="103"/>
      <c r="D64" s="103"/>
    </row>
    <row r="65" spans="2:4">
      <c r="B65" s="103"/>
      <c r="C65" s="103"/>
      <c r="D65" s="103"/>
    </row>
    <row r="66" spans="2:4">
      <c r="B66" s="103"/>
      <c r="C66" s="103"/>
      <c r="D66" s="103"/>
    </row>
    <row r="67" spans="2:4">
      <c r="B67" s="103"/>
      <c r="C67" s="103"/>
      <c r="D67" s="103"/>
    </row>
    <row r="68" spans="2:4">
      <c r="B68" s="103"/>
      <c r="C68" s="103"/>
      <c r="D68" s="103"/>
    </row>
    <row r="69" spans="2:4">
      <c r="B69" s="103"/>
      <c r="C69" s="103"/>
      <c r="D69" s="103"/>
    </row>
    <row r="70" spans="2:4">
      <c r="B70" s="103"/>
      <c r="C70" s="103"/>
      <c r="D70" s="103"/>
    </row>
    <row r="71" spans="2:4">
      <c r="B71" s="103"/>
      <c r="C71" s="103"/>
      <c r="D71" s="103"/>
    </row>
    <row r="72" spans="2:4">
      <c r="B72" s="103"/>
      <c r="C72" s="103"/>
      <c r="D72" s="103"/>
    </row>
    <row r="73" spans="2:4">
      <c r="B73" s="103"/>
      <c r="C73" s="103"/>
      <c r="D73" s="103"/>
    </row>
    <row r="74" spans="2:4">
      <c r="B74" s="103"/>
      <c r="C74" s="103"/>
      <c r="D74" s="103"/>
    </row>
    <row r="75" spans="2:4">
      <c r="B75" s="103"/>
      <c r="C75" s="103"/>
      <c r="D75" s="103"/>
    </row>
    <row r="76" spans="2:4">
      <c r="B76" s="103"/>
      <c r="C76" s="103"/>
      <c r="D76" s="103"/>
    </row>
    <row r="77" spans="2:4">
      <c r="B77" s="103"/>
      <c r="C77" s="103"/>
      <c r="D77" s="103"/>
    </row>
    <row r="78" spans="2:4">
      <c r="B78" s="103"/>
      <c r="C78" s="103"/>
      <c r="D78" s="103"/>
    </row>
    <row r="79" spans="2:4">
      <c r="B79" s="103"/>
      <c r="C79" s="103"/>
      <c r="D79" s="103"/>
    </row>
    <row r="80" spans="2:4">
      <c r="B80" s="103"/>
      <c r="C80" s="103"/>
      <c r="D80" s="103"/>
    </row>
    <row r="81" spans="2:4">
      <c r="B81" s="103"/>
      <c r="C81" s="103"/>
      <c r="D81" s="103"/>
    </row>
    <row r="82" spans="2:4">
      <c r="B82" s="103"/>
      <c r="C82" s="103"/>
      <c r="D82" s="103"/>
    </row>
    <row r="83" spans="2:4">
      <c r="B83" s="103"/>
      <c r="C83" s="103"/>
      <c r="D83" s="103"/>
    </row>
    <row r="84" spans="2:4">
      <c r="B84" s="103"/>
      <c r="C84" s="103"/>
      <c r="D84" s="103"/>
    </row>
    <row r="85" spans="2:4">
      <c r="B85" s="103"/>
      <c r="C85" s="103"/>
      <c r="D85" s="103"/>
    </row>
    <row r="86" spans="2:4">
      <c r="B86" s="103"/>
      <c r="C86" s="103"/>
      <c r="D86" s="103"/>
    </row>
    <row r="87" spans="2:4">
      <c r="B87" s="103"/>
      <c r="C87" s="103"/>
      <c r="D87" s="103"/>
    </row>
    <row r="88" spans="2:4">
      <c r="B88" s="103"/>
      <c r="C88" s="103"/>
      <c r="D88" s="103"/>
    </row>
    <row r="89" spans="2:4">
      <c r="B89" s="103"/>
      <c r="C89" s="103"/>
      <c r="D89" s="103"/>
    </row>
    <row r="90" spans="2:4">
      <c r="B90" s="103"/>
      <c r="C90" s="103"/>
      <c r="D90" s="103"/>
    </row>
    <row r="91" spans="2:4">
      <c r="B91" s="103"/>
      <c r="C91" s="103"/>
      <c r="D91" s="103"/>
    </row>
    <row r="92" spans="2:4">
      <c r="B92" s="103"/>
      <c r="C92" s="103"/>
      <c r="D92" s="103"/>
    </row>
    <row r="93" spans="2:4">
      <c r="B93" s="103"/>
      <c r="C93" s="103"/>
      <c r="D93" s="103"/>
    </row>
    <row r="94" spans="2:4">
      <c r="B94" s="103"/>
      <c r="C94" s="103"/>
      <c r="D94" s="103"/>
    </row>
    <row r="95" spans="2:4">
      <c r="B95" s="103"/>
      <c r="C95" s="103"/>
      <c r="D95" s="103"/>
    </row>
    <row r="96" spans="2:4">
      <c r="B96" s="103"/>
      <c r="C96" s="103"/>
      <c r="D96" s="103"/>
    </row>
    <row r="97" spans="2:4">
      <c r="B97" s="103"/>
      <c r="C97" s="103"/>
      <c r="D97" s="103"/>
    </row>
    <row r="98" spans="2:4">
      <c r="B98" s="103"/>
      <c r="C98" s="103"/>
      <c r="D98" s="103"/>
    </row>
    <row r="99" spans="2:4">
      <c r="B99" s="103"/>
      <c r="C99" s="103"/>
      <c r="D99" s="103"/>
    </row>
    <row r="100" spans="2:4">
      <c r="B100" s="103"/>
      <c r="C100" s="103"/>
      <c r="D100" s="103"/>
    </row>
    <row r="101" spans="2:4">
      <c r="B101" s="103"/>
      <c r="C101" s="103"/>
      <c r="D101" s="103"/>
    </row>
    <row r="102" spans="2:4">
      <c r="B102" s="103"/>
      <c r="C102" s="103"/>
      <c r="D102" s="103"/>
    </row>
    <row r="103" spans="2:4">
      <c r="B103" s="103"/>
      <c r="C103" s="103"/>
      <c r="D103" s="103"/>
    </row>
    <row r="104" spans="2:4">
      <c r="B104" s="103"/>
      <c r="C104" s="103"/>
      <c r="D104" s="103"/>
    </row>
    <row r="105" spans="2:4">
      <c r="B105" s="103"/>
      <c r="C105" s="103"/>
      <c r="D105" s="103"/>
    </row>
    <row r="106" spans="2:4">
      <c r="B106" s="103"/>
      <c r="C106" s="103"/>
      <c r="D106" s="103"/>
    </row>
    <row r="107" spans="2:4">
      <c r="B107" s="103"/>
      <c r="C107" s="103"/>
      <c r="D107" s="103"/>
    </row>
    <row r="108" spans="2:4">
      <c r="B108" s="103"/>
      <c r="C108" s="103"/>
      <c r="D108" s="103"/>
    </row>
    <row r="109" spans="2:4">
      <c r="B109" s="103"/>
      <c r="C109" s="103"/>
      <c r="D109" s="103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172</v>
      </c>
      <c r="C1" s="80" t="s" vm="1">
        <v>241</v>
      </c>
    </row>
    <row r="2" spans="2:18">
      <c r="B2" s="58" t="s">
        <v>171</v>
      </c>
      <c r="C2" s="80" t="s">
        <v>242</v>
      </c>
    </row>
    <row r="3" spans="2:18">
      <c r="B3" s="58" t="s">
        <v>173</v>
      </c>
      <c r="C3" s="80" t="s">
        <v>243</v>
      </c>
    </row>
    <row r="4" spans="2:18">
      <c r="B4" s="58" t="s">
        <v>174</v>
      </c>
      <c r="C4" s="80">
        <v>12146</v>
      </c>
    </row>
    <row r="6" spans="2:18" ht="26.25" customHeight="1">
      <c r="B6" s="142" t="s">
        <v>212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108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210</v>
      </c>
      <c r="L7" s="31" t="s">
        <v>230</v>
      </c>
      <c r="M7" s="31" t="s">
        <v>211</v>
      </c>
      <c r="N7" s="31" t="s">
        <v>48</v>
      </c>
      <c r="O7" s="31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G11" sqref="G11:K28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8.42578125" style="1" bestFit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172</v>
      </c>
      <c r="C1" s="80" t="s" vm="1">
        <v>241</v>
      </c>
    </row>
    <row r="2" spans="2:13">
      <c r="B2" s="58" t="s">
        <v>171</v>
      </c>
      <c r="C2" s="80" t="s">
        <v>242</v>
      </c>
    </row>
    <row r="3" spans="2:13">
      <c r="B3" s="58" t="s">
        <v>173</v>
      </c>
      <c r="C3" s="80" t="s">
        <v>243</v>
      </c>
    </row>
    <row r="4" spans="2:13">
      <c r="B4" s="58" t="s">
        <v>174</v>
      </c>
      <c r="C4" s="80">
        <v>12146</v>
      </c>
    </row>
    <row r="6" spans="2:13" ht="26.25" customHeight="1">
      <c r="B6" s="131" t="s">
        <v>201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2:13" s="3" customFormat="1" ht="63">
      <c r="B7" s="13" t="s">
        <v>107</v>
      </c>
      <c r="C7" s="14" t="s">
        <v>37</v>
      </c>
      <c r="D7" s="14" t="s">
        <v>109</v>
      </c>
      <c r="E7" s="14" t="s">
        <v>15</v>
      </c>
      <c r="F7" s="14" t="s">
        <v>53</v>
      </c>
      <c r="G7" s="14" t="s">
        <v>92</v>
      </c>
      <c r="H7" s="14" t="s">
        <v>17</v>
      </c>
      <c r="I7" s="14" t="s">
        <v>19</v>
      </c>
      <c r="J7" s="14" t="s">
        <v>49</v>
      </c>
      <c r="K7" s="14" t="s">
        <v>175</v>
      </c>
      <c r="L7" s="14" t="s">
        <v>176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228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4" t="s">
        <v>36</v>
      </c>
      <c r="C10" s="115"/>
      <c r="D10" s="115"/>
      <c r="E10" s="115"/>
      <c r="F10" s="115"/>
      <c r="G10" s="115"/>
      <c r="H10" s="115"/>
      <c r="I10" s="115"/>
      <c r="J10" s="116">
        <f>J11</f>
        <v>51.921362382999995</v>
      </c>
      <c r="K10" s="117">
        <f>J10/$J$10</f>
        <v>1</v>
      </c>
      <c r="L10" s="117">
        <f>J10/'סכום נכסי הקרן'!$C$42</f>
        <v>2.8521193664096799E-2</v>
      </c>
    </row>
    <row r="11" spans="2:13" s="102" customFormat="1">
      <c r="B11" s="118" t="s">
        <v>222</v>
      </c>
      <c r="C11" s="115"/>
      <c r="D11" s="115"/>
      <c r="E11" s="115"/>
      <c r="F11" s="115"/>
      <c r="G11" s="115"/>
      <c r="H11" s="115"/>
      <c r="I11" s="115"/>
      <c r="J11" s="116">
        <f>J12+J18</f>
        <v>51.921362382999995</v>
      </c>
      <c r="K11" s="117">
        <f t="shared" ref="K11:K16" si="0">J11/$J$10</f>
        <v>1</v>
      </c>
      <c r="L11" s="117">
        <f>J11/'סכום נכסי הקרן'!$C$42</f>
        <v>2.8521193664096799E-2</v>
      </c>
    </row>
    <row r="12" spans="2:13">
      <c r="B12" s="104" t="s">
        <v>34</v>
      </c>
      <c r="C12" s="84"/>
      <c r="D12" s="84"/>
      <c r="E12" s="84"/>
      <c r="F12" s="84"/>
      <c r="G12" s="84"/>
      <c r="H12" s="84"/>
      <c r="I12" s="84"/>
      <c r="J12" s="93">
        <f>SUM(J13:J16)</f>
        <v>47.676951060999997</v>
      </c>
      <c r="K12" s="94">
        <f t="shared" si="0"/>
        <v>0.91825308260035765</v>
      </c>
      <c r="L12" s="94">
        <f>J12/'סכום נכסי הקרן'!$C$42</f>
        <v>2.6189674001498676E-2</v>
      </c>
    </row>
    <row r="13" spans="2:13">
      <c r="B13" s="89" t="s">
        <v>814</v>
      </c>
      <c r="C13" s="86" t="s">
        <v>815</v>
      </c>
      <c r="D13" s="86">
        <v>12</v>
      </c>
      <c r="E13" s="86" t="s">
        <v>816</v>
      </c>
      <c r="F13" s="86" t="s">
        <v>817</v>
      </c>
      <c r="G13" s="99" t="s">
        <v>157</v>
      </c>
      <c r="H13" s="100">
        <v>0</v>
      </c>
      <c r="I13" s="100">
        <v>0</v>
      </c>
      <c r="J13" s="96">
        <v>9.6081609999999998E-2</v>
      </c>
      <c r="K13" s="97">
        <f t="shared" si="0"/>
        <v>1.8505217426933096E-3</v>
      </c>
      <c r="L13" s="97">
        <f>J13/'סכום נכסי הקרן'!$C$42</f>
        <v>5.2779089002977789E-5</v>
      </c>
    </row>
    <row r="14" spans="2:13">
      <c r="B14" s="89" t="s">
        <v>818</v>
      </c>
      <c r="C14" s="86" t="s">
        <v>819</v>
      </c>
      <c r="D14" s="86">
        <v>10</v>
      </c>
      <c r="E14" s="86" t="s">
        <v>816</v>
      </c>
      <c r="F14" s="86" t="s">
        <v>817</v>
      </c>
      <c r="G14" s="99" t="s">
        <v>157</v>
      </c>
      <c r="H14" s="100">
        <v>0</v>
      </c>
      <c r="I14" s="100">
        <v>0</v>
      </c>
      <c r="J14" s="96">
        <v>47.245778832999996</v>
      </c>
      <c r="K14" s="97">
        <f t="shared" si="0"/>
        <v>0.90994875066046277</v>
      </c>
      <c r="L14" s="97">
        <f>J14/'סכום נכסי הקרן'!$C$42</f>
        <v>2.595282454198999E-2</v>
      </c>
    </row>
    <row r="15" spans="2:13">
      <c r="B15" s="89" t="s">
        <v>820</v>
      </c>
      <c r="C15" s="86" t="s">
        <v>821</v>
      </c>
      <c r="D15" s="86">
        <v>20</v>
      </c>
      <c r="E15" s="86" t="s">
        <v>816</v>
      </c>
      <c r="F15" s="86" t="s">
        <v>817</v>
      </c>
      <c r="G15" s="99" t="s">
        <v>157</v>
      </c>
      <c r="H15" s="100">
        <v>0</v>
      </c>
      <c r="I15" s="100">
        <v>0</v>
      </c>
      <c r="J15" s="96">
        <v>0.30151723600000002</v>
      </c>
      <c r="K15" s="97">
        <f t="shared" si="0"/>
        <v>5.8071903771678051E-3</v>
      </c>
      <c r="L15" s="97">
        <f>J15/'סכום נכסי הקרן'!$C$42</f>
        <v>1.656280013914823E-4</v>
      </c>
    </row>
    <row r="16" spans="2:13">
      <c r="B16" s="89" t="s">
        <v>822</v>
      </c>
      <c r="C16" s="86" t="s">
        <v>823</v>
      </c>
      <c r="D16" s="86">
        <v>11</v>
      </c>
      <c r="E16" s="86" t="s">
        <v>824</v>
      </c>
      <c r="F16" s="86" t="s">
        <v>817</v>
      </c>
      <c r="G16" s="99" t="s">
        <v>157</v>
      </c>
      <c r="H16" s="100">
        <v>0</v>
      </c>
      <c r="I16" s="100">
        <v>0</v>
      </c>
      <c r="J16" s="96">
        <v>3.3573381999999992E-2</v>
      </c>
      <c r="K16" s="97">
        <f t="shared" si="0"/>
        <v>6.4661982003370031E-4</v>
      </c>
      <c r="L16" s="97">
        <f>J16/'סכום נכסי הקרן'!$C$42</f>
        <v>1.8442369114224585E-5</v>
      </c>
    </row>
    <row r="17" spans="2:12">
      <c r="B17" s="85"/>
      <c r="C17" s="86"/>
      <c r="D17" s="86"/>
      <c r="E17" s="86"/>
      <c r="F17" s="86"/>
      <c r="G17" s="86"/>
      <c r="H17" s="86"/>
      <c r="I17" s="86"/>
      <c r="J17" s="86"/>
      <c r="K17" s="97"/>
      <c r="L17" s="86"/>
    </row>
    <row r="18" spans="2:12">
      <c r="B18" s="104" t="s">
        <v>35</v>
      </c>
      <c r="C18" s="84"/>
      <c r="D18" s="84"/>
      <c r="E18" s="84"/>
      <c r="F18" s="84"/>
      <c r="G18" s="84"/>
      <c r="H18" s="84"/>
      <c r="I18" s="84"/>
      <c r="J18" s="93">
        <f>SUM(J19:J24)</f>
        <v>4.2444113220000004</v>
      </c>
      <c r="K18" s="94">
        <f t="shared" ref="K18:K24" si="1">J18/$J$10</f>
        <v>8.1746917399642391E-2</v>
      </c>
      <c r="L18" s="94">
        <f>J18/'סכום נכסי הקרן'!$C$42</f>
        <v>2.331519662598125E-3</v>
      </c>
    </row>
    <row r="19" spans="2:12">
      <c r="B19" s="89" t="s">
        <v>814</v>
      </c>
      <c r="C19" s="86" t="s">
        <v>825</v>
      </c>
      <c r="D19" s="86">
        <v>12</v>
      </c>
      <c r="E19" s="86" t="s">
        <v>816</v>
      </c>
      <c r="F19" s="86" t="s">
        <v>817</v>
      </c>
      <c r="G19" s="99" t="s">
        <v>156</v>
      </c>
      <c r="H19" s="100">
        <v>0</v>
      </c>
      <c r="I19" s="100">
        <v>0</v>
      </c>
      <c r="J19" s="96">
        <v>1.33E-6</v>
      </c>
      <c r="K19" s="97">
        <f t="shared" si="1"/>
        <v>2.5615660663701427E-8</v>
      </c>
      <c r="L19" s="97">
        <f>J19/'סכום נכסי הקרן'!$C$42</f>
        <v>7.3058921862321484E-10</v>
      </c>
    </row>
    <row r="20" spans="2:12">
      <c r="B20" s="89" t="s">
        <v>818</v>
      </c>
      <c r="C20" s="86" t="s">
        <v>826</v>
      </c>
      <c r="D20" s="86">
        <v>10</v>
      </c>
      <c r="E20" s="86" t="s">
        <v>816</v>
      </c>
      <c r="F20" s="86" t="s">
        <v>817</v>
      </c>
      <c r="G20" s="99" t="s">
        <v>156</v>
      </c>
      <c r="H20" s="100">
        <v>0</v>
      </c>
      <c r="I20" s="100">
        <v>0</v>
      </c>
      <c r="J20" s="96">
        <f>3.113236244+0.10229</f>
        <v>3.2155262439999999</v>
      </c>
      <c r="K20" s="97">
        <f t="shared" si="1"/>
        <v>6.1930698587616836E-2</v>
      </c>
      <c r="L20" s="97">
        <f>J20/'סכום נכסי הקרן'!$C$42</f>
        <v>1.766337448170226E-3</v>
      </c>
    </row>
    <row r="21" spans="2:12">
      <c r="B21" s="89" t="s">
        <v>818</v>
      </c>
      <c r="C21" s="86" t="s">
        <v>827</v>
      </c>
      <c r="D21" s="86">
        <v>10</v>
      </c>
      <c r="E21" s="86" t="s">
        <v>816</v>
      </c>
      <c r="F21" s="86" t="s">
        <v>817</v>
      </c>
      <c r="G21" s="99" t="s">
        <v>165</v>
      </c>
      <c r="H21" s="100">
        <v>0</v>
      </c>
      <c r="I21" s="100">
        <v>0</v>
      </c>
      <c r="J21" s="96">
        <v>0.25070999999999999</v>
      </c>
      <c r="K21" s="97">
        <f t="shared" si="1"/>
        <v>4.8286483345838984E-3</v>
      </c>
      <c r="L21" s="97">
        <f>J21/'סכום נכסי הקרן'!$C$42</f>
        <v>1.3771881428648584E-4</v>
      </c>
    </row>
    <row r="22" spans="2:12">
      <c r="B22" s="89" t="s">
        <v>818</v>
      </c>
      <c r="C22" s="86" t="s">
        <v>828</v>
      </c>
      <c r="D22" s="86">
        <v>10</v>
      </c>
      <c r="E22" s="86" t="s">
        <v>816</v>
      </c>
      <c r="F22" s="86" t="s">
        <v>817</v>
      </c>
      <c r="G22" s="99" t="s">
        <v>166</v>
      </c>
      <c r="H22" s="100">
        <v>0</v>
      </c>
      <c r="I22" s="100">
        <v>0</v>
      </c>
      <c r="J22" s="96">
        <v>0.77815000000000001</v>
      </c>
      <c r="K22" s="97">
        <f t="shared" si="1"/>
        <v>1.4987087477788923E-2</v>
      </c>
      <c r="L22" s="97">
        <f>J22/'סכום נכסי הקרן'!$C$42</f>
        <v>4.2744962441477791E-4</v>
      </c>
    </row>
    <row r="23" spans="2:12">
      <c r="B23" s="89" t="s">
        <v>820</v>
      </c>
      <c r="C23" s="86" t="s">
        <v>829</v>
      </c>
      <c r="D23" s="86">
        <v>20</v>
      </c>
      <c r="E23" s="86" t="s">
        <v>816</v>
      </c>
      <c r="F23" s="86" t="s">
        <v>817</v>
      </c>
      <c r="G23" s="99" t="s">
        <v>156</v>
      </c>
      <c r="H23" s="100">
        <v>0</v>
      </c>
      <c r="I23" s="100">
        <v>0</v>
      </c>
      <c r="J23" s="96">
        <v>1.4278000000000003E-5</v>
      </c>
      <c r="K23" s="97">
        <f t="shared" si="1"/>
        <v>2.7499278417769104E-7</v>
      </c>
      <c r="L23" s="97">
        <f>J23/'סכום נכסי הקרן'!$C$42</f>
        <v>7.8431224537611006E-9</v>
      </c>
    </row>
    <row r="24" spans="2:12">
      <c r="B24" s="89" t="s">
        <v>822</v>
      </c>
      <c r="C24" s="86" t="s">
        <v>830</v>
      </c>
      <c r="D24" s="86">
        <v>11</v>
      </c>
      <c r="E24" s="86" t="s">
        <v>824</v>
      </c>
      <c r="F24" s="86" t="s">
        <v>817</v>
      </c>
      <c r="G24" s="99" t="s">
        <v>156</v>
      </c>
      <c r="H24" s="100">
        <v>0</v>
      </c>
      <c r="I24" s="100">
        <v>0</v>
      </c>
      <c r="J24" s="96">
        <v>9.4699999999999991E-6</v>
      </c>
      <c r="K24" s="97">
        <f t="shared" si="1"/>
        <v>1.8239120788364851E-7</v>
      </c>
      <c r="L24" s="97">
        <f>J24/'סכום נכסי הקרן'!$C$42</f>
        <v>5.202014962678078E-9</v>
      </c>
    </row>
    <row r="25" spans="2:12">
      <c r="B25" s="85"/>
      <c r="C25" s="86"/>
      <c r="D25" s="86"/>
      <c r="E25" s="86"/>
      <c r="F25" s="86"/>
      <c r="G25" s="86"/>
      <c r="H25" s="86"/>
      <c r="I25" s="86"/>
      <c r="J25" s="86"/>
      <c r="K25" s="97"/>
      <c r="L25" s="86"/>
    </row>
    <row r="26" spans="2:12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</row>
    <row r="27" spans="2:12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</row>
    <row r="28" spans="2:12">
      <c r="B28" s="101" t="s">
        <v>240</v>
      </c>
      <c r="C28" s="103"/>
      <c r="D28" s="103"/>
      <c r="E28" s="103"/>
      <c r="F28" s="103"/>
      <c r="G28" s="103"/>
      <c r="H28" s="103"/>
      <c r="I28" s="103"/>
      <c r="J28" s="103"/>
      <c r="K28" s="103"/>
      <c r="L28" s="103"/>
    </row>
    <row r="29" spans="2:12">
      <c r="B29" s="109"/>
      <c r="C29" s="103"/>
      <c r="D29" s="103"/>
      <c r="E29" s="103"/>
      <c r="F29" s="103"/>
      <c r="G29" s="103"/>
      <c r="H29" s="103"/>
      <c r="I29" s="103"/>
      <c r="J29" s="103"/>
      <c r="K29" s="103"/>
      <c r="L29" s="103"/>
    </row>
    <row r="30" spans="2:12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</row>
    <row r="31" spans="2:12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</row>
    <row r="32" spans="2:12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</row>
    <row r="33" spans="2:12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</row>
    <row r="34" spans="2:12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</row>
    <row r="35" spans="2:12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</row>
    <row r="36" spans="2:12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</row>
    <row r="37" spans="2:12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</row>
    <row r="38" spans="2:12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</row>
    <row r="39" spans="2:12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</row>
    <row r="40" spans="2:12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</row>
    <row r="41" spans="2:12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</row>
    <row r="42" spans="2:12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</row>
    <row r="43" spans="2:12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</row>
    <row r="44" spans="2:12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</row>
    <row r="45" spans="2:12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</row>
    <row r="46" spans="2:12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</row>
    <row r="47" spans="2:12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2:12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</row>
    <row r="49" spans="2:12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</row>
    <row r="50" spans="2:12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</row>
    <row r="51" spans="2:12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</row>
    <row r="52" spans="2:12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</row>
    <row r="53" spans="2:12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</row>
    <row r="54" spans="2:12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</row>
    <row r="55" spans="2:12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</row>
    <row r="56" spans="2:12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</row>
    <row r="57" spans="2:12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</row>
    <row r="58" spans="2:12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</row>
    <row r="59" spans="2:12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</row>
    <row r="60" spans="2:12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</row>
    <row r="61" spans="2:12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2:12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</row>
    <row r="63" spans="2:12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</row>
    <row r="64" spans="2:12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</row>
    <row r="65" spans="2:12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</row>
    <row r="66" spans="2:12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</row>
    <row r="67" spans="2:12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</row>
    <row r="68" spans="2:12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</row>
    <row r="69" spans="2:12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</row>
    <row r="70" spans="2:12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</row>
    <row r="71" spans="2:12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</row>
    <row r="72" spans="2:12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</row>
    <row r="73" spans="2:12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</row>
    <row r="74" spans="2:12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</row>
    <row r="75" spans="2:12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</row>
    <row r="76" spans="2:12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</row>
    <row r="77" spans="2:12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</row>
    <row r="78" spans="2:12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</row>
    <row r="79" spans="2:12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</row>
    <row r="80" spans="2:12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</row>
    <row r="81" spans="2:12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</row>
    <row r="82" spans="2:12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</row>
    <row r="83" spans="2:12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</row>
    <row r="84" spans="2:12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</row>
    <row r="85" spans="2:12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</row>
    <row r="86" spans="2:12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</row>
    <row r="87" spans="2:12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</row>
    <row r="88" spans="2:12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</row>
    <row r="89" spans="2:12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2:12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</row>
    <row r="91" spans="2:12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</row>
    <row r="92" spans="2:12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</row>
    <row r="93" spans="2:12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</row>
    <row r="94" spans="2:12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</row>
    <row r="95" spans="2:12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</row>
    <row r="96" spans="2:12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</row>
    <row r="97" spans="2:12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</row>
    <row r="98" spans="2:12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</row>
    <row r="99" spans="2:12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</row>
    <row r="100" spans="2:12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</row>
    <row r="101" spans="2:12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</row>
    <row r="102" spans="2:12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</row>
    <row r="103" spans="2:12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</row>
    <row r="104" spans="2:12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</row>
    <row r="105" spans="2:12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</row>
    <row r="106" spans="2:12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</row>
    <row r="107" spans="2:12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</row>
    <row r="108" spans="2:12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</row>
    <row r="109" spans="2:12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</row>
    <row r="110" spans="2:12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</row>
    <row r="111" spans="2:12">
      <c r="B111" s="103"/>
      <c r="C111" s="103"/>
      <c r="D111" s="103"/>
      <c r="E111" s="103"/>
      <c r="F111" s="103"/>
      <c r="G111" s="103"/>
      <c r="H111" s="103"/>
      <c r="I111" s="103"/>
      <c r="J111" s="103"/>
      <c r="K111" s="103"/>
      <c r="L111" s="103"/>
    </row>
    <row r="112" spans="2:12"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</row>
    <row r="113" spans="2:12"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</row>
    <row r="114" spans="2:12"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</row>
    <row r="115" spans="2:12"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</row>
    <row r="116" spans="2:12"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</row>
    <row r="117" spans="2:12"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</row>
    <row r="118" spans="2:12"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</row>
    <row r="119" spans="2:12"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</row>
    <row r="120" spans="2:12"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</row>
    <row r="121" spans="2:12">
      <c r="B121" s="103"/>
      <c r="C121" s="103"/>
      <c r="D121" s="103"/>
      <c r="E121" s="103"/>
      <c r="F121" s="103"/>
      <c r="G121" s="103"/>
      <c r="H121" s="103"/>
      <c r="I121" s="103"/>
      <c r="J121" s="103"/>
      <c r="K121" s="103"/>
      <c r="L121" s="103"/>
    </row>
    <row r="122" spans="2:12">
      <c r="B122" s="103"/>
      <c r="C122" s="103"/>
      <c r="D122" s="103"/>
      <c r="E122" s="103"/>
      <c r="F122" s="103"/>
      <c r="G122" s="103"/>
      <c r="H122" s="103"/>
      <c r="I122" s="103"/>
      <c r="J122" s="103"/>
      <c r="K122" s="103"/>
      <c r="L122" s="103"/>
    </row>
    <row r="123" spans="2:12">
      <c r="B123" s="103"/>
      <c r="C123" s="103"/>
      <c r="D123" s="103"/>
      <c r="E123" s="103"/>
      <c r="F123" s="103"/>
      <c r="G123" s="103"/>
      <c r="H123" s="103"/>
      <c r="I123" s="103"/>
      <c r="J123" s="103"/>
      <c r="K123" s="103"/>
      <c r="L123" s="103"/>
    </row>
    <row r="124" spans="2:12">
      <c r="B124" s="103"/>
      <c r="C124" s="103"/>
      <c r="D124" s="103"/>
      <c r="E124" s="103"/>
      <c r="F124" s="103"/>
      <c r="G124" s="103"/>
      <c r="H124" s="103"/>
      <c r="I124" s="103"/>
      <c r="J124" s="103"/>
      <c r="K124" s="103"/>
      <c r="L124" s="103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172</v>
      </c>
      <c r="C1" s="80" t="s" vm="1">
        <v>241</v>
      </c>
    </row>
    <row r="2" spans="2:18">
      <c r="B2" s="58" t="s">
        <v>171</v>
      </c>
      <c r="C2" s="80" t="s">
        <v>242</v>
      </c>
    </row>
    <row r="3" spans="2:18">
      <c r="B3" s="58" t="s">
        <v>173</v>
      </c>
      <c r="C3" s="80" t="s">
        <v>243</v>
      </c>
    </row>
    <row r="4" spans="2:18">
      <c r="B4" s="58" t="s">
        <v>174</v>
      </c>
      <c r="C4" s="80">
        <v>12146</v>
      </c>
    </row>
    <row r="6" spans="2:18" ht="26.25" customHeight="1">
      <c r="B6" s="142" t="s">
        <v>213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108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210</v>
      </c>
      <c r="L7" s="31" t="s">
        <v>225</v>
      </c>
      <c r="M7" s="31" t="s">
        <v>211</v>
      </c>
      <c r="N7" s="31" t="s">
        <v>48</v>
      </c>
      <c r="O7" s="31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16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16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16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16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16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16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16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16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16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16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6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16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16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16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16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</row>
    <row r="32" spans="2:16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</row>
    <row r="33" spans="2:16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</row>
    <row r="34" spans="2:16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</row>
    <row r="35" spans="2:16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</row>
    <row r="36" spans="2:16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</row>
    <row r="37" spans="2:16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</row>
    <row r="38" spans="2:16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</row>
    <row r="39" spans="2:16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</row>
    <row r="40" spans="2:16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</row>
    <row r="41" spans="2:16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</row>
    <row r="42" spans="2:16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</row>
    <row r="43" spans="2:16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16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16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16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16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16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172</v>
      </c>
      <c r="C1" s="80" t="s" vm="1">
        <v>241</v>
      </c>
    </row>
    <row r="2" spans="2:18">
      <c r="B2" s="58" t="s">
        <v>171</v>
      </c>
      <c r="C2" s="80" t="s">
        <v>242</v>
      </c>
    </row>
    <row r="3" spans="2:18">
      <c r="B3" s="58" t="s">
        <v>173</v>
      </c>
      <c r="C3" s="80" t="s">
        <v>243</v>
      </c>
    </row>
    <row r="4" spans="2:18">
      <c r="B4" s="58" t="s">
        <v>174</v>
      </c>
      <c r="C4" s="80">
        <v>12146</v>
      </c>
    </row>
    <row r="6" spans="2:18" ht="26.25" customHeight="1">
      <c r="B6" s="142" t="s">
        <v>215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108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210</v>
      </c>
      <c r="L7" s="31" t="s">
        <v>225</v>
      </c>
      <c r="M7" s="31" t="s">
        <v>211</v>
      </c>
      <c r="N7" s="31" t="s">
        <v>48</v>
      </c>
      <c r="O7" s="31" t="s">
        <v>175</v>
      </c>
      <c r="P7" s="32" t="s">
        <v>177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232</v>
      </c>
      <c r="M8" s="33" t="s">
        <v>228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5"/>
    </row>
    <row r="11" spans="2:18" ht="20.25" customHeight="1">
      <c r="B11" s="101" t="s">
        <v>240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</row>
    <row r="12" spans="2:18">
      <c r="B12" s="101" t="s">
        <v>104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</row>
    <row r="13" spans="2:18">
      <c r="B13" s="101" t="s">
        <v>231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</row>
    <row r="14" spans="2:18"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</row>
    <row r="15" spans="2:18"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</row>
    <row r="16" spans="2:18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</row>
    <row r="17" spans="2:23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</row>
    <row r="18" spans="2:23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</row>
    <row r="19" spans="2:23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</row>
    <row r="20" spans="2:23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</row>
    <row r="21" spans="2:23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</row>
    <row r="22" spans="2:23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</row>
    <row r="23" spans="2:23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2:23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2:23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</row>
    <row r="26" spans="2:23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23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</row>
    <row r="28" spans="2:23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</row>
    <row r="29" spans="2:23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</row>
    <row r="30" spans="2:23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</row>
    <row r="31" spans="2:23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2"/>
      <c r="R31" s="2"/>
      <c r="S31" s="2"/>
      <c r="T31" s="2"/>
      <c r="U31" s="2"/>
      <c r="V31" s="2"/>
      <c r="W31" s="2"/>
    </row>
    <row r="32" spans="2:23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2"/>
      <c r="R32" s="2"/>
      <c r="S32" s="2"/>
      <c r="T32" s="2"/>
      <c r="U32" s="2"/>
      <c r="V32" s="2"/>
      <c r="W32" s="2"/>
    </row>
    <row r="33" spans="2:23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2"/>
      <c r="R33" s="2"/>
      <c r="S33" s="2"/>
      <c r="T33" s="2"/>
      <c r="U33" s="2"/>
      <c r="V33" s="2"/>
      <c r="W33" s="2"/>
    </row>
    <row r="34" spans="2:23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2"/>
      <c r="R34" s="2"/>
      <c r="S34" s="2"/>
      <c r="T34" s="2"/>
      <c r="U34" s="2"/>
      <c r="V34" s="2"/>
      <c r="W34" s="2"/>
    </row>
    <row r="35" spans="2:23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2"/>
      <c r="R35" s="2"/>
      <c r="S35" s="2"/>
      <c r="T35" s="2"/>
      <c r="U35" s="2"/>
      <c r="V35" s="2"/>
      <c r="W35" s="2"/>
    </row>
    <row r="36" spans="2:23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2"/>
      <c r="R36" s="2"/>
      <c r="S36" s="2"/>
      <c r="T36" s="2"/>
      <c r="U36" s="2"/>
      <c r="V36" s="2"/>
      <c r="W36" s="2"/>
    </row>
    <row r="37" spans="2:23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2"/>
      <c r="R37" s="2"/>
      <c r="S37" s="2"/>
      <c r="T37" s="2"/>
      <c r="U37" s="2"/>
      <c r="V37" s="2"/>
      <c r="W37" s="2"/>
    </row>
    <row r="38" spans="2:23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2"/>
      <c r="R38" s="2"/>
      <c r="S38" s="2"/>
      <c r="T38" s="2"/>
      <c r="U38" s="2"/>
      <c r="V38" s="2"/>
      <c r="W38" s="2"/>
    </row>
    <row r="39" spans="2:23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2"/>
      <c r="R39" s="2"/>
      <c r="S39" s="2"/>
      <c r="T39" s="2"/>
      <c r="U39" s="2"/>
      <c r="V39" s="2"/>
      <c r="W39" s="2"/>
    </row>
    <row r="40" spans="2:23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2"/>
      <c r="R40" s="2"/>
      <c r="S40" s="2"/>
      <c r="T40" s="2"/>
      <c r="U40" s="2"/>
      <c r="V40" s="2"/>
      <c r="W40" s="2"/>
    </row>
    <row r="41" spans="2:23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2"/>
      <c r="R41" s="2"/>
      <c r="S41" s="2"/>
      <c r="T41" s="2"/>
      <c r="U41" s="2"/>
      <c r="V41" s="2"/>
      <c r="W41" s="2"/>
    </row>
    <row r="42" spans="2:23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2"/>
      <c r="R42" s="2"/>
      <c r="S42" s="2"/>
      <c r="T42" s="2"/>
      <c r="U42" s="2"/>
      <c r="V42" s="2"/>
      <c r="W42" s="2"/>
    </row>
    <row r="43" spans="2:23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</row>
    <row r="44" spans="2:23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</row>
    <row r="45" spans="2:23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</row>
    <row r="46" spans="2:23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</row>
    <row r="47" spans="2:23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</row>
    <row r="48" spans="2:23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</row>
    <row r="49" spans="2:16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</row>
    <row r="50" spans="2:16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</row>
    <row r="51" spans="2:16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</row>
    <row r="52" spans="2:16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</row>
    <row r="53" spans="2:16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</row>
    <row r="54" spans="2:16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</row>
    <row r="55" spans="2:16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</row>
    <row r="56" spans="2:16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</row>
    <row r="57" spans="2:16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</row>
    <row r="58" spans="2:16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</row>
    <row r="59" spans="2:16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</row>
    <row r="60" spans="2:16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</row>
    <row r="61" spans="2:16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</row>
    <row r="62" spans="2:16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</row>
    <row r="63" spans="2:16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</row>
    <row r="64" spans="2:16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</row>
    <row r="65" spans="2:16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</row>
    <row r="66" spans="2:16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</row>
    <row r="67" spans="2:16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</row>
    <row r="68" spans="2:16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</row>
    <row r="69" spans="2:16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 spans="2:16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 spans="2:16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 spans="2:16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 spans="2:16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 spans="2:16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 spans="2:16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 spans="2:16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 spans="2:16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 spans="2:16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 spans="2:16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 spans="2:16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 spans="2:16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 spans="2:16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 spans="2:16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 spans="2:16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 spans="2:16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 spans="2:16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 spans="2:16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 spans="2:16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 spans="2:16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 spans="2:16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 spans="2:16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 spans="2:16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 spans="2:16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 spans="2:16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 spans="2:16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 spans="2:16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 spans="2:16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 spans="2:16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 spans="2:16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 spans="2:16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 spans="2:16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  <row r="102" spans="2:16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</row>
    <row r="103" spans="2:16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</row>
    <row r="104" spans="2:16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</row>
    <row r="105" spans="2:16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</row>
    <row r="106" spans="2:16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</row>
    <row r="107" spans="2:16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</row>
    <row r="108" spans="2:16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</row>
    <row r="109" spans="2:16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topLeftCell="A22" workbookViewId="0">
      <selection activeCell="C24" sqref="C24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172</v>
      </c>
      <c r="C1" s="80" t="s" vm="1">
        <v>241</v>
      </c>
    </row>
    <row r="2" spans="2:53">
      <c r="B2" s="58" t="s">
        <v>171</v>
      </c>
      <c r="C2" s="80" t="s">
        <v>242</v>
      </c>
    </row>
    <row r="3" spans="2:53">
      <c r="B3" s="58" t="s">
        <v>173</v>
      </c>
      <c r="C3" s="80" t="s">
        <v>243</v>
      </c>
    </row>
    <row r="4" spans="2:53">
      <c r="B4" s="58" t="s">
        <v>174</v>
      </c>
      <c r="C4" s="80">
        <v>12146</v>
      </c>
    </row>
    <row r="6" spans="2:53" ht="21.75" customHeight="1">
      <c r="B6" s="133" t="s">
        <v>202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2:53" ht="27.75" customHeight="1">
      <c r="B7" s="136" t="s">
        <v>77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8"/>
      <c r="AU7" s="3"/>
      <c r="AV7" s="3"/>
    </row>
    <row r="8" spans="2:53" s="3" customFormat="1" ht="66" customHeight="1">
      <c r="B8" s="23" t="s">
        <v>107</v>
      </c>
      <c r="C8" s="31" t="s">
        <v>37</v>
      </c>
      <c r="D8" s="31" t="s">
        <v>112</v>
      </c>
      <c r="E8" s="31" t="s">
        <v>15</v>
      </c>
      <c r="F8" s="31" t="s">
        <v>53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225</v>
      </c>
      <c r="M8" s="31" t="s">
        <v>224</v>
      </c>
      <c r="N8" s="31" t="s">
        <v>239</v>
      </c>
      <c r="O8" s="31" t="s">
        <v>49</v>
      </c>
      <c r="P8" s="31" t="s">
        <v>227</v>
      </c>
      <c r="Q8" s="31" t="s">
        <v>175</v>
      </c>
      <c r="R8" s="74" t="s">
        <v>177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232</v>
      </c>
      <c r="M9" s="33"/>
      <c r="N9" s="17" t="s">
        <v>228</v>
      </c>
      <c r="O9" s="33" t="s">
        <v>233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105</v>
      </c>
      <c r="R10" s="21" t="s">
        <v>106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81" t="s">
        <v>27</v>
      </c>
      <c r="C11" s="82"/>
      <c r="D11" s="82"/>
      <c r="E11" s="82"/>
      <c r="F11" s="82"/>
      <c r="G11" s="82"/>
      <c r="H11" s="90">
        <v>6.1864998551495161</v>
      </c>
      <c r="I11" s="82"/>
      <c r="J11" s="82"/>
      <c r="K11" s="91">
        <v>1.32816397388933E-2</v>
      </c>
      <c r="L11" s="90"/>
      <c r="M11" s="92"/>
      <c r="N11" s="82"/>
      <c r="O11" s="90">
        <v>89.024124875000012</v>
      </c>
      <c r="P11" s="82"/>
      <c r="Q11" s="91">
        <f>O11/$O$11</f>
        <v>1</v>
      </c>
      <c r="R11" s="91">
        <f>O11/'סכום נכסי הקרן'!$C$42</f>
        <v>4.8902305136121621E-2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3" t="s">
        <v>222</v>
      </c>
      <c r="C12" s="84"/>
      <c r="D12" s="84"/>
      <c r="E12" s="84"/>
      <c r="F12" s="84"/>
      <c r="G12" s="84"/>
      <c r="H12" s="93">
        <v>6.1864998551495161</v>
      </c>
      <c r="I12" s="84"/>
      <c r="J12" s="84"/>
      <c r="K12" s="94">
        <v>1.32816397388933E-2</v>
      </c>
      <c r="L12" s="93"/>
      <c r="M12" s="95"/>
      <c r="N12" s="84"/>
      <c r="O12" s="93">
        <v>89.024124875000012</v>
      </c>
      <c r="P12" s="84"/>
      <c r="Q12" s="94">
        <f t="shared" ref="Q12:Q25" si="0">O12/$O$11</f>
        <v>1</v>
      </c>
      <c r="R12" s="94">
        <f>O12/'סכום נכסי הקרן'!$C$42</f>
        <v>4.8902305136121621E-2</v>
      </c>
      <c r="AW12" s="4"/>
    </row>
    <row r="13" spans="2:53" s="102" customFormat="1">
      <c r="B13" s="119" t="s">
        <v>25</v>
      </c>
      <c r="C13" s="115"/>
      <c r="D13" s="115"/>
      <c r="E13" s="115"/>
      <c r="F13" s="115"/>
      <c r="G13" s="115"/>
      <c r="H13" s="116">
        <v>5.4494429736120988</v>
      </c>
      <c r="I13" s="115"/>
      <c r="J13" s="115"/>
      <c r="K13" s="117">
        <v>1.1144597993363338E-3</v>
      </c>
      <c r="L13" s="116"/>
      <c r="M13" s="120"/>
      <c r="N13" s="115"/>
      <c r="O13" s="116">
        <v>21.664693292999999</v>
      </c>
      <c r="P13" s="115"/>
      <c r="Q13" s="117">
        <f t="shared" si="0"/>
        <v>0.24335755418455043</v>
      </c>
      <c r="R13" s="117">
        <f>O13/'סכום נכסי הקרן'!$C$42</f>
        <v>1.1900745371913136E-2</v>
      </c>
    </row>
    <row r="14" spans="2:53">
      <c r="B14" s="87" t="s">
        <v>24</v>
      </c>
      <c r="C14" s="84"/>
      <c r="D14" s="84"/>
      <c r="E14" s="84"/>
      <c r="F14" s="84"/>
      <c r="G14" s="84"/>
      <c r="H14" s="93">
        <v>5.4494429736120988</v>
      </c>
      <c r="I14" s="84"/>
      <c r="J14" s="84"/>
      <c r="K14" s="94">
        <v>1.1144597993363338E-3</v>
      </c>
      <c r="L14" s="93"/>
      <c r="M14" s="95"/>
      <c r="N14" s="84"/>
      <c r="O14" s="93">
        <v>21.664693292999999</v>
      </c>
      <c r="P14" s="84"/>
      <c r="Q14" s="94">
        <f t="shared" si="0"/>
        <v>0.24335755418455043</v>
      </c>
      <c r="R14" s="94">
        <f>O14/'סכום נכסי הקרן'!$C$42</f>
        <v>1.1900745371913136E-2</v>
      </c>
    </row>
    <row r="15" spans="2:53">
      <c r="B15" s="88" t="s">
        <v>244</v>
      </c>
      <c r="C15" s="86" t="s">
        <v>245</v>
      </c>
      <c r="D15" s="99" t="s">
        <v>113</v>
      </c>
      <c r="E15" s="86" t="s">
        <v>246</v>
      </c>
      <c r="F15" s="86"/>
      <c r="G15" s="86"/>
      <c r="H15" s="96">
        <v>2.4700000001439069</v>
      </c>
      <c r="I15" s="99" t="s">
        <v>157</v>
      </c>
      <c r="J15" s="100">
        <v>0.04</v>
      </c>
      <c r="K15" s="97">
        <v>-3.8999999988807211E-3</v>
      </c>
      <c r="L15" s="96">
        <v>2111.7069689999998</v>
      </c>
      <c r="M15" s="98">
        <v>148.08000000000001</v>
      </c>
      <c r="N15" s="86"/>
      <c r="O15" s="96">
        <v>3.1270156650000005</v>
      </c>
      <c r="P15" s="97">
        <v>1.3582024583917203E-7</v>
      </c>
      <c r="Q15" s="97">
        <f t="shared" si="0"/>
        <v>3.512548614648766E-2</v>
      </c>
      <c r="R15" s="97">
        <f>O15/'סכום נכסי הקרן'!$C$42</f>
        <v>1.7177172415901525E-3</v>
      </c>
    </row>
    <row r="16" spans="2:53" ht="20.25">
      <c r="B16" s="88" t="s">
        <v>247</v>
      </c>
      <c r="C16" s="86" t="s">
        <v>248</v>
      </c>
      <c r="D16" s="99" t="s">
        <v>113</v>
      </c>
      <c r="E16" s="86" t="s">
        <v>246</v>
      </c>
      <c r="F16" s="86"/>
      <c r="G16" s="86"/>
      <c r="H16" s="96">
        <v>5.1000000003788655</v>
      </c>
      <c r="I16" s="99" t="s">
        <v>157</v>
      </c>
      <c r="J16" s="100">
        <v>0.04</v>
      </c>
      <c r="K16" s="97">
        <v>2.2999999992422684E-3</v>
      </c>
      <c r="L16" s="96">
        <v>694.86838</v>
      </c>
      <c r="M16" s="98">
        <v>151.94</v>
      </c>
      <c r="N16" s="86"/>
      <c r="O16" s="96">
        <v>1.0557829959999998</v>
      </c>
      <c r="P16" s="97">
        <v>6.0833865475135946E-8</v>
      </c>
      <c r="Q16" s="97">
        <f t="shared" si="0"/>
        <v>1.1859515580551218E-2</v>
      </c>
      <c r="R16" s="97">
        <f>O16/'סכום נכסי הקרן'!$C$42</f>
        <v>5.7995764968670415E-4</v>
      </c>
      <c r="AU16" s="4"/>
    </row>
    <row r="17" spans="2:48" ht="20.25">
      <c r="B17" s="88" t="s">
        <v>249</v>
      </c>
      <c r="C17" s="86" t="s">
        <v>250</v>
      </c>
      <c r="D17" s="99" t="s">
        <v>113</v>
      </c>
      <c r="E17" s="86" t="s">
        <v>246</v>
      </c>
      <c r="F17" s="86"/>
      <c r="G17" s="86"/>
      <c r="H17" s="96">
        <v>8.149999998758215</v>
      </c>
      <c r="I17" s="99" t="s">
        <v>157</v>
      </c>
      <c r="J17" s="100">
        <v>7.4999999999999997E-3</v>
      </c>
      <c r="K17" s="97">
        <v>6.3999999980683328E-3</v>
      </c>
      <c r="L17" s="96">
        <v>2821.4594729999999</v>
      </c>
      <c r="M17" s="98">
        <v>102.75</v>
      </c>
      <c r="N17" s="86"/>
      <c r="O17" s="96">
        <v>2.899049604</v>
      </c>
      <c r="P17" s="97">
        <v>2.1311351443093418E-7</v>
      </c>
      <c r="Q17" s="97">
        <f t="shared" si="0"/>
        <v>3.2564763855534612E-2</v>
      </c>
      <c r="R17" s="97">
        <f>O17/'סכום נכסי הקרן'!$C$42</f>
        <v>1.592492018749098E-3</v>
      </c>
      <c r="AV17" s="4"/>
    </row>
    <row r="18" spans="2:48">
      <c r="B18" s="88" t="s">
        <v>251</v>
      </c>
      <c r="C18" s="86" t="s">
        <v>252</v>
      </c>
      <c r="D18" s="99" t="s">
        <v>113</v>
      </c>
      <c r="E18" s="86" t="s">
        <v>246</v>
      </c>
      <c r="F18" s="86"/>
      <c r="G18" s="86"/>
      <c r="H18" s="96">
        <v>13.479999999853558</v>
      </c>
      <c r="I18" s="99" t="s">
        <v>157</v>
      </c>
      <c r="J18" s="100">
        <v>0.04</v>
      </c>
      <c r="K18" s="97">
        <v>1.2699999999633893E-2</v>
      </c>
      <c r="L18" s="96">
        <v>1581.6062810000001</v>
      </c>
      <c r="M18" s="98">
        <v>172.7</v>
      </c>
      <c r="N18" s="86"/>
      <c r="O18" s="96">
        <v>2.73143403</v>
      </c>
      <c r="P18" s="97">
        <v>9.7499999291068833E-8</v>
      </c>
      <c r="Q18" s="97">
        <f t="shared" si="0"/>
        <v>3.0681953165338539E-2</v>
      </c>
      <c r="R18" s="97">
        <f>O18/'סכום נכסי הקרן'!$C$42</f>
        <v>1.5004182358635779E-3</v>
      </c>
      <c r="AU18" s="3"/>
    </row>
    <row r="19" spans="2:48">
      <c r="B19" s="88" t="s">
        <v>253</v>
      </c>
      <c r="C19" s="86" t="s">
        <v>254</v>
      </c>
      <c r="D19" s="99" t="s">
        <v>113</v>
      </c>
      <c r="E19" s="86" t="s">
        <v>246</v>
      </c>
      <c r="F19" s="86"/>
      <c r="G19" s="86"/>
      <c r="H19" s="96">
        <v>17.659999990100872</v>
      </c>
      <c r="I19" s="99" t="s">
        <v>157</v>
      </c>
      <c r="J19" s="100">
        <v>2.75E-2</v>
      </c>
      <c r="K19" s="97">
        <v>1.5399999981630479E-2</v>
      </c>
      <c r="L19" s="96">
        <v>294.25947400000001</v>
      </c>
      <c r="M19" s="98">
        <v>133.19999999999999</v>
      </c>
      <c r="N19" s="86"/>
      <c r="O19" s="96">
        <v>0.391953618</v>
      </c>
      <c r="P19" s="97">
        <v>1.664828054117136E-8</v>
      </c>
      <c r="Q19" s="97">
        <f t="shared" si="0"/>
        <v>4.4027797919984884E-3</v>
      </c>
      <c r="R19" s="97">
        <f>O19/'סכום נכסי הקרן'!$C$42</f>
        <v>2.1530608083546017E-4</v>
      </c>
      <c r="AV19" s="3"/>
    </row>
    <row r="20" spans="2:48">
      <c r="B20" s="88" t="s">
        <v>255</v>
      </c>
      <c r="C20" s="86" t="s">
        <v>256</v>
      </c>
      <c r="D20" s="99" t="s">
        <v>113</v>
      </c>
      <c r="E20" s="86" t="s">
        <v>246</v>
      </c>
      <c r="F20" s="86"/>
      <c r="G20" s="86"/>
      <c r="H20" s="96">
        <v>4.5799999988064579</v>
      </c>
      <c r="I20" s="99" t="s">
        <v>157</v>
      </c>
      <c r="J20" s="100">
        <v>1.7500000000000002E-2</v>
      </c>
      <c r="K20" s="97">
        <v>5.9999999850807206E-4</v>
      </c>
      <c r="L20" s="96">
        <v>1210.973129</v>
      </c>
      <c r="M20" s="98">
        <v>110.7</v>
      </c>
      <c r="N20" s="86"/>
      <c r="O20" s="96">
        <v>1.3405472199999997</v>
      </c>
      <c r="P20" s="97">
        <v>8.4558785301108577E-8</v>
      </c>
      <c r="Q20" s="97">
        <f t="shared" si="0"/>
        <v>1.5058246535782074E-2</v>
      </c>
      <c r="R20" s="97">
        <f>O20/'סכום נכסי הקרן'!$C$42</f>
        <v>7.3638296690776137E-4</v>
      </c>
    </row>
    <row r="21" spans="2:48">
      <c r="B21" s="88" t="s">
        <v>257</v>
      </c>
      <c r="C21" s="86" t="s">
        <v>258</v>
      </c>
      <c r="D21" s="99" t="s">
        <v>113</v>
      </c>
      <c r="E21" s="86" t="s">
        <v>246</v>
      </c>
      <c r="F21" s="86"/>
      <c r="G21" s="86"/>
      <c r="H21" s="96">
        <v>0.8300000000073795</v>
      </c>
      <c r="I21" s="99" t="s">
        <v>157</v>
      </c>
      <c r="J21" s="100">
        <v>0.03</v>
      </c>
      <c r="K21" s="97">
        <v>-5.1999999995572289E-3</v>
      </c>
      <c r="L21" s="96">
        <v>2370.3027950000001</v>
      </c>
      <c r="M21" s="98">
        <v>114.34</v>
      </c>
      <c r="N21" s="86"/>
      <c r="O21" s="96">
        <v>2.7102041059999999</v>
      </c>
      <c r="P21" s="97">
        <v>1.5461596539236553E-7</v>
      </c>
      <c r="Q21" s="97">
        <f t="shared" si="0"/>
        <v>3.0443479335578245E-2</v>
      </c>
      <c r="R21" s="97">
        <f>O21/'סכום נכסי הקרן'!$C$42</f>
        <v>1.4887563158736605E-3</v>
      </c>
    </row>
    <row r="22" spans="2:48">
      <c r="B22" s="88" t="s">
        <v>259</v>
      </c>
      <c r="C22" s="86" t="s">
        <v>260</v>
      </c>
      <c r="D22" s="99" t="s">
        <v>113</v>
      </c>
      <c r="E22" s="86" t="s">
        <v>246</v>
      </c>
      <c r="F22" s="86"/>
      <c r="G22" s="86"/>
      <c r="H22" s="96">
        <v>1.8299999996955483</v>
      </c>
      <c r="I22" s="99" t="s">
        <v>157</v>
      </c>
      <c r="J22" s="100">
        <v>1E-3</v>
      </c>
      <c r="K22" s="97">
        <v>-4.7000000008474438E-3</v>
      </c>
      <c r="L22" s="96">
        <v>3115.0313819999997</v>
      </c>
      <c r="M22" s="98">
        <v>102.28</v>
      </c>
      <c r="N22" s="86"/>
      <c r="O22" s="96">
        <v>3.1860539589999997</v>
      </c>
      <c r="P22" s="97">
        <v>2.0553884199593293E-7</v>
      </c>
      <c r="Q22" s="97">
        <f t="shared" si="0"/>
        <v>3.5788658001115782E-2</v>
      </c>
      <c r="R22" s="97">
        <f>O22/'סכום נכסי הקרן'!$C$42</f>
        <v>1.7501478739828645E-3</v>
      </c>
    </row>
    <row r="23" spans="2:48">
      <c r="B23" s="88" t="s">
        <v>261</v>
      </c>
      <c r="C23" s="86" t="s">
        <v>262</v>
      </c>
      <c r="D23" s="99" t="s">
        <v>113</v>
      </c>
      <c r="E23" s="86" t="s">
        <v>246</v>
      </c>
      <c r="F23" s="86"/>
      <c r="G23" s="86"/>
      <c r="H23" s="96">
        <v>6.680000000131928</v>
      </c>
      <c r="I23" s="99" t="s">
        <v>157</v>
      </c>
      <c r="J23" s="100">
        <v>7.4999999999999997E-3</v>
      </c>
      <c r="K23" s="97">
        <v>4.099999996591862E-3</v>
      </c>
      <c r="L23" s="96">
        <v>881.29794000000004</v>
      </c>
      <c r="M23" s="98">
        <v>103.21</v>
      </c>
      <c r="N23" s="86"/>
      <c r="O23" s="96">
        <v>0.90958759099999997</v>
      </c>
      <c r="P23" s="97">
        <v>6.3233336939978636E-8</v>
      </c>
      <c r="Q23" s="97">
        <f t="shared" si="0"/>
        <v>1.0217315725115684E-2</v>
      </c>
      <c r="R23" s="97">
        <f>O23/'סכום נכסי הקרן'!$C$42</f>
        <v>4.9965029126170098E-4</v>
      </c>
    </row>
    <row r="24" spans="2:48">
      <c r="B24" s="88" t="s">
        <v>263</v>
      </c>
      <c r="C24" s="86" t="s">
        <v>264</v>
      </c>
      <c r="D24" s="99" t="s">
        <v>113</v>
      </c>
      <c r="E24" s="86" t="s">
        <v>246</v>
      </c>
      <c r="F24" s="86"/>
      <c r="G24" s="86"/>
      <c r="H24" s="96">
        <v>22.840000010623747</v>
      </c>
      <c r="I24" s="99" t="s">
        <v>157</v>
      </c>
      <c r="J24" s="100">
        <v>0.01</v>
      </c>
      <c r="K24" s="97">
        <v>1.7699999995693078E-2</v>
      </c>
      <c r="L24" s="96">
        <v>326.216095</v>
      </c>
      <c r="M24" s="98">
        <v>85.41</v>
      </c>
      <c r="N24" s="86"/>
      <c r="O24" s="96">
        <v>0.27862115599999998</v>
      </c>
      <c r="P24" s="97">
        <v>2.9666750697093319E-8</v>
      </c>
      <c r="Q24" s="97">
        <f t="shared" si="0"/>
        <v>3.1297264240588239E-3</v>
      </c>
      <c r="R24" s="97">
        <f>O24/'סכום נכסי הקרן'!$C$42</f>
        <v>1.5305083658190738E-4</v>
      </c>
    </row>
    <row r="25" spans="2:48">
      <c r="B25" s="88" t="s">
        <v>265</v>
      </c>
      <c r="C25" s="86" t="s">
        <v>266</v>
      </c>
      <c r="D25" s="99" t="s">
        <v>113</v>
      </c>
      <c r="E25" s="86" t="s">
        <v>246</v>
      </c>
      <c r="F25" s="86"/>
      <c r="G25" s="86"/>
      <c r="H25" s="96">
        <v>3.6000000000659118</v>
      </c>
      <c r="I25" s="99" t="s">
        <v>157</v>
      </c>
      <c r="J25" s="100">
        <v>2.75E-2</v>
      </c>
      <c r="K25" s="97">
        <v>-1.8999999996045405E-3</v>
      </c>
      <c r="L25" s="96">
        <v>2611.1724060000001</v>
      </c>
      <c r="M25" s="98">
        <v>116.21</v>
      </c>
      <c r="N25" s="86"/>
      <c r="O25" s="96">
        <v>3.0344433479999995</v>
      </c>
      <c r="P25" s="97">
        <v>1.5747751109084725E-7</v>
      </c>
      <c r="Q25" s="97">
        <f t="shared" si="0"/>
        <v>3.4085629622989305E-2</v>
      </c>
      <c r="R25" s="97">
        <f>O25/'סכום נכסי הקרן'!$C$42</f>
        <v>1.6668658605802492E-3</v>
      </c>
    </row>
    <row r="26" spans="2:48">
      <c r="B26" s="89"/>
      <c r="C26" s="86"/>
      <c r="D26" s="86"/>
      <c r="E26" s="86"/>
      <c r="F26" s="86"/>
      <c r="G26" s="86"/>
      <c r="H26" s="86"/>
      <c r="I26" s="86"/>
      <c r="J26" s="86"/>
      <c r="K26" s="97"/>
      <c r="L26" s="96"/>
      <c r="M26" s="98"/>
      <c r="N26" s="86"/>
      <c r="O26" s="86"/>
      <c r="P26" s="86"/>
      <c r="Q26" s="97"/>
      <c r="R26" s="86"/>
    </row>
    <row r="27" spans="2:48" s="102" customFormat="1">
      <c r="B27" s="119" t="s">
        <v>38</v>
      </c>
      <c r="C27" s="115"/>
      <c r="D27" s="115"/>
      <c r="E27" s="115"/>
      <c r="F27" s="115"/>
      <c r="G27" s="115"/>
      <c r="H27" s="116">
        <v>6.4235581393864374</v>
      </c>
      <c r="I27" s="115"/>
      <c r="J27" s="115"/>
      <c r="K27" s="117">
        <v>1.7194948023128934E-2</v>
      </c>
      <c r="L27" s="116"/>
      <c r="M27" s="120"/>
      <c r="N27" s="115"/>
      <c r="O27" s="116">
        <v>67.359431581999999</v>
      </c>
      <c r="P27" s="115"/>
      <c r="Q27" s="117">
        <f t="shared" ref="Q27:Q44" si="1">O27/$O$11</f>
        <v>0.75664244581544937</v>
      </c>
      <c r="R27" s="117">
        <f>O27/'סכום נכסי הקרן'!$C$42</f>
        <v>3.7001559764208478E-2</v>
      </c>
    </row>
    <row r="28" spans="2:48">
      <c r="B28" s="87" t="s">
        <v>23</v>
      </c>
      <c r="C28" s="84"/>
      <c r="D28" s="84"/>
      <c r="E28" s="84"/>
      <c r="F28" s="84"/>
      <c r="G28" s="84"/>
      <c r="H28" s="93">
        <v>6.4235581393864374</v>
      </c>
      <c r="I28" s="84"/>
      <c r="J28" s="84"/>
      <c r="K28" s="94">
        <v>1.7194948023128934E-2</v>
      </c>
      <c r="L28" s="93"/>
      <c r="M28" s="95"/>
      <c r="N28" s="84"/>
      <c r="O28" s="93">
        <v>67.359431581999999</v>
      </c>
      <c r="P28" s="84"/>
      <c r="Q28" s="94">
        <f t="shared" si="1"/>
        <v>0.75664244581544937</v>
      </c>
      <c r="R28" s="94">
        <f>O28/'סכום נכסי הקרן'!$C$42</f>
        <v>3.7001559764208478E-2</v>
      </c>
    </row>
    <row r="29" spans="2:48">
      <c r="B29" s="88" t="s">
        <v>267</v>
      </c>
      <c r="C29" s="86" t="s">
        <v>268</v>
      </c>
      <c r="D29" s="99" t="s">
        <v>113</v>
      </c>
      <c r="E29" s="86" t="s">
        <v>246</v>
      </c>
      <c r="F29" s="86"/>
      <c r="G29" s="86"/>
      <c r="H29" s="96">
        <v>0.16000037073986195</v>
      </c>
      <c r="I29" s="99" t="s">
        <v>157</v>
      </c>
      <c r="J29" s="100">
        <v>0.06</v>
      </c>
      <c r="K29" s="97">
        <v>1.2000006740724761E-3</v>
      </c>
      <c r="L29" s="96">
        <v>1.1198490000000001</v>
      </c>
      <c r="M29" s="98">
        <v>105.98</v>
      </c>
      <c r="N29" s="86"/>
      <c r="O29" s="96">
        <v>1.186816E-3</v>
      </c>
      <c r="P29" s="97">
        <v>9.7251917566668352E-11</v>
      </c>
      <c r="Q29" s="97">
        <f t="shared" si="1"/>
        <v>1.3331397547197735E-5</v>
      </c>
      <c r="R29" s="97">
        <f>O29/'סכום נכסי הקרן'!$C$42</f>
        <v>6.5193607074400699E-7</v>
      </c>
    </row>
    <row r="30" spans="2:48">
      <c r="B30" s="88" t="s">
        <v>269</v>
      </c>
      <c r="C30" s="86" t="s">
        <v>270</v>
      </c>
      <c r="D30" s="99" t="s">
        <v>113</v>
      </c>
      <c r="E30" s="86" t="s">
        <v>246</v>
      </c>
      <c r="F30" s="86"/>
      <c r="G30" s="86"/>
      <c r="H30" s="96">
        <v>6.5800000005955308</v>
      </c>
      <c r="I30" s="99" t="s">
        <v>157</v>
      </c>
      <c r="J30" s="100">
        <v>6.25E-2</v>
      </c>
      <c r="K30" s="97">
        <v>1.9700000001969097E-2</v>
      </c>
      <c r="L30" s="96">
        <v>3158.1593910000001</v>
      </c>
      <c r="M30" s="98">
        <v>131.86000000000001</v>
      </c>
      <c r="N30" s="86"/>
      <c r="O30" s="96">
        <v>4.1643490940000003</v>
      </c>
      <c r="P30" s="97">
        <v>1.8618598084992136E-7</v>
      </c>
      <c r="Q30" s="97">
        <f t="shared" si="1"/>
        <v>4.6777759397772456E-2</v>
      </c>
      <c r="R30" s="97">
        <f>O30/'סכום נכסי הקרן'!$C$42</f>
        <v>2.2875402636539496E-3</v>
      </c>
    </row>
    <row r="31" spans="2:48">
      <c r="B31" s="88" t="s">
        <v>271</v>
      </c>
      <c r="C31" s="86" t="s">
        <v>272</v>
      </c>
      <c r="D31" s="99" t="s">
        <v>113</v>
      </c>
      <c r="E31" s="86" t="s">
        <v>246</v>
      </c>
      <c r="F31" s="86"/>
      <c r="G31" s="86"/>
      <c r="H31" s="96">
        <v>4.7699999993794666</v>
      </c>
      <c r="I31" s="99" t="s">
        <v>157</v>
      </c>
      <c r="J31" s="100">
        <v>3.7499999999999999E-2</v>
      </c>
      <c r="K31" s="97">
        <v>1.5699999998092733E-2</v>
      </c>
      <c r="L31" s="96">
        <v>3273.4801439999997</v>
      </c>
      <c r="M31" s="98">
        <v>113.72</v>
      </c>
      <c r="N31" s="86"/>
      <c r="O31" s="96">
        <v>3.7226015029999999</v>
      </c>
      <c r="P31" s="97">
        <v>2.0840918455011037E-7</v>
      </c>
      <c r="Q31" s="97">
        <f t="shared" si="1"/>
        <v>4.1815648378761998E-2</v>
      </c>
      <c r="R31" s="97">
        <f>O31/'סכום נכסי הקרן'!$C$42</f>
        <v>2.0448815964829886E-3</v>
      </c>
    </row>
    <row r="32" spans="2:48">
      <c r="B32" s="88" t="s">
        <v>273</v>
      </c>
      <c r="C32" s="86" t="s">
        <v>274</v>
      </c>
      <c r="D32" s="99" t="s">
        <v>113</v>
      </c>
      <c r="E32" s="86" t="s">
        <v>246</v>
      </c>
      <c r="F32" s="86"/>
      <c r="G32" s="86"/>
      <c r="H32" s="96">
        <v>17.709999999809668</v>
      </c>
      <c r="I32" s="99" t="s">
        <v>157</v>
      </c>
      <c r="J32" s="100">
        <v>3.7499999999999999E-2</v>
      </c>
      <c r="K32" s="97">
        <v>3.44E-2</v>
      </c>
      <c r="L32" s="96">
        <v>4851.7592320000003</v>
      </c>
      <c r="M32" s="98">
        <v>108.29</v>
      </c>
      <c r="N32" s="86"/>
      <c r="O32" s="96">
        <v>5.2539699000000004</v>
      </c>
      <c r="P32" s="97">
        <v>5.2878186698252751E-7</v>
      </c>
      <c r="Q32" s="97">
        <f t="shared" si="1"/>
        <v>5.9017372059283604E-2</v>
      </c>
      <c r="R32" s="97">
        <f>O32/'סכום נכסי הקרן'!$C$42</f>
        <v>2.8860855367751053E-3</v>
      </c>
    </row>
    <row r="33" spans="2:18">
      <c r="B33" s="88" t="s">
        <v>275</v>
      </c>
      <c r="C33" s="86" t="s">
        <v>276</v>
      </c>
      <c r="D33" s="99" t="s">
        <v>113</v>
      </c>
      <c r="E33" s="86" t="s">
        <v>246</v>
      </c>
      <c r="F33" s="86"/>
      <c r="G33" s="86"/>
      <c r="H33" s="96">
        <v>0.4099999999302002</v>
      </c>
      <c r="I33" s="99" t="s">
        <v>157</v>
      </c>
      <c r="J33" s="100">
        <v>2.2499999999999999E-2</v>
      </c>
      <c r="K33" s="97">
        <v>2.8999999983713369E-3</v>
      </c>
      <c r="L33" s="96">
        <v>2104.1830559999999</v>
      </c>
      <c r="M33" s="98">
        <v>102.13</v>
      </c>
      <c r="N33" s="86"/>
      <c r="O33" s="96">
        <v>2.1490021149999996</v>
      </c>
      <c r="P33" s="97">
        <v>1.212798217632211E-7</v>
      </c>
      <c r="Q33" s="97">
        <f t="shared" si="1"/>
        <v>2.4139547768848531E-2</v>
      </c>
      <c r="R33" s="97">
        <f>O33/'סכום נכסי הקרן'!$C$42</f>
        <v>1.1804795308402148E-3</v>
      </c>
    </row>
    <row r="34" spans="2:18">
      <c r="B34" s="88" t="s">
        <v>277</v>
      </c>
      <c r="C34" s="86" t="s">
        <v>278</v>
      </c>
      <c r="D34" s="99" t="s">
        <v>113</v>
      </c>
      <c r="E34" s="86" t="s">
        <v>246</v>
      </c>
      <c r="F34" s="86"/>
      <c r="G34" s="86"/>
      <c r="H34" s="96">
        <v>3.8399999995646112</v>
      </c>
      <c r="I34" s="99" t="s">
        <v>157</v>
      </c>
      <c r="J34" s="100">
        <v>1.2500000000000001E-2</v>
      </c>
      <c r="K34" s="97">
        <v>1.2500000000000001E-2</v>
      </c>
      <c r="L34" s="96">
        <v>2844.9004209999998</v>
      </c>
      <c r="M34" s="98">
        <v>100.11</v>
      </c>
      <c r="N34" s="86"/>
      <c r="O34" s="96">
        <v>2.8480299360000001</v>
      </c>
      <c r="P34" s="97">
        <v>2.4486538886373426E-7</v>
      </c>
      <c r="Q34" s="97">
        <f t="shared" si="1"/>
        <v>3.1991664506659939E-2</v>
      </c>
      <c r="R34" s="97">
        <f>O34/'סכום נכסי הקרן'!$C$42</f>
        <v>1.5644661395171162E-3</v>
      </c>
    </row>
    <row r="35" spans="2:18">
      <c r="B35" s="88" t="s">
        <v>279</v>
      </c>
      <c r="C35" s="86" t="s">
        <v>280</v>
      </c>
      <c r="D35" s="99" t="s">
        <v>113</v>
      </c>
      <c r="E35" s="86" t="s">
        <v>246</v>
      </c>
      <c r="F35" s="86"/>
      <c r="G35" s="86"/>
      <c r="H35" s="96">
        <v>4.770000002544978</v>
      </c>
      <c r="I35" s="99" t="s">
        <v>157</v>
      </c>
      <c r="J35" s="100">
        <v>1.4999999999999999E-2</v>
      </c>
      <c r="K35" s="97">
        <v>1.5200000025449778E-2</v>
      </c>
      <c r="L35" s="96">
        <v>251.35</v>
      </c>
      <c r="M35" s="98">
        <v>100.05</v>
      </c>
      <c r="N35" s="86"/>
      <c r="O35" s="96">
        <v>0.25147566799999999</v>
      </c>
      <c r="P35" s="97">
        <v>6.7552477134689189E-8</v>
      </c>
      <c r="Q35" s="97">
        <f t="shared" si="1"/>
        <v>2.8248035951277295E-3</v>
      </c>
      <c r="R35" s="97">
        <f>O35/'סכום נכסי הקרן'!$C$42</f>
        <v>1.381394073585496E-4</v>
      </c>
    </row>
    <row r="36" spans="2:18">
      <c r="B36" s="88" t="s">
        <v>281</v>
      </c>
      <c r="C36" s="86" t="s">
        <v>282</v>
      </c>
      <c r="D36" s="99" t="s">
        <v>113</v>
      </c>
      <c r="E36" s="86" t="s">
        <v>246</v>
      </c>
      <c r="F36" s="86"/>
      <c r="G36" s="86"/>
      <c r="H36" s="96">
        <v>2.0700000001511181</v>
      </c>
      <c r="I36" s="99" t="s">
        <v>157</v>
      </c>
      <c r="J36" s="100">
        <v>5.0000000000000001E-3</v>
      </c>
      <c r="K36" s="97">
        <v>8.2000000011295711E-3</v>
      </c>
      <c r="L36" s="96">
        <v>6564.9577760000002</v>
      </c>
      <c r="M36" s="98">
        <v>99.79</v>
      </c>
      <c r="N36" s="86"/>
      <c r="O36" s="96">
        <v>6.551171643</v>
      </c>
      <c r="P36" s="97">
        <v>6.2060125597645687E-7</v>
      </c>
      <c r="Q36" s="97">
        <f t="shared" si="1"/>
        <v>7.3588722744521093E-2</v>
      </c>
      <c r="R36" s="97">
        <f>O36/'סכום נכסי הקרן'!$C$42</f>
        <v>3.5986581742300243E-3</v>
      </c>
    </row>
    <row r="37" spans="2:18">
      <c r="B37" s="88" t="s">
        <v>283</v>
      </c>
      <c r="C37" s="86" t="s">
        <v>284</v>
      </c>
      <c r="D37" s="99" t="s">
        <v>113</v>
      </c>
      <c r="E37" s="86" t="s">
        <v>246</v>
      </c>
      <c r="F37" s="86"/>
      <c r="G37" s="86"/>
      <c r="H37" s="96">
        <v>2.8099999999629461</v>
      </c>
      <c r="I37" s="99" t="s">
        <v>157</v>
      </c>
      <c r="J37" s="100">
        <v>5.5E-2</v>
      </c>
      <c r="K37" s="97">
        <v>1.0499999999629459E-2</v>
      </c>
      <c r="L37" s="96">
        <v>5695.0501489999997</v>
      </c>
      <c r="M37" s="98">
        <v>118.47</v>
      </c>
      <c r="N37" s="86"/>
      <c r="O37" s="96">
        <v>6.7469257249999997</v>
      </c>
      <c r="P37" s="97">
        <v>3.1714394038866545E-7</v>
      </c>
      <c r="Q37" s="97">
        <f t="shared" si="1"/>
        <v>7.5787610768131106E-2</v>
      </c>
      <c r="R37" s="97">
        <f>O37/'סכום נכסי הקרן'!$C$42</f>
        <v>3.7061888673207647E-3</v>
      </c>
    </row>
    <row r="38" spans="2:18">
      <c r="B38" s="88" t="s">
        <v>285</v>
      </c>
      <c r="C38" s="86" t="s">
        <v>286</v>
      </c>
      <c r="D38" s="99" t="s">
        <v>113</v>
      </c>
      <c r="E38" s="86" t="s">
        <v>246</v>
      </c>
      <c r="F38" s="86"/>
      <c r="G38" s="86"/>
      <c r="H38" s="96">
        <v>14.530000000802703</v>
      </c>
      <c r="I38" s="99" t="s">
        <v>157</v>
      </c>
      <c r="J38" s="100">
        <v>5.5E-2</v>
      </c>
      <c r="K38" s="97">
        <v>3.1800000001628671E-2</v>
      </c>
      <c r="L38" s="96">
        <v>4217.2506949999997</v>
      </c>
      <c r="M38" s="98">
        <v>142.68</v>
      </c>
      <c r="N38" s="86"/>
      <c r="O38" s="96">
        <v>6.0171730889999999</v>
      </c>
      <c r="P38" s="97">
        <v>2.3065723916032848E-7</v>
      </c>
      <c r="Q38" s="97">
        <f t="shared" si="1"/>
        <v>6.7590364942635428E-2</v>
      </c>
      <c r="R38" s="97">
        <f>O38/'סכום נכסי הקרן'!$C$42</f>
        <v>3.3053246506865759E-3</v>
      </c>
    </row>
    <row r="39" spans="2:18">
      <c r="B39" s="88" t="s">
        <v>287</v>
      </c>
      <c r="C39" s="86" t="s">
        <v>288</v>
      </c>
      <c r="D39" s="99" t="s">
        <v>113</v>
      </c>
      <c r="E39" s="86" t="s">
        <v>246</v>
      </c>
      <c r="F39" s="86"/>
      <c r="G39" s="86"/>
      <c r="H39" s="96">
        <v>3.879999999018537</v>
      </c>
      <c r="I39" s="99" t="s">
        <v>157</v>
      </c>
      <c r="J39" s="100">
        <v>4.2500000000000003E-2</v>
      </c>
      <c r="K39" s="97">
        <v>1.3299999998678799E-2</v>
      </c>
      <c r="L39" s="96">
        <v>1379.7429509999999</v>
      </c>
      <c r="M39" s="98">
        <v>115.2</v>
      </c>
      <c r="N39" s="86"/>
      <c r="O39" s="96">
        <v>1.589463837</v>
      </c>
      <c r="P39" s="97">
        <v>7.7011645063043284E-8</v>
      </c>
      <c r="Q39" s="97">
        <f t="shared" si="1"/>
        <v>1.7854304540839777E-2</v>
      </c>
      <c r="R39" s="97">
        <f>O39/'סכום נכסי הקרן'!$C$42</f>
        <v>8.731166486493886E-4</v>
      </c>
    </row>
    <row r="40" spans="2:18">
      <c r="B40" s="88" t="s">
        <v>289</v>
      </c>
      <c r="C40" s="86" t="s">
        <v>290</v>
      </c>
      <c r="D40" s="99" t="s">
        <v>113</v>
      </c>
      <c r="E40" s="86" t="s">
        <v>246</v>
      </c>
      <c r="F40" s="86"/>
      <c r="G40" s="86"/>
      <c r="H40" s="96">
        <v>7.570000000052012</v>
      </c>
      <c r="I40" s="99" t="s">
        <v>157</v>
      </c>
      <c r="J40" s="100">
        <v>0.02</v>
      </c>
      <c r="K40" s="97">
        <v>2.1000000000236413E-2</v>
      </c>
      <c r="L40" s="96">
        <v>8395.0734460000003</v>
      </c>
      <c r="M40" s="98">
        <v>100.77</v>
      </c>
      <c r="N40" s="86"/>
      <c r="O40" s="96">
        <v>8.4597154079999992</v>
      </c>
      <c r="P40" s="97">
        <v>5.8853855772316111E-7</v>
      </c>
      <c r="Q40" s="97">
        <f t="shared" si="1"/>
        <v>9.5027223461936872E-2</v>
      </c>
      <c r="R40" s="97">
        <f>O40/'סכום נכסי הקרן'!$C$42</f>
        <v>4.6470502779740524E-3</v>
      </c>
    </row>
    <row r="41" spans="2:18">
      <c r="B41" s="88" t="s">
        <v>291</v>
      </c>
      <c r="C41" s="86" t="s">
        <v>292</v>
      </c>
      <c r="D41" s="99" t="s">
        <v>113</v>
      </c>
      <c r="E41" s="86" t="s">
        <v>246</v>
      </c>
      <c r="F41" s="86"/>
      <c r="G41" s="86"/>
      <c r="H41" s="96">
        <v>2.3000000000384584</v>
      </c>
      <c r="I41" s="99" t="s">
        <v>157</v>
      </c>
      <c r="J41" s="100">
        <v>0.01</v>
      </c>
      <c r="K41" s="97">
        <v>8.6999999999615423E-3</v>
      </c>
      <c r="L41" s="96">
        <v>5150.538098</v>
      </c>
      <c r="M41" s="98">
        <v>100.97</v>
      </c>
      <c r="N41" s="86"/>
      <c r="O41" s="96">
        <v>5.2004985459999995</v>
      </c>
      <c r="P41" s="97">
        <v>3.536582326502583E-7</v>
      </c>
      <c r="Q41" s="97">
        <f t="shared" si="1"/>
        <v>5.8416733141742089E-2</v>
      </c>
      <c r="R41" s="97">
        <f>O41/'סכום נכסי הקרן'!$C$42</f>
        <v>2.8567129091528606E-3</v>
      </c>
    </row>
    <row r="42" spans="2:18">
      <c r="B42" s="88" t="s">
        <v>293</v>
      </c>
      <c r="C42" s="86" t="s">
        <v>294</v>
      </c>
      <c r="D42" s="99" t="s">
        <v>113</v>
      </c>
      <c r="E42" s="86" t="s">
        <v>246</v>
      </c>
      <c r="F42" s="86"/>
      <c r="G42" s="86"/>
      <c r="H42" s="96">
        <v>6.3200000003537902</v>
      </c>
      <c r="I42" s="99" t="s">
        <v>157</v>
      </c>
      <c r="J42" s="100">
        <v>1.7500000000000002E-2</v>
      </c>
      <c r="K42" s="97">
        <v>1.8700000001552346E-2</v>
      </c>
      <c r="L42" s="96">
        <v>5548.3242289999998</v>
      </c>
      <c r="M42" s="98">
        <v>99.85</v>
      </c>
      <c r="N42" s="86"/>
      <c r="O42" s="96">
        <v>5.5400015220000007</v>
      </c>
      <c r="P42" s="97">
        <v>3.0178101469948814E-7</v>
      </c>
      <c r="Q42" s="97">
        <f t="shared" si="1"/>
        <v>6.2230339582431078E-2</v>
      </c>
      <c r="R42" s="97">
        <f>O42/'סכום נכסי הקרן'!$C$42</f>
        <v>3.0432070549845122E-3</v>
      </c>
    </row>
    <row r="43" spans="2:18">
      <c r="B43" s="88" t="s">
        <v>295</v>
      </c>
      <c r="C43" s="86" t="s">
        <v>296</v>
      </c>
      <c r="D43" s="99" t="s">
        <v>113</v>
      </c>
      <c r="E43" s="86" t="s">
        <v>246</v>
      </c>
      <c r="F43" s="86"/>
      <c r="G43" s="86"/>
      <c r="H43" s="96">
        <v>8.8100000009116428</v>
      </c>
      <c r="I43" s="99" t="s">
        <v>157</v>
      </c>
      <c r="J43" s="100">
        <v>2.2499999999999999E-2</v>
      </c>
      <c r="K43" s="97">
        <v>2.2900000002389745E-2</v>
      </c>
      <c r="L43" s="96">
        <v>4508.4951119999996</v>
      </c>
      <c r="M43" s="98">
        <v>100.24</v>
      </c>
      <c r="N43" s="86"/>
      <c r="O43" s="96">
        <v>4.5193156480000001</v>
      </c>
      <c r="P43" s="97">
        <v>7.3600933656240734E-7</v>
      </c>
      <c r="Q43" s="97">
        <f t="shared" si="1"/>
        <v>5.0765066821444556E-2</v>
      </c>
      <c r="R43" s="97">
        <f>O43/'סכום נכסי הקרן'!$C$42</f>
        <v>2.4825287879578855E-3</v>
      </c>
    </row>
    <row r="44" spans="2:18">
      <c r="B44" s="88" t="s">
        <v>297</v>
      </c>
      <c r="C44" s="86" t="s">
        <v>298</v>
      </c>
      <c r="D44" s="99" t="s">
        <v>113</v>
      </c>
      <c r="E44" s="86" t="s">
        <v>246</v>
      </c>
      <c r="F44" s="86"/>
      <c r="G44" s="86"/>
      <c r="H44" s="96">
        <v>1.0399999999355516</v>
      </c>
      <c r="I44" s="99" t="s">
        <v>157</v>
      </c>
      <c r="J44" s="100">
        <v>0.05</v>
      </c>
      <c r="K44" s="97">
        <v>5.6000000001841391E-3</v>
      </c>
      <c r="L44" s="96">
        <v>3972.3425379999999</v>
      </c>
      <c r="M44" s="98">
        <v>109.37</v>
      </c>
      <c r="N44" s="86"/>
      <c r="O44" s="96">
        <v>4.3445511319999994</v>
      </c>
      <c r="P44" s="97">
        <v>2.1461483891498104E-7</v>
      </c>
      <c r="Q44" s="97">
        <f t="shared" si="1"/>
        <v>4.8801952707765932E-2</v>
      </c>
      <c r="R44" s="97">
        <f>O44/'סכום נכסי הקרן'!$C$42</f>
        <v>2.3865279825537465E-3</v>
      </c>
    </row>
    <row r="45" spans="2:18">
      <c r="C45" s="1"/>
      <c r="D45" s="1"/>
    </row>
    <row r="46" spans="2:18">
      <c r="C46" s="1"/>
      <c r="D46" s="1"/>
    </row>
    <row r="47" spans="2:18">
      <c r="C47" s="1"/>
      <c r="D47" s="1"/>
    </row>
    <row r="48" spans="2:18">
      <c r="B48" s="101" t="s">
        <v>104</v>
      </c>
      <c r="C48" s="102"/>
      <c r="D48" s="102"/>
    </row>
    <row r="49" spans="2:4">
      <c r="B49" s="101" t="s">
        <v>223</v>
      </c>
      <c r="C49" s="102"/>
      <c r="D49" s="102"/>
    </row>
    <row r="50" spans="2:4">
      <c r="B50" s="139" t="s">
        <v>231</v>
      </c>
      <c r="C50" s="139"/>
      <c r="D50" s="139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0:D50"/>
  </mergeCells>
  <phoneticPr fontId="3" type="noConversion"/>
  <dataValidations count="1">
    <dataValidation allowBlank="1" showInputMessage="1" showErrorMessage="1" sqref="N10:Q10 N9 N1:N7 N32:N1048576 C5:C29 O1:Q9 O11:Q1048576 B51:B1048576 J1:M1048576 E1:I30 B48:B50 D1:D29 R1:AF1048576 AJ1:XFD1048576 AG1:AI27 AG31:AI1048576 C48:D49 A1:A1048576 B1:B47 E32:I1048576 C32:D47 C51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172</v>
      </c>
      <c r="C1" s="80" t="s" vm="1">
        <v>241</v>
      </c>
    </row>
    <row r="2" spans="2:67">
      <c r="B2" s="58" t="s">
        <v>171</v>
      </c>
      <c r="C2" s="80" t="s">
        <v>242</v>
      </c>
    </row>
    <row r="3" spans="2:67">
      <c r="B3" s="58" t="s">
        <v>173</v>
      </c>
      <c r="C3" s="80" t="s">
        <v>243</v>
      </c>
    </row>
    <row r="4" spans="2:67">
      <c r="B4" s="58" t="s">
        <v>174</v>
      </c>
      <c r="C4" s="80">
        <v>12146</v>
      </c>
    </row>
    <row r="6" spans="2:67" ht="26.25" customHeight="1">
      <c r="B6" s="136" t="s">
        <v>202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BO6" s="3"/>
    </row>
    <row r="7" spans="2:67" ht="26.25" customHeight="1">
      <c r="B7" s="136" t="s">
        <v>78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AZ7" s="45"/>
      <c r="BJ7" s="3"/>
      <c r="BO7" s="3"/>
    </row>
    <row r="8" spans="2:67" s="3" customFormat="1" ht="78.75">
      <c r="B8" s="39" t="s">
        <v>107</v>
      </c>
      <c r="C8" s="14" t="s">
        <v>37</v>
      </c>
      <c r="D8" s="14" t="s">
        <v>112</v>
      </c>
      <c r="E8" s="14" t="s">
        <v>218</v>
      </c>
      <c r="F8" s="14" t="s">
        <v>109</v>
      </c>
      <c r="G8" s="14" t="s">
        <v>52</v>
      </c>
      <c r="H8" s="14" t="s">
        <v>15</v>
      </c>
      <c r="I8" s="14" t="s">
        <v>53</v>
      </c>
      <c r="J8" s="14" t="s">
        <v>93</v>
      </c>
      <c r="K8" s="14" t="s">
        <v>18</v>
      </c>
      <c r="L8" s="14" t="s">
        <v>92</v>
      </c>
      <c r="M8" s="14" t="s">
        <v>17</v>
      </c>
      <c r="N8" s="14" t="s">
        <v>19</v>
      </c>
      <c r="O8" s="14" t="s">
        <v>225</v>
      </c>
      <c r="P8" s="14" t="s">
        <v>224</v>
      </c>
      <c r="Q8" s="14" t="s">
        <v>49</v>
      </c>
      <c r="R8" s="14" t="s">
        <v>48</v>
      </c>
      <c r="S8" s="14" t="s">
        <v>175</v>
      </c>
      <c r="T8" s="40" t="s">
        <v>177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232</v>
      </c>
      <c r="P9" s="17"/>
      <c r="Q9" s="17" t="s">
        <v>228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105</v>
      </c>
      <c r="R10" s="20" t="s">
        <v>106</v>
      </c>
      <c r="S10" s="47" t="s">
        <v>178</v>
      </c>
      <c r="T10" s="75" t="s">
        <v>219</v>
      </c>
      <c r="U10" s="5"/>
      <c r="BJ10" s="1"/>
      <c r="BK10" s="3"/>
      <c r="BL10" s="1"/>
      <c r="BO10" s="1"/>
    </row>
    <row r="11" spans="2:67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5"/>
      <c r="BJ11" s="1"/>
      <c r="BK11" s="3"/>
      <c r="BL11" s="1"/>
      <c r="BO11" s="1"/>
    </row>
    <row r="12" spans="2:67" ht="20.25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BK12" s="4"/>
    </row>
    <row r="13" spans="2:67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</row>
    <row r="14" spans="2:67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</row>
    <row r="15" spans="2:67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</row>
    <row r="16" spans="2:67" ht="20.2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BJ16" s="4"/>
    </row>
    <row r="17" spans="2:20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</row>
    <row r="18" spans="2:20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</row>
    <row r="19" spans="2:20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</row>
    <row r="20" spans="2:20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</row>
    <row r="21" spans="2:20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</row>
    <row r="22" spans="2:20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</row>
    <row r="23" spans="2:20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</row>
    <row r="24" spans="2:20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</row>
    <row r="25" spans="2:20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</row>
    <row r="26" spans="2:20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</row>
    <row r="27" spans="2:20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</row>
    <row r="28" spans="2:20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</row>
    <row r="29" spans="2:20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</row>
    <row r="30" spans="2:20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</row>
    <row r="31" spans="2:20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</row>
    <row r="32" spans="2:20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</row>
    <row r="33" spans="2:20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</row>
    <row r="34" spans="2:20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</row>
    <row r="35" spans="2:20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</row>
    <row r="36" spans="2:20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</row>
    <row r="37" spans="2:20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</row>
    <row r="38" spans="2:20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</row>
    <row r="39" spans="2:20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</row>
    <row r="40" spans="2:20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</row>
    <row r="41" spans="2:20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</row>
    <row r="42" spans="2:20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</row>
    <row r="43" spans="2:20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</row>
    <row r="44" spans="2:20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</row>
    <row r="45" spans="2:20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</row>
    <row r="46" spans="2:20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</row>
    <row r="47" spans="2:20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</row>
    <row r="48" spans="2:20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</row>
    <row r="49" spans="2:20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</row>
    <row r="50" spans="2:20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</row>
    <row r="51" spans="2:20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</row>
    <row r="52" spans="2:20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</row>
    <row r="53" spans="2:20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</row>
    <row r="54" spans="2:20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</row>
    <row r="55" spans="2:20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</row>
    <row r="56" spans="2:20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</row>
    <row r="57" spans="2:20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</row>
    <row r="58" spans="2:20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</row>
    <row r="59" spans="2:20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</row>
    <row r="60" spans="2:20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</row>
    <row r="61" spans="2:20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</row>
    <row r="62" spans="2:20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</row>
    <row r="63" spans="2:20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</row>
    <row r="64" spans="2:20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</row>
    <row r="65" spans="2:20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</row>
    <row r="66" spans="2:20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</row>
    <row r="67" spans="2:20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</row>
    <row r="68" spans="2:20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</row>
    <row r="69" spans="2:20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</row>
    <row r="70" spans="2:20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</row>
    <row r="71" spans="2:20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</row>
    <row r="72" spans="2:20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</row>
    <row r="73" spans="2:20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</row>
    <row r="74" spans="2:20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</row>
    <row r="75" spans="2:20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</row>
    <row r="76" spans="2:20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</row>
    <row r="77" spans="2:20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</row>
    <row r="78" spans="2:20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</row>
    <row r="79" spans="2:20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</row>
    <row r="80" spans="2:20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</row>
    <row r="81" spans="2:20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</row>
    <row r="82" spans="2:20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</row>
    <row r="83" spans="2:20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</row>
    <row r="84" spans="2:20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</row>
    <row r="85" spans="2:20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</row>
    <row r="86" spans="2:20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</row>
    <row r="87" spans="2:20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</row>
    <row r="88" spans="2:20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</row>
    <row r="89" spans="2:20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</row>
    <row r="90" spans="2:20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</row>
    <row r="91" spans="2:20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</row>
    <row r="92" spans="2:20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</row>
    <row r="93" spans="2:20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</row>
    <row r="94" spans="2:20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</row>
    <row r="95" spans="2:20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</row>
    <row r="96" spans="2:20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</row>
    <row r="97" spans="2:20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</row>
    <row r="98" spans="2:20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</row>
    <row r="99" spans="2:20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</row>
    <row r="100" spans="2:20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</row>
    <row r="101" spans="2:20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</row>
    <row r="102" spans="2:20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</row>
    <row r="103" spans="2:20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</row>
    <row r="104" spans="2:20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</row>
    <row r="105" spans="2:20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</row>
    <row r="106" spans="2:20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</row>
    <row r="107" spans="2:20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</row>
    <row r="108" spans="2:20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</row>
    <row r="109" spans="2:20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</row>
    <row r="110" spans="2:20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topLeftCell="A4" workbookViewId="0">
      <selection activeCell="G20" sqref="G20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172</v>
      </c>
      <c r="C1" s="80" t="s" vm="1">
        <v>241</v>
      </c>
    </row>
    <row r="2" spans="2:66">
      <c r="B2" s="58" t="s">
        <v>171</v>
      </c>
      <c r="C2" s="80" t="s">
        <v>242</v>
      </c>
    </row>
    <row r="3" spans="2:66">
      <c r="B3" s="58" t="s">
        <v>173</v>
      </c>
      <c r="C3" s="80" t="s">
        <v>243</v>
      </c>
    </row>
    <row r="4" spans="2:66">
      <c r="B4" s="58" t="s">
        <v>174</v>
      </c>
      <c r="C4" s="80">
        <v>12146</v>
      </c>
    </row>
    <row r="6" spans="2:66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6" ht="26.25" customHeight="1"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N7" s="3"/>
    </row>
    <row r="8" spans="2:66" s="3" customFormat="1" ht="78.75">
      <c r="B8" s="23" t="s">
        <v>107</v>
      </c>
      <c r="C8" s="31" t="s">
        <v>37</v>
      </c>
      <c r="D8" s="31" t="s">
        <v>112</v>
      </c>
      <c r="E8" s="31" t="s">
        <v>218</v>
      </c>
      <c r="F8" s="31" t="s">
        <v>109</v>
      </c>
      <c r="G8" s="31" t="s">
        <v>52</v>
      </c>
      <c r="H8" s="31" t="s">
        <v>15</v>
      </c>
      <c r="I8" s="31" t="s">
        <v>53</v>
      </c>
      <c r="J8" s="31" t="s">
        <v>93</v>
      </c>
      <c r="K8" s="31" t="s">
        <v>18</v>
      </c>
      <c r="L8" s="31" t="s">
        <v>92</v>
      </c>
      <c r="M8" s="31" t="s">
        <v>17</v>
      </c>
      <c r="N8" s="31" t="s">
        <v>19</v>
      </c>
      <c r="O8" s="14" t="s">
        <v>225</v>
      </c>
      <c r="P8" s="31" t="s">
        <v>224</v>
      </c>
      <c r="Q8" s="31" t="s">
        <v>239</v>
      </c>
      <c r="R8" s="31" t="s">
        <v>49</v>
      </c>
      <c r="S8" s="14" t="s">
        <v>48</v>
      </c>
      <c r="T8" s="31" t="s">
        <v>175</v>
      </c>
      <c r="U8" s="15" t="s">
        <v>177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232</v>
      </c>
      <c r="P9" s="33"/>
      <c r="Q9" s="17" t="s">
        <v>228</v>
      </c>
      <c r="R9" s="33" t="s">
        <v>228</v>
      </c>
      <c r="S9" s="17" t="s">
        <v>20</v>
      </c>
      <c r="T9" s="33" t="s">
        <v>228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105</v>
      </c>
      <c r="R10" s="20" t="s">
        <v>106</v>
      </c>
      <c r="S10" s="20" t="s">
        <v>178</v>
      </c>
      <c r="T10" s="21" t="s">
        <v>219</v>
      </c>
      <c r="U10" s="21" t="s">
        <v>234</v>
      </c>
      <c r="V10" s="5"/>
      <c r="BI10" s="1"/>
      <c r="BJ10" s="3"/>
      <c r="BK10" s="1"/>
    </row>
    <row r="11" spans="2:66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5"/>
      <c r="BI11" s="1"/>
      <c r="BJ11" s="3"/>
      <c r="BK11" s="1"/>
      <c r="BN11" s="1"/>
    </row>
    <row r="12" spans="2:66">
      <c r="B12" s="101" t="s">
        <v>240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3"/>
      <c r="M12" s="103"/>
      <c r="N12" s="103"/>
      <c r="O12" s="103"/>
      <c r="P12" s="103"/>
      <c r="Q12" s="103"/>
      <c r="R12" s="103"/>
      <c r="S12" s="103"/>
      <c r="T12" s="103"/>
      <c r="U12" s="103"/>
      <c r="BJ12" s="3"/>
    </row>
    <row r="13" spans="2:66" ht="20.25">
      <c r="B13" s="101" t="s">
        <v>104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BJ13" s="4"/>
    </row>
    <row r="14" spans="2:66">
      <c r="B14" s="101" t="s">
        <v>223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3"/>
      <c r="M14" s="103"/>
      <c r="N14" s="103"/>
      <c r="O14" s="103"/>
      <c r="P14" s="103"/>
      <c r="Q14" s="103"/>
      <c r="R14" s="103"/>
      <c r="S14" s="103"/>
      <c r="T14" s="103"/>
      <c r="U14" s="103"/>
    </row>
    <row r="15" spans="2:66">
      <c r="B15" s="101" t="s">
        <v>231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3"/>
      <c r="M15" s="103"/>
      <c r="N15" s="103"/>
      <c r="O15" s="103"/>
      <c r="P15" s="103"/>
      <c r="Q15" s="103"/>
      <c r="R15" s="103"/>
      <c r="S15" s="103"/>
      <c r="T15" s="103"/>
      <c r="U15" s="103"/>
    </row>
    <row r="16" spans="2:66">
      <c r="B16" s="139" t="s">
        <v>236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03"/>
      <c r="M16" s="103"/>
      <c r="N16" s="103"/>
      <c r="O16" s="103"/>
      <c r="P16" s="103"/>
      <c r="Q16" s="103"/>
      <c r="R16" s="103"/>
      <c r="S16" s="103"/>
      <c r="T16" s="103"/>
      <c r="U16" s="103"/>
    </row>
    <row r="17" spans="2:61" ht="20.2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BI17" s="4"/>
    </row>
    <row r="18" spans="2:61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</row>
    <row r="19" spans="2:61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R19" s="103"/>
      <c r="S19" s="103"/>
      <c r="T19" s="103"/>
      <c r="U19" s="103"/>
      <c r="BI19" s="3"/>
    </row>
    <row r="20" spans="2:61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</row>
    <row r="21" spans="2:61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</row>
    <row r="22" spans="2:61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2:61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</row>
    <row r="24" spans="2:61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</row>
    <row r="25" spans="2:61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</row>
    <row r="26" spans="2:61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</row>
    <row r="27" spans="2:61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</row>
    <row r="28" spans="2:61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</row>
    <row r="29" spans="2:61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</row>
    <row r="30" spans="2:61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</row>
    <row r="31" spans="2:61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</row>
    <row r="32" spans="2:61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</row>
    <row r="33" spans="2:21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</row>
    <row r="34" spans="2:21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</row>
    <row r="35" spans="2:21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</row>
    <row r="36" spans="2:21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</row>
    <row r="37" spans="2:21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</row>
    <row r="38" spans="2:21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</row>
    <row r="39" spans="2:21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</row>
    <row r="40" spans="2:21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</row>
    <row r="41" spans="2:21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</row>
    <row r="42" spans="2:21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</row>
    <row r="43" spans="2:21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</row>
    <row r="44" spans="2:21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</row>
    <row r="45" spans="2:21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</row>
    <row r="46" spans="2:21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</row>
    <row r="47" spans="2:21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</row>
    <row r="48" spans="2:21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</row>
    <row r="49" spans="2:21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</row>
    <row r="50" spans="2:21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</row>
    <row r="51" spans="2:21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</row>
    <row r="52" spans="2:21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</row>
    <row r="53" spans="2:21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</row>
    <row r="54" spans="2:21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</row>
    <row r="55" spans="2:21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</row>
    <row r="56" spans="2:21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</row>
    <row r="57" spans="2:21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</row>
    <row r="58" spans="2:21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</row>
    <row r="59" spans="2:21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</row>
    <row r="60" spans="2:21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</row>
    <row r="61" spans="2:21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</row>
    <row r="62" spans="2:21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</row>
    <row r="63" spans="2:21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</row>
    <row r="64" spans="2:21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</row>
    <row r="65" spans="2:21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</row>
    <row r="66" spans="2:21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</row>
    <row r="67" spans="2:21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</row>
    <row r="68" spans="2:21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</row>
    <row r="69" spans="2:21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</row>
    <row r="70" spans="2:21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</row>
    <row r="71" spans="2:21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</row>
    <row r="72" spans="2:21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</row>
    <row r="73" spans="2:21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</row>
    <row r="74" spans="2:21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</row>
    <row r="75" spans="2:21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</row>
    <row r="76" spans="2:21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</row>
    <row r="77" spans="2:21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</row>
    <row r="78" spans="2:21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</row>
    <row r="79" spans="2:21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</row>
    <row r="80" spans="2:21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</row>
    <row r="81" spans="2:21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</row>
    <row r="82" spans="2:21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</row>
    <row r="83" spans="2:21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</row>
    <row r="84" spans="2:21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</row>
    <row r="85" spans="2:21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</row>
    <row r="86" spans="2:21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</row>
    <row r="87" spans="2:21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</row>
    <row r="88" spans="2:21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</row>
    <row r="89" spans="2:21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</row>
    <row r="90" spans="2:21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</row>
    <row r="91" spans="2:21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</row>
    <row r="92" spans="2:21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</row>
    <row r="93" spans="2:21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</row>
    <row r="94" spans="2:21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</row>
    <row r="95" spans="2:21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</row>
    <row r="96" spans="2:21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</row>
    <row r="97" spans="2:21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</row>
    <row r="98" spans="2:21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</row>
    <row r="99" spans="2:21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</row>
    <row r="100" spans="2:21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</row>
    <row r="101" spans="2:21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</row>
    <row r="102" spans="2:21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</row>
    <row r="103" spans="2:21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</row>
    <row r="104" spans="2:21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</row>
    <row r="105" spans="2:21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</row>
    <row r="106" spans="2:21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</row>
    <row r="107" spans="2:21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</row>
    <row r="108" spans="2:21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</row>
    <row r="109" spans="2:21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</row>
    <row r="110" spans="2:21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A11" sqref="A11:XFD357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7.28515625" style="1" bestFit="1" customWidth="1"/>
    <col min="10" max="10" width="10.710937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172</v>
      </c>
      <c r="C1" s="80" t="s" vm="1">
        <v>241</v>
      </c>
    </row>
    <row r="2" spans="2:62">
      <c r="B2" s="58" t="s">
        <v>171</v>
      </c>
      <c r="C2" s="80" t="s">
        <v>242</v>
      </c>
    </row>
    <row r="3" spans="2:62">
      <c r="B3" s="58" t="s">
        <v>173</v>
      </c>
      <c r="C3" s="80" t="s">
        <v>243</v>
      </c>
    </row>
    <row r="4" spans="2:62">
      <c r="B4" s="58" t="s">
        <v>174</v>
      </c>
      <c r="C4" s="80">
        <v>12146</v>
      </c>
    </row>
    <row r="6" spans="2:62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BJ6" s="3"/>
    </row>
    <row r="7" spans="2:62" ht="26.25" customHeight="1">
      <c r="B7" s="142" t="s">
        <v>80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F7" s="3"/>
      <c r="BJ7" s="3"/>
    </row>
    <row r="8" spans="2:62" s="3" customFormat="1" ht="78.75">
      <c r="B8" s="23" t="s">
        <v>107</v>
      </c>
      <c r="C8" s="31" t="s">
        <v>37</v>
      </c>
      <c r="D8" s="31" t="s">
        <v>112</v>
      </c>
      <c r="E8" s="31" t="s">
        <v>218</v>
      </c>
      <c r="F8" s="31" t="s">
        <v>109</v>
      </c>
      <c r="G8" s="31" t="s">
        <v>52</v>
      </c>
      <c r="H8" s="31" t="s">
        <v>92</v>
      </c>
      <c r="I8" s="14" t="s">
        <v>225</v>
      </c>
      <c r="J8" s="14" t="s">
        <v>224</v>
      </c>
      <c r="K8" s="31" t="s">
        <v>239</v>
      </c>
      <c r="L8" s="14" t="s">
        <v>49</v>
      </c>
      <c r="M8" s="14" t="s">
        <v>48</v>
      </c>
      <c r="N8" s="14" t="s">
        <v>175</v>
      </c>
      <c r="O8" s="15" t="s">
        <v>177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232</v>
      </c>
      <c r="J9" s="17"/>
      <c r="K9" s="17" t="s">
        <v>228</v>
      </c>
      <c r="L9" s="17" t="s">
        <v>228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122" customFormat="1" ht="18" customHeight="1">
      <c r="B11" s="81" t="s">
        <v>30</v>
      </c>
      <c r="C11" s="82"/>
      <c r="D11" s="82"/>
      <c r="E11" s="82"/>
      <c r="F11" s="82"/>
      <c r="G11" s="82"/>
      <c r="H11" s="82"/>
      <c r="I11" s="90"/>
      <c r="J11" s="92"/>
      <c r="K11" s="90">
        <v>2.0118976000000004E-2</v>
      </c>
      <c r="L11" s="90">
        <v>3.9819949620000026</v>
      </c>
      <c r="M11" s="82"/>
      <c r="N11" s="91">
        <f>L11/$L$11</f>
        <v>1</v>
      </c>
      <c r="O11" s="91">
        <f>L11/'סכום נכסי הקרן'!$C$42</f>
        <v>2.1873703668038795E-3</v>
      </c>
      <c r="BF11" s="123"/>
      <c r="BG11" s="124"/>
      <c r="BH11" s="123"/>
      <c r="BJ11" s="123"/>
    </row>
    <row r="12" spans="2:62" s="123" customFormat="1" ht="20.25">
      <c r="B12" s="83" t="s">
        <v>222</v>
      </c>
      <c r="C12" s="84"/>
      <c r="D12" s="84"/>
      <c r="E12" s="84"/>
      <c r="F12" s="84"/>
      <c r="G12" s="84"/>
      <c r="H12" s="84"/>
      <c r="I12" s="93"/>
      <c r="J12" s="95"/>
      <c r="K12" s="93">
        <v>1.9974026000000002E-2</v>
      </c>
      <c r="L12" s="93">
        <v>3.5513380600000013</v>
      </c>
      <c r="M12" s="84"/>
      <c r="N12" s="94">
        <f t="shared" ref="N12:N40" si="0">L12/$L$11</f>
        <v>0.89184895859745161</v>
      </c>
      <c r="O12" s="94">
        <f>L12/'סכום נכסי הקרן'!$C$42</f>
        <v>1.9508039837009658E-3</v>
      </c>
      <c r="BG12" s="122"/>
    </row>
    <row r="13" spans="2:62" s="123" customFormat="1">
      <c r="B13" s="104" t="s">
        <v>299</v>
      </c>
      <c r="C13" s="84"/>
      <c r="D13" s="84"/>
      <c r="E13" s="84"/>
      <c r="F13" s="84"/>
      <c r="G13" s="84"/>
      <c r="H13" s="84"/>
      <c r="I13" s="93"/>
      <c r="J13" s="95"/>
      <c r="K13" s="93">
        <v>1.9974026000000002E-2</v>
      </c>
      <c r="L13" s="93">
        <f>SUM(L14:L40)</f>
        <v>2.5648840860000002</v>
      </c>
      <c r="M13" s="84"/>
      <c r="N13" s="94">
        <f t="shared" si="0"/>
        <v>0.6441203744546572</v>
      </c>
      <c r="O13" s="94">
        <f>L13/'סכום נכסי הקרן'!$C$42</f>
        <v>1.4089298197367357E-3</v>
      </c>
    </row>
    <row r="14" spans="2:62" s="123" customFormat="1">
      <c r="B14" s="89" t="s">
        <v>300</v>
      </c>
      <c r="C14" s="86" t="s">
        <v>301</v>
      </c>
      <c r="D14" s="99" t="s">
        <v>113</v>
      </c>
      <c r="E14" s="99" t="s">
        <v>302</v>
      </c>
      <c r="F14" s="86" t="s">
        <v>303</v>
      </c>
      <c r="G14" s="99" t="s">
        <v>183</v>
      </c>
      <c r="H14" s="99" t="s">
        <v>157</v>
      </c>
      <c r="I14" s="96">
        <v>0.386347</v>
      </c>
      <c r="J14" s="98">
        <v>19750</v>
      </c>
      <c r="K14" s="86"/>
      <c r="L14" s="96">
        <v>7.6303499999999996E-2</v>
      </c>
      <c r="M14" s="97">
        <v>7.6243889192801152E-9</v>
      </c>
      <c r="N14" s="97">
        <f t="shared" si="0"/>
        <v>1.9162128713913713E-2</v>
      </c>
      <c r="O14" s="97">
        <f>L14/'סכום נכסי הקרן'!$C$42</f>
        <v>4.1914672513696592E-5</v>
      </c>
    </row>
    <row r="15" spans="2:62" s="123" customFormat="1">
      <c r="B15" s="89" t="s">
        <v>304</v>
      </c>
      <c r="C15" s="86" t="s">
        <v>305</v>
      </c>
      <c r="D15" s="99" t="s">
        <v>113</v>
      </c>
      <c r="E15" s="99" t="s">
        <v>302</v>
      </c>
      <c r="F15" s="86">
        <v>29389</v>
      </c>
      <c r="G15" s="99" t="s">
        <v>306</v>
      </c>
      <c r="H15" s="99" t="s">
        <v>157</v>
      </c>
      <c r="I15" s="96">
        <v>0.106876</v>
      </c>
      <c r="J15" s="98">
        <v>49950</v>
      </c>
      <c r="K15" s="96">
        <v>2.92417E-4</v>
      </c>
      <c r="L15" s="96">
        <v>5.3676953999999999E-2</v>
      </c>
      <c r="M15" s="97">
        <v>1.0024120880865824E-9</v>
      </c>
      <c r="N15" s="97">
        <f t="shared" si="0"/>
        <v>1.3479915095884535E-2</v>
      </c>
      <c r="O15" s="97">
        <f>L15/'סכום נכסי הקרן'!$C$42</f>
        <v>2.9485566827770108E-5</v>
      </c>
    </row>
    <row r="16" spans="2:62" s="123" customFormat="1" ht="20.25">
      <c r="B16" s="89" t="s">
        <v>307</v>
      </c>
      <c r="C16" s="86" t="s">
        <v>308</v>
      </c>
      <c r="D16" s="99" t="s">
        <v>113</v>
      </c>
      <c r="E16" s="99" t="s">
        <v>302</v>
      </c>
      <c r="F16" s="86" t="s">
        <v>309</v>
      </c>
      <c r="G16" s="99" t="s">
        <v>310</v>
      </c>
      <c r="H16" s="99" t="s">
        <v>157</v>
      </c>
      <c r="I16" s="96">
        <v>0.57515300000000003</v>
      </c>
      <c r="J16" s="98">
        <v>4593</v>
      </c>
      <c r="K16" s="86"/>
      <c r="L16" s="96">
        <v>2.6416769999999999E-2</v>
      </c>
      <c r="M16" s="97">
        <v>4.3741399971511014E-9</v>
      </c>
      <c r="N16" s="97">
        <f t="shared" si="0"/>
        <v>6.6340540990367991E-3</v>
      </c>
      <c r="O16" s="97">
        <f>L16/'סכום נכסי הקרן'!$C$42</f>
        <v>1.4511133348006903E-5</v>
      </c>
      <c r="BF16" s="122"/>
    </row>
    <row r="17" spans="2:15" s="123" customFormat="1">
      <c r="B17" s="89" t="s">
        <v>311</v>
      </c>
      <c r="C17" s="86" t="s">
        <v>312</v>
      </c>
      <c r="D17" s="99" t="s">
        <v>113</v>
      </c>
      <c r="E17" s="99" t="s">
        <v>302</v>
      </c>
      <c r="F17" s="86" t="s">
        <v>313</v>
      </c>
      <c r="G17" s="99" t="s">
        <v>314</v>
      </c>
      <c r="H17" s="99" t="s">
        <v>157</v>
      </c>
      <c r="I17" s="96">
        <v>0.23550100000000002</v>
      </c>
      <c r="J17" s="98">
        <v>42880</v>
      </c>
      <c r="K17" s="86"/>
      <c r="L17" s="96">
        <v>0.10098296800000001</v>
      </c>
      <c r="M17" s="97">
        <v>5.5083853173782482E-9</v>
      </c>
      <c r="N17" s="97">
        <f t="shared" si="0"/>
        <v>2.5359893461361929E-2</v>
      </c>
      <c r="O17" s="97">
        <f>L17/'סכום נכסי הקרן'!$C$42</f>
        <v>5.5471479462686552E-5</v>
      </c>
    </row>
    <row r="18" spans="2:15" s="123" customFormat="1">
      <c r="B18" s="89" t="s">
        <v>315</v>
      </c>
      <c r="C18" s="86" t="s">
        <v>316</v>
      </c>
      <c r="D18" s="99" t="s">
        <v>113</v>
      </c>
      <c r="E18" s="99" t="s">
        <v>302</v>
      </c>
      <c r="F18" s="86" t="s">
        <v>317</v>
      </c>
      <c r="G18" s="99" t="s">
        <v>310</v>
      </c>
      <c r="H18" s="99" t="s">
        <v>157</v>
      </c>
      <c r="I18" s="96">
        <v>1.453773</v>
      </c>
      <c r="J18" s="98">
        <v>1814</v>
      </c>
      <c r="K18" s="86"/>
      <c r="L18" s="96">
        <v>2.6371439E-2</v>
      </c>
      <c r="M18" s="97">
        <v>4.1841215526636129E-9</v>
      </c>
      <c r="N18" s="97">
        <f t="shared" si="0"/>
        <v>6.6226701067332947E-3</v>
      </c>
      <c r="O18" s="97">
        <f>L18/'סכום נכסי הקרן'!$C$42</f>
        <v>1.4486232340586296E-5</v>
      </c>
    </row>
    <row r="19" spans="2:15" s="123" customFormat="1">
      <c r="B19" s="89" t="s">
        <v>318</v>
      </c>
      <c r="C19" s="86" t="s">
        <v>319</v>
      </c>
      <c r="D19" s="99" t="s">
        <v>113</v>
      </c>
      <c r="E19" s="99" t="s">
        <v>302</v>
      </c>
      <c r="F19" s="86" t="s">
        <v>320</v>
      </c>
      <c r="G19" s="99" t="s">
        <v>321</v>
      </c>
      <c r="H19" s="99" t="s">
        <v>157</v>
      </c>
      <c r="I19" s="96">
        <v>25.421496000000001</v>
      </c>
      <c r="J19" s="98">
        <v>365</v>
      </c>
      <c r="K19" s="86"/>
      <c r="L19" s="96">
        <v>9.2788460000000003E-2</v>
      </c>
      <c r="M19" s="97">
        <v>9.1924161867124974E-9</v>
      </c>
      <c r="N19" s="97">
        <f t="shared" si="0"/>
        <v>2.3302003364011274E-2</v>
      </c>
      <c r="O19" s="97">
        <f>L19/'סכום נכסי הקרן'!$C$42</f>
        <v>5.0970111645602575E-5</v>
      </c>
    </row>
    <row r="20" spans="2:15" s="123" customFormat="1">
      <c r="B20" s="89" t="s">
        <v>322</v>
      </c>
      <c r="C20" s="86" t="s">
        <v>323</v>
      </c>
      <c r="D20" s="99" t="s">
        <v>113</v>
      </c>
      <c r="E20" s="99" t="s">
        <v>302</v>
      </c>
      <c r="F20" s="86" t="s">
        <v>324</v>
      </c>
      <c r="G20" s="99" t="s">
        <v>325</v>
      </c>
      <c r="H20" s="99" t="s">
        <v>157</v>
      </c>
      <c r="I20" s="96">
        <v>0.73164000000000007</v>
      </c>
      <c r="J20" s="98">
        <v>7860</v>
      </c>
      <c r="K20" s="86"/>
      <c r="L20" s="96">
        <v>5.7506919000000011E-2</v>
      </c>
      <c r="M20" s="97">
        <v>7.2923323861926104E-9</v>
      </c>
      <c r="N20" s="97">
        <f t="shared" si="0"/>
        <v>1.4441735750242261E-2</v>
      </c>
      <c r="O20" s="97">
        <f>L20/'סכום נכסי הקרן'!$C$42</f>
        <v>3.1589424825292117E-5</v>
      </c>
    </row>
    <row r="21" spans="2:15" s="123" customFormat="1">
      <c r="B21" s="89" t="s">
        <v>326</v>
      </c>
      <c r="C21" s="86" t="s">
        <v>327</v>
      </c>
      <c r="D21" s="99" t="s">
        <v>113</v>
      </c>
      <c r="E21" s="99" t="s">
        <v>302</v>
      </c>
      <c r="F21" s="86" t="s">
        <v>328</v>
      </c>
      <c r="G21" s="99" t="s">
        <v>329</v>
      </c>
      <c r="H21" s="99" t="s">
        <v>157</v>
      </c>
      <c r="I21" s="96">
        <v>12.706441</v>
      </c>
      <c r="J21" s="98">
        <v>178.3</v>
      </c>
      <c r="K21" s="86"/>
      <c r="L21" s="96">
        <v>2.2655583999999996E-2</v>
      </c>
      <c r="M21" s="97">
        <v>3.966007944505915E-9</v>
      </c>
      <c r="N21" s="97">
        <f t="shared" si="0"/>
        <v>5.6895059426747665E-3</v>
      </c>
      <c r="O21" s="97">
        <f>L21/'סכום נכסי הקרן'!$C$42</f>
        <v>1.2445056700761357E-5</v>
      </c>
    </row>
    <row r="22" spans="2:15" s="123" customFormat="1">
      <c r="B22" s="89" t="s">
        <v>330</v>
      </c>
      <c r="C22" s="86" t="s">
        <v>331</v>
      </c>
      <c r="D22" s="99" t="s">
        <v>113</v>
      </c>
      <c r="E22" s="99" t="s">
        <v>302</v>
      </c>
      <c r="F22" s="86" t="s">
        <v>332</v>
      </c>
      <c r="G22" s="99" t="s">
        <v>325</v>
      </c>
      <c r="H22" s="99" t="s">
        <v>157</v>
      </c>
      <c r="I22" s="96">
        <v>9.0875280000000007</v>
      </c>
      <c r="J22" s="98">
        <v>1156</v>
      </c>
      <c r="K22" s="86"/>
      <c r="L22" s="96">
        <v>0.10505181799999999</v>
      </c>
      <c r="M22" s="97">
        <v>7.8070406657714497E-9</v>
      </c>
      <c r="N22" s="97">
        <f t="shared" si="0"/>
        <v>2.6381705402067239E-2</v>
      </c>
      <c r="O22" s="97">
        <f>L22/'סכום נכסי הקרן'!$C$42</f>
        <v>5.7706560622231702E-5</v>
      </c>
    </row>
    <row r="23" spans="2:15" s="123" customFormat="1">
      <c r="B23" s="89" t="s">
        <v>333</v>
      </c>
      <c r="C23" s="86" t="s">
        <v>334</v>
      </c>
      <c r="D23" s="99" t="s">
        <v>113</v>
      </c>
      <c r="E23" s="99" t="s">
        <v>302</v>
      </c>
      <c r="F23" s="86" t="s">
        <v>335</v>
      </c>
      <c r="G23" s="99" t="s">
        <v>336</v>
      </c>
      <c r="H23" s="99" t="s">
        <v>157</v>
      </c>
      <c r="I23" s="96">
        <v>13.495094</v>
      </c>
      <c r="J23" s="98">
        <v>982</v>
      </c>
      <c r="K23" s="96">
        <v>1.4945820000000002E-3</v>
      </c>
      <c r="L23" s="96">
        <v>0.13401640699999998</v>
      </c>
      <c r="M23" s="97">
        <v>1.1496784035394221E-8</v>
      </c>
      <c r="N23" s="97">
        <f t="shared" si="0"/>
        <v>3.3655594313632353E-2</v>
      </c>
      <c r="O23" s="97">
        <f>L23/'סכום נכסי הקרן'!$C$42</f>
        <v>7.3617249678812574E-5</v>
      </c>
    </row>
    <row r="24" spans="2:15" s="123" customFormat="1">
      <c r="B24" s="89" t="s">
        <v>337</v>
      </c>
      <c r="C24" s="86" t="s">
        <v>338</v>
      </c>
      <c r="D24" s="99" t="s">
        <v>113</v>
      </c>
      <c r="E24" s="99" t="s">
        <v>302</v>
      </c>
      <c r="F24" s="86" t="s">
        <v>339</v>
      </c>
      <c r="G24" s="99" t="s">
        <v>340</v>
      </c>
      <c r="H24" s="99" t="s">
        <v>157</v>
      </c>
      <c r="I24" s="96">
        <v>1.9003699999999997</v>
      </c>
      <c r="J24" s="98">
        <v>1901</v>
      </c>
      <c r="K24" s="86"/>
      <c r="L24" s="96">
        <v>3.6126026000000006E-2</v>
      </c>
      <c r="M24" s="97">
        <v>7.4205579808050891E-9</v>
      </c>
      <c r="N24" s="97">
        <f t="shared" si="0"/>
        <v>9.0723434722416868E-3</v>
      </c>
      <c r="O24" s="97">
        <f>L24/'סכום נכסי הקרן'!$C$42</f>
        <v>1.9844575268648081E-5</v>
      </c>
    </row>
    <row r="25" spans="2:15" s="123" customFormat="1">
      <c r="B25" s="89" t="s">
        <v>341</v>
      </c>
      <c r="C25" s="86" t="s">
        <v>342</v>
      </c>
      <c r="D25" s="99" t="s">
        <v>113</v>
      </c>
      <c r="E25" s="99" t="s">
        <v>302</v>
      </c>
      <c r="F25" s="86" t="s">
        <v>343</v>
      </c>
      <c r="G25" s="99" t="s">
        <v>340</v>
      </c>
      <c r="H25" s="99" t="s">
        <v>157</v>
      </c>
      <c r="I25" s="96">
        <v>1.5490550000000001</v>
      </c>
      <c r="J25" s="98">
        <v>2459</v>
      </c>
      <c r="K25" s="86"/>
      <c r="L25" s="96">
        <v>3.8091261000000001E-2</v>
      </c>
      <c r="M25" s="97">
        <v>7.2257853626207668E-9</v>
      </c>
      <c r="N25" s="97">
        <f t="shared" si="0"/>
        <v>9.5658737300029703E-3</v>
      </c>
      <c r="O25" s="97">
        <f>L25/'סכום נכסי הקרן'!$C$42</f>
        <v>2.0924108729596193E-5</v>
      </c>
    </row>
    <row r="26" spans="2:15" s="123" customFormat="1">
      <c r="B26" s="89" t="s">
        <v>344</v>
      </c>
      <c r="C26" s="86" t="s">
        <v>345</v>
      </c>
      <c r="D26" s="99" t="s">
        <v>113</v>
      </c>
      <c r="E26" s="99" t="s">
        <v>302</v>
      </c>
      <c r="F26" s="86" t="s">
        <v>346</v>
      </c>
      <c r="G26" s="99" t="s">
        <v>347</v>
      </c>
      <c r="H26" s="99" t="s">
        <v>157</v>
      </c>
      <c r="I26" s="96">
        <v>2.8001999999999999E-2</v>
      </c>
      <c r="J26" s="98">
        <v>99250</v>
      </c>
      <c r="K26" s="86"/>
      <c r="L26" s="96">
        <v>2.7791793999999998E-2</v>
      </c>
      <c r="M26" s="97">
        <v>3.6373475394516854E-9</v>
      </c>
      <c r="N26" s="97">
        <f t="shared" si="0"/>
        <v>6.9793644304465049E-3</v>
      </c>
      <c r="O26" s="97">
        <f>L26/'סכום נכסי הקרן'!$C$42</f>
        <v>1.5266454934283722E-5</v>
      </c>
    </row>
    <row r="27" spans="2:15" s="123" customFormat="1">
      <c r="B27" s="89" t="s">
        <v>348</v>
      </c>
      <c r="C27" s="86" t="s">
        <v>349</v>
      </c>
      <c r="D27" s="99" t="s">
        <v>113</v>
      </c>
      <c r="E27" s="99" t="s">
        <v>302</v>
      </c>
      <c r="F27" s="86" t="s">
        <v>350</v>
      </c>
      <c r="G27" s="99" t="s">
        <v>351</v>
      </c>
      <c r="H27" s="99" t="s">
        <v>157</v>
      </c>
      <c r="I27" s="96">
        <v>0.26413599999999998</v>
      </c>
      <c r="J27" s="98">
        <v>5600</v>
      </c>
      <c r="K27" s="86"/>
      <c r="L27" s="96">
        <v>1.4791598000000001E-2</v>
      </c>
      <c r="M27" s="97">
        <v>2.5160744144801653E-9</v>
      </c>
      <c r="N27" s="97">
        <f t="shared" si="0"/>
        <v>3.7146199684217462E-3</v>
      </c>
      <c r="O27" s="97">
        <f>L27/'סכום נכסי הקרן'!$C$42</f>
        <v>8.1252496428636907E-6</v>
      </c>
    </row>
    <row r="28" spans="2:15" s="123" customFormat="1">
      <c r="B28" s="89" t="s">
        <v>352</v>
      </c>
      <c r="C28" s="86" t="s">
        <v>353</v>
      </c>
      <c r="D28" s="99" t="s">
        <v>113</v>
      </c>
      <c r="E28" s="99" t="s">
        <v>302</v>
      </c>
      <c r="F28" s="86" t="s">
        <v>354</v>
      </c>
      <c r="G28" s="99" t="s">
        <v>329</v>
      </c>
      <c r="H28" s="99" t="s">
        <v>157</v>
      </c>
      <c r="I28" s="96">
        <v>0.72635499999999997</v>
      </c>
      <c r="J28" s="98">
        <v>5865</v>
      </c>
      <c r="K28" s="86"/>
      <c r="L28" s="96">
        <v>4.2600722999999993E-2</v>
      </c>
      <c r="M28" s="97">
        <v>6.6676949971305561E-10</v>
      </c>
      <c r="N28" s="97">
        <f t="shared" si="0"/>
        <v>1.0698336739884596E-2</v>
      </c>
      <c r="O28" s="97">
        <f>L28/'סכום נכסי הקרן'!$C$42</f>
        <v>2.3401224758912791E-5</v>
      </c>
    </row>
    <row r="29" spans="2:15" s="123" customFormat="1">
      <c r="B29" s="89" t="s">
        <v>355</v>
      </c>
      <c r="C29" s="86" t="s">
        <v>356</v>
      </c>
      <c r="D29" s="99" t="s">
        <v>113</v>
      </c>
      <c r="E29" s="99" t="s">
        <v>302</v>
      </c>
      <c r="F29" s="86" t="s">
        <v>357</v>
      </c>
      <c r="G29" s="99" t="s">
        <v>336</v>
      </c>
      <c r="H29" s="99" t="s">
        <v>157</v>
      </c>
      <c r="I29" s="96">
        <v>432.43757399999993</v>
      </c>
      <c r="J29" s="98">
        <v>37.200000000000003</v>
      </c>
      <c r="K29" s="96">
        <v>1.8187027000000001E-2</v>
      </c>
      <c r="L29" s="96">
        <v>0.17905380499999998</v>
      </c>
      <c r="M29" s="97">
        <v>3.3386971758202922E-8</v>
      </c>
      <c r="N29" s="97">
        <f t="shared" si="0"/>
        <v>4.4965854228521715E-2</v>
      </c>
      <c r="O29" s="97">
        <f>L29/'סכום נכסי הקרן'!$C$42</f>
        <v>9.8356977057491329E-5</v>
      </c>
    </row>
    <row r="30" spans="2:15" s="123" customFormat="1">
      <c r="B30" s="89" t="s">
        <v>358</v>
      </c>
      <c r="C30" s="86" t="s">
        <v>359</v>
      </c>
      <c r="D30" s="99" t="s">
        <v>113</v>
      </c>
      <c r="E30" s="99" t="s">
        <v>302</v>
      </c>
      <c r="F30" s="86" t="s">
        <v>360</v>
      </c>
      <c r="G30" s="99" t="s">
        <v>329</v>
      </c>
      <c r="H30" s="99" t="s">
        <v>157</v>
      </c>
      <c r="I30" s="96">
        <v>8.9582259999999998</v>
      </c>
      <c r="J30" s="98">
        <v>2120</v>
      </c>
      <c r="K30" s="86"/>
      <c r="L30" s="96">
        <v>0.18991438699999999</v>
      </c>
      <c r="M30" s="97">
        <v>6.9969678782143583E-9</v>
      </c>
      <c r="N30" s="97">
        <f t="shared" si="0"/>
        <v>4.7693276564220795E-2</v>
      </c>
      <c r="O30" s="97">
        <f>L30/'סכום נכסי הקרן'!$C$42</f>
        <v>1.0432285985235851E-4</v>
      </c>
    </row>
    <row r="31" spans="2:15" s="123" customFormat="1">
      <c r="B31" s="89" t="s">
        <v>361</v>
      </c>
      <c r="C31" s="86" t="s">
        <v>362</v>
      </c>
      <c r="D31" s="99" t="s">
        <v>113</v>
      </c>
      <c r="E31" s="99" t="s">
        <v>302</v>
      </c>
      <c r="F31" s="86" t="s">
        <v>363</v>
      </c>
      <c r="G31" s="99" t="s">
        <v>325</v>
      </c>
      <c r="H31" s="99" t="s">
        <v>157</v>
      </c>
      <c r="I31" s="96">
        <v>13.946276000000001</v>
      </c>
      <c r="J31" s="98">
        <v>2260</v>
      </c>
      <c r="K31" s="86"/>
      <c r="L31" s="96">
        <v>0.31518583899999997</v>
      </c>
      <c r="M31" s="97">
        <v>9.3373016084286426E-9</v>
      </c>
      <c r="N31" s="97">
        <f t="shared" si="0"/>
        <v>7.915274680350029E-2</v>
      </c>
      <c r="O31" s="97">
        <f>L31/'סכום נכסי הקרן'!$C$42</f>
        <v>1.7313637280910705E-4</v>
      </c>
    </row>
    <row r="32" spans="2:15" s="123" customFormat="1">
      <c r="B32" s="89" t="s">
        <v>364</v>
      </c>
      <c r="C32" s="86" t="s">
        <v>365</v>
      </c>
      <c r="D32" s="99" t="s">
        <v>113</v>
      </c>
      <c r="E32" s="99" t="s">
        <v>302</v>
      </c>
      <c r="F32" s="86" t="s">
        <v>366</v>
      </c>
      <c r="G32" s="99" t="s">
        <v>325</v>
      </c>
      <c r="H32" s="99" t="s">
        <v>157</v>
      </c>
      <c r="I32" s="96">
        <v>2.3088500000000001</v>
      </c>
      <c r="J32" s="98">
        <v>6314</v>
      </c>
      <c r="K32" s="86"/>
      <c r="L32" s="96">
        <v>0.14578079099999999</v>
      </c>
      <c r="M32" s="97">
        <v>9.8946381423671742E-9</v>
      </c>
      <c r="N32" s="97">
        <f t="shared" si="0"/>
        <v>3.6609988809925546E-2</v>
      </c>
      <c r="O32" s="97">
        <f>L32/'סכום נכסי הקרן'!$C$42</f>
        <v>8.007960465185276E-5</v>
      </c>
    </row>
    <row r="33" spans="2:15" s="123" customFormat="1">
      <c r="B33" s="89" t="s">
        <v>367</v>
      </c>
      <c r="C33" s="86" t="s">
        <v>368</v>
      </c>
      <c r="D33" s="99" t="s">
        <v>113</v>
      </c>
      <c r="E33" s="99" t="s">
        <v>302</v>
      </c>
      <c r="F33" s="86" t="s">
        <v>369</v>
      </c>
      <c r="G33" s="99" t="s">
        <v>310</v>
      </c>
      <c r="H33" s="99" t="s">
        <v>157</v>
      </c>
      <c r="I33" s="96">
        <v>0.467138</v>
      </c>
      <c r="J33" s="98">
        <v>15580</v>
      </c>
      <c r="K33" s="86"/>
      <c r="L33" s="96">
        <v>7.2780079999999997E-2</v>
      </c>
      <c r="M33" s="97">
        <v>1.0430544132918846E-8</v>
      </c>
      <c r="N33" s="97">
        <f t="shared" si="0"/>
        <v>1.827729082897819E-2</v>
      </c>
      <c r="O33" s="97">
        <f>L33/'סכום נכסי הקרן'!$C$42</f>
        <v>3.9979204344763202E-5</v>
      </c>
    </row>
    <row r="34" spans="2:15" s="123" customFormat="1">
      <c r="B34" s="89" t="s">
        <v>370</v>
      </c>
      <c r="C34" s="86" t="s">
        <v>371</v>
      </c>
      <c r="D34" s="99" t="s">
        <v>113</v>
      </c>
      <c r="E34" s="99" t="s">
        <v>302</v>
      </c>
      <c r="F34" s="86" t="s">
        <v>372</v>
      </c>
      <c r="G34" s="99" t="s">
        <v>185</v>
      </c>
      <c r="H34" s="99" t="s">
        <v>157</v>
      </c>
      <c r="I34" s="96">
        <v>8.0861000000000002E-2</v>
      </c>
      <c r="J34" s="98">
        <v>40220</v>
      </c>
      <c r="K34" s="86"/>
      <c r="L34" s="96">
        <v>3.2522396000000002E-2</v>
      </c>
      <c r="M34" s="97">
        <v>1.3074522010538458E-9</v>
      </c>
      <c r="N34" s="97">
        <f t="shared" si="0"/>
        <v>8.1673624176724861E-3</v>
      </c>
      <c r="O34" s="97">
        <f>L34/'סכום נכסי הקרן'!$C$42</f>
        <v>1.7865046527364487E-5</v>
      </c>
    </row>
    <row r="35" spans="2:15" s="123" customFormat="1">
      <c r="B35" s="89" t="s">
        <v>376</v>
      </c>
      <c r="C35" s="86" t="s">
        <v>377</v>
      </c>
      <c r="D35" s="99" t="s">
        <v>113</v>
      </c>
      <c r="E35" s="99" t="s">
        <v>302</v>
      </c>
      <c r="F35" s="86" t="s">
        <v>378</v>
      </c>
      <c r="G35" s="99" t="s">
        <v>325</v>
      </c>
      <c r="H35" s="99" t="s">
        <v>157</v>
      </c>
      <c r="I35" s="96">
        <v>12.925983999999998</v>
      </c>
      <c r="J35" s="98">
        <v>2365</v>
      </c>
      <c r="K35" s="86"/>
      <c r="L35" s="96">
        <v>0.30569952</v>
      </c>
      <c r="M35" s="97">
        <v>9.6917975037080836E-9</v>
      </c>
      <c r="N35" s="97">
        <f t="shared" si="0"/>
        <v>7.6770443688974163E-2</v>
      </c>
      <c r="O35" s="97">
        <f>L35/'סכום נכסי הקרן'!$C$42</f>
        <v>1.6792539357164798E-4</v>
      </c>
    </row>
    <row r="36" spans="2:15" s="123" customFormat="1">
      <c r="B36" s="89" t="s">
        <v>379</v>
      </c>
      <c r="C36" s="86" t="s">
        <v>380</v>
      </c>
      <c r="D36" s="99" t="s">
        <v>113</v>
      </c>
      <c r="E36" s="99" t="s">
        <v>302</v>
      </c>
      <c r="F36" s="86" t="s">
        <v>381</v>
      </c>
      <c r="G36" s="99" t="s">
        <v>347</v>
      </c>
      <c r="H36" s="99" t="s">
        <v>157</v>
      </c>
      <c r="I36" s="96">
        <v>0.17615800000000001</v>
      </c>
      <c r="J36" s="98">
        <v>56410</v>
      </c>
      <c r="K36" s="86"/>
      <c r="L36" s="96">
        <v>9.9370971000000002E-2</v>
      </c>
      <c r="M36" s="97">
        <v>1.7326175647870202E-8</v>
      </c>
      <c r="N36" s="97">
        <f t="shared" si="0"/>
        <v>2.4955072004935384E-2</v>
      </c>
      <c r="O36" s="97">
        <f>L36/'סכום נכסי הקרן'!$C$42</f>
        <v>5.4585985005052736E-5</v>
      </c>
    </row>
    <row r="37" spans="2:15" s="123" customFormat="1">
      <c r="B37" s="89" t="s">
        <v>385</v>
      </c>
      <c r="C37" s="86" t="s">
        <v>386</v>
      </c>
      <c r="D37" s="99" t="s">
        <v>113</v>
      </c>
      <c r="E37" s="99" t="s">
        <v>302</v>
      </c>
      <c r="F37" s="86" t="s">
        <v>387</v>
      </c>
      <c r="G37" s="99" t="s">
        <v>329</v>
      </c>
      <c r="H37" s="99" t="s">
        <v>157</v>
      </c>
      <c r="I37" s="96">
        <v>0.20657800000000001</v>
      </c>
      <c r="J37" s="98">
        <v>14580</v>
      </c>
      <c r="K37" s="86"/>
      <c r="L37" s="96">
        <v>3.0119056000000002E-2</v>
      </c>
      <c r="M37" s="97">
        <v>1.479284135839499E-9</v>
      </c>
      <c r="N37" s="97">
        <f t="shared" si="0"/>
        <v>7.5638106746554901E-3</v>
      </c>
      <c r="O37" s="97">
        <f>L37/'סכום נכסי הקרן'!$C$42</f>
        <v>1.6544855329856278E-5</v>
      </c>
    </row>
    <row r="38" spans="2:15" s="123" customFormat="1">
      <c r="B38" s="89" t="s">
        <v>388</v>
      </c>
      <c r="C38" s="86" t="s">
        <v>389</v>
      </c>
      <c r="D38" s="99" t="s">
        <v>113</v>
      </c>
      <c r="E38" s="99" t="s">
        <v>302</v>
      </c>
      <c r="F38" s="86" t="s">
        <v>390</v>
      </c>
      <c r="G38" s="99" t="s">
        <v>310</v>
      </c>
      <c r="H38" s="99" t="s">
        <v>157</v>
      </c>
      <c r="I38" s="96">
        <v>1.009611</v>
      </c>
      <c r="J38" s="98">
        <v>17850</v>
      </c>
      <c r="K38" s="86"/>
      <c r="L38" s="96">
        <v>0.18021563800000001</v>
      </c>
      <c r="M38" s="97">
        <v>8.3251259392463738E-9</v>
      </c>
      <c r="N38" s="97">
        <f t="shared" si="0"/>
        <v>4.5257625818161416E-2</v>
      </c>
      <c r="O38" s="97">
        <f>L38/'סכום נכסי הקרן'!$C$42</f>
        <v>9.8995189586544472E-5</v>
      </c>
    </row>
    <row r="39" spans="2:15" s="123" customFormat="1">
      <c r="B39" s="89" t="s">
        <v>391</v>
      </c>
      <c r="C39" s="86" t="s">
        <v>392</v>
      </c>
      <c r="D39" s="99" t="s">
        <v>113</v>
      </c>
      <c r="E39" s="99" t="s">
        <v>302</v>
      </c>
      <c r="F39" s="86" t="s">
        <v>393</v>
      </c>
      <c r="G39" s="99" t="s">
        <v>144</v>
      </c>
      <c r="H39" s="99" t="s">
        <v>157</v>
      </c>
      <c r="I39" s="96">
        <v>2.155052</v>
      </c>
      <c r="J39" s="98">
        <v>2455</v>
      </c>
      <c r="K39" s="86"/>
      <c r="L39" s="96">
        <v>5.2906520999999991E-2</v>
      </c>
      <c r="M39" s="97">
        <v>9.0488933122003313E-9</v>
      </c>
      <c r="N39" s="97">
        <f t="shared" si="0"/>
        <v>1.3286435946023167E-2</v>
      </c>
      <c r="O39" s="97">
        <f>L39/'סכום נכסי הקרן'!$C$42</f>
        <v>2.9062356268768946E-5</v>
      </c>
    </row>
    <row r="40" spans="2:15" s="123" customFormat="1">
      <c r="B40" s="89" t="s">
        <v>394</v>
      </c>
      <c r="C40" s="86" t="s">
        <v>395</v>
      </c>
      <c r="D40" s="99" t="s">
        <v>113</v>
      </c>
      <c r="E40" s="99" t="s">
        <v>302</v>
      </c>
      <c r="F40" s="86" t="s">
        <v>396</v>
      </c>
      <c r="G40" s="99" t="s">
        <v>397</v>
      </c>
      <c r="H40" s="99" t="s">
        <v>157</v>
      </c>
      <c r="I40" s="96">
        <v>1.2511829999999999</v>
      </c>
      <c r="J40" s="98">
        <v>8485</v>
      </c>
      <c r="K40" s="86"/>
      <c r="L40" s="96">
        <v>0.10616286100000001</v>
      </c>
      <c r="M40" s="97">
        <v>1.0858204125139169E-8</v>
      </c>
      <c r="N40" s="97">
        <f t="shared" si="0"/>
        <v>2.6660722078532841E-2</v>
      </c>
      <c r="O40" s="97">
        <f>L40/'סכום נכסי הקרן'!$C$42</f>
        <v>5.8316873432176671E-5</v>
      </c>
    </row>
    <row r="41" spans="2:15" s="123" customFormat="1">
      <c r="B41" s="85"/>
      <c r="C41" s="86"/>
      <c r="D41" s="86"/>
      <c r="E41" s="86"/>
      <c r="F41" s="86"/>
      <c r="G41" s="86"/>
      <c r="H41" s="86"/>
      <c r="I41" s="96"/>
      <c r="J41" s="98"/>
      <c r="K41" s="86"/>
      <c r="L41" s="86"/>
      <c r="M41" s="86"/>
      <c r="N41" s="97"/>
      <c r="O41" s="86"/>
    </row>
    <row r="42" spans="2:15" s="123" customFormat="1">
      <c r="B42" s="104" t="s">
        <v>398</v>
      </c>
      <c r="C42" s="84"/>
      <c r="D42" s="84"/>
      <c r="E42" s="84"/>
      <c r="F42" s="84"/>
      <c r="G42" s="84"/>
      <c r="H42" s="84"/>
      <c r="I42" s="93"/>
      <c r="J42" s="95"/>
      <c r="K42" s="84"/>
      <c r="L42" s="93">
        <f>SUM(L43:L81)</f>
        <v>0.85301417799999968</v>
      </c>
      <c r="M42" s="84"/>
      <c r="N42" s="94">
        <f t="shared" ref="N42:N81" si="1">L42/$L$11</f>
        <v>0.21421779438203095</v>
      </c>
      <c r="O42" s="94">
        <f>L42/'סכום נכסי הקרן'!$C$42</f>
        <v>4.6857365547334109E-4</v>
      </c>
    </row>
    <row r="43" spans="2:15" s="123" customFormat="1">
      <c r="B43" s="89" t="s">
        <v>399</v>
      </c>
      <c r="C43" s="86" t="s">
        <v>400</v>
      </c>
      <c r="D43" s="99" t="s">
        <v>113</v>
      </c>
      <c r="E43" s="99" t="s">
        <v>302</v>
      </c>
      <c r="F43" s="86" t="s">
        <v>401</v>
      </c>
      <c r="G43" s="99" t="s">
        <v>402</v>
      </c>
      <c r="H43" s="99" t="s">
        <v>157</v>
      </c>
      <c r="I43" s="96">
        <v>5.1281080000000001</v>
      </c>
      <c r="J43" s="98">
        <v>379.5</v>
      </c>
      <c r="K43" s="86"/>
      <c r="L43" s="96">
        <v>1.9461172000000002E-2</v>
      </c>
      <c r="M43" s="97">
        <v>1.728067041766137E-8</v>
      </c>
      <c r="N43" s="97">
        <f t="shared" si="1"/>
        <v>4.8872919694065622E-3</v>
      </c>
      <c r="O43" s="97">
        <f>L43/'סכום נכסי הקרן'!$C$42</f>
        <v>1.0690317627798487E-5</v>
      </c>
    </row>
    <row r="44" spans="2:15" s="123" customFormat="1">
      <c r="B44" s="89" t="s">
        <v>403</v>
      </c>
      <c r="C44" s="86" t="s">
        <v>404</v>
      </c>
      <c r="D44" s="99" t="s">
        <v>113</v>
      </c>
      <c r="E44" s="99" t="s">
        <v>302</v>
      </c>
      <c r="F44" s="86" t="s">
        <v>405</v>
      </c>
      <c r="G44" s="99" t="s">
        <v>336</v>
      </c>
      <c r="H44" s="99" t="s">
        <v>157</v>
      </c>
      <c r="I44" s="96">
        <v>1.9193910000000001</v>
      </c>
      <c r="J44" s="98">
        <v>1929</v>
      </c>
      <c r="K44" s="86"/>
      <c r="L44" s="96">
        <v>3.7025044E-2</v>
      </c>
      <c r="M44" s="97">
        <v>1.4553330202211943E-8</v>
      </c>
      <c r="N44" s="97">
        <f t="shared" si="1"/>
        <v>9.2981142249873028E-3</v>
      </c>
      <c r="O44" s="97">
        <f>L44/'סכום נכסי הקרן'!$C$42</f>
        <v>2.0338419522894848E-5</v>
      </c>
    </row>
    <row r="45" spans="2:15" s="123" customFormat="1">
      <c r="B45" s="89" t="s">
        <v>406</v>
      </c>
      <c r="C45" s="86" t="s">
        <v>407</v>
      </c>
      <c r="D45" s="99" t="s">
        <v>113</v>
      </c>
      <c r="E45" s="99" t="s">
        <v>302</v>
      </c>
      <c r="F45" s="86" t="s">
        <v>408</v>
      </c>
      <c r="G45" s="99" t="s">
        <v>310</v>
      </c>
      <c r="H45" s="99" t="s">
        <v>157</v>
      </c>
      <c r="I45" s="96">
        <v>2.2035209999999998</v>
      </c>
      <c r="J45" s="98">
        <v>327.39999999999998</v>
      </c>
      <c r="K45" s="86"/>
      <c r="L45" s="96">
        <v>7.2143269999999995E-3</v>
      </c>
      <c r="M45" s="97">
        <v>1.0456095572063907E-8</v>
      </c>
      <c r="N45" s="97">
        <f t="shared" si="1"/>
        <v>1.8117368476971958E-3</v>
      </c>
      <c r="O45" s="97">
        <f>L45/'סכום נכסי הקרן'!$C$42</f>
        <v>3.9629394930995194E-6</v>
      </c>
    </row>
    <row r="46" spans="2:15" s="123" customFormat="1">
      <c r="B46" s="89" t="s">
        <v>409</v>
      </c>
      <c r="C46" s="86" t="s">
        <v>410</v>
      </c>
      <c r="D46" s="99" t="s">
        <v>113</v>
      </c>
      <c r="E46" s="99" t="s">
        <v>302</v>
      </c>
      <c r="F46" s="86" t="s">
        <v>411</v>
      </c>
      <c r="G46" s="99" t="s">
        <v>340</v>
      </c>
      <c r="H46" s="99" t="s">
        <v>157</v>
      </c>
      <c r="I46" s="96">
        <v>0.14497699999999999</v>
      </c>
      <c r="J46" s="98">
        <v>19160</v>
      </c>
      <c r="K46" s="86"/>
      <c r="L46" s="96">
        <v>2.7777561999999999E-2</v>
      </c>
      <c r="M46" s="97">
        <v>9.8792408513767678E-9</v>
      </c>
      <c r="N46" s="97">
        <f t="shared" si="1"/>
        <v>6.9757903425494037E-3</v>
      </c>
      <c r="O46" s="97">
        <f>L46/'סכום נכסי הקרן'!$C$42</f>
        <v>1.525863708032925E-5</v>
      </c>
    </row>
    <row r="47" spans="2:15" s="123" customFormat="1">
      <c r="B47" s="89" t="s">
        <v>412</v>
      </c>
      <c r="C47" s="86" t="s">
        <v>413</v>
      </c>
      <c r="D47" s="99" t="s">
        <v>113</v>
      </c>
      <c r="E47" s="99" t="s">
        <v>302</v>
      </c>
      <c r="F47" s="86" t="s">
        <v>414</v>
      </c>
      <c r="G47" s="99" t="s">
        <v>415</v>
      </c>
      <c r="H47" s="99" t="s">
        <v>157</v>
      </c>
      <c r="I47" s="96">
        <v>1.670666</v>
      </c>
      <c r="J47" s="98">
        <v>1090</v>
      </c>
      <c r="K47" s="86"/>
      <c r="L47" s="96">
        <v>1.8210262000000001E-2</v>
      </c>
      <c r="M47" s="97">
        <v>1.5353289063644432E-8</v>
      </c>
      <c r="N47" s="97">
        <f t="shared" si="1"/>
        <v>4.5731504368487922E-3</v>
      </c>
      <c r="O47" s="97">
        <f>L47/'סכום נכסי הקרן'!$C$42</f>
        <v>1.0003173748499265E-5</v>
      </c>
    </row>
    <row r="48" spans="2:15" s="123" customFormat="1">
      <c r="B48" s="89" t="s">
        <v>416</v>
      </c>
      <c r="C48" s="86" t="s">
        <v>417</v>
      </c>
      <c r="D48" s="99" t="s">
        <v>113</v>
      </c>
      <c r="E48" s="99" t="s">
        <v>302</v>
      </c>
      <c r="F48" s="86" t="s">
        <v>418</v>
      </c>
      <c r="G48" s="99" t="s">
        <v>144</v>
      </c>
      <c r="H48" s="99" t="s">
        <v>157</v>
      </c>
      <c r="I48" s="96">
        <v>9.0916999999999998E-2</v>
      </c>
      <c r="J48" s="98">
        <v>4247</v>
      </c>
      <c r="K48" s="86"/>
      <c r="L48" s="96">
        <v>3.8612380000000003E-3</v>
      </c>
      <c r="M48" s="97">
        <v>4.0486531282577436E-9</v>
      </c>
      <c r="N48" s="97">
        <f t="shared" si="1"/>
        <v>9.6967425545426843E-4</v>
      </c>
      <c r="O48" s="97">
        <f>L48/'סכום נכסי הקרן'!$C$42</f>
        <v>2.1210367318332818E-6</v>
      </c>
    </row>
    <row r="49" spans="2:15" s="123" customFormat="1">
      <c r="B49" s="89" t="s">
        <v>419</v>
      </c>
      <c r="C49" s="86" t="s">
        <v>420</v>
      </c>
      <c r="D49" s="99" t="s">
        <v>113</v>
      </c>
      <c r="E49" s="99" t="s">
        <v>302</v>
      </c>
      <c r="F49" s="86" t="s">
        <v>421</v>
      </c>
      <c r="G49" s="99" t="s">
        <v>347</v>
      </c>
      <c r="H49" s="99" t="s">
        <v>157</v>
      </c>
      <c r="I49" s="96">
        <v>5.933999999999999E-2</v>
      </c>
      <c r="J49" s="98">
        <v>89700</v>
      </c>
      <c r="K49" s="86"/>
      <c r="L49" s="96">
        <v>5.3228424999999996E-2</v>
      </c>
      <c r="M49" s="97">
        <v>1.641992051253174E-8</v>
      </c>
      <c r="N49" s="97">
        <f t="shared" si="1"/>
        <v>1.3367275827306775E-2</v>
      </c>
      <c r="O49" s="97">
        <f>L49/'סכום נכסי הקרן'!$C$42</f>
        <v>2.9239183029544655E-5</v>
      </c>
    </row>
    <row r="50" spans="2:15" s="123" customFormat="1">
      <c r="B50" s="89" t="s">
        <v>422</v>
      </c>
      <c r="C50" s="86" t="s">
        <v>423</v>
      </c>
      <c r="D50" s="99" t="s">
        <v>113</v>
      </c>
      <c r="E50" s="99" t="s">
        <v>302</v>
      </c>
      <c r="F50" s="86" t="s">
        <v>424</v>
      </c>
      <c r="G50" s="99" t="s">
        <v>183</v>
      </c>
      <c r="H50" s="99" t="s">
        <v>157</v>
      </c>
      <c r="I50" s="96">
        <v>5.6489789999999998</v>
      </c>
      <c r="J50" s="98">
        <v>176.1</v>
      </c>
      <c r="K50" s="86"/>
      <c r="L50" s="96">
        <v>9.9478520000000001E-3</v>
      </c>
      <c r="M50" s="97">
        <v>1.0535603009438205E-8</v>
      </c>
      <c r="N50" s="97">
        <f t="shared" si="1"/>
        <v>2.4982080828659758E-3</v>
      </c>
      <c r="O50" s="97">
        <f>L50/'סכום נכסי הקרן'!$C$42</f>
        <v>5.4645063305709661E-6</v>
      </c>
    </row>
    <row r="51" spans="2:15" s="123" customFormat="1">
      <c r="B51" s="89" t="s">
        <v>425</v>
      </c>
      <c r="C51" s="86" t="s">
        <v>426</v>
      </c>
      <c r="D51" s="99" t="s">
        <v>113</v>
      </c>
      <c r="E51" s="99" t="s">
        <v>302</v>
      </c>
      <c r="F51" s="86" t="s">
        <v>427</v>
      </c>
      <c r="G51" s="99" t="s">
        <v>183</v>
      </c>
      <c r="H51" s="99" t="s">
        <v>157</v>
      </c>
      <c r="I51" s="96">
        <v>2.900474</v>
      </c>
      <c r="J51" s="98">
        <v>478.3</v>
      </c>
      <c r="K51" s="86"/>
      <c r="L51" s="96">
        <v>1.3872965000000001E-2</v>
      </c>
      <c r="M51" s="97">
        <v>7.6363825791565863E-9</v>
      </c>
      <c r="N51" s="97">
        <f t="shared" si="1"/>
        <v>3.483923292819071E-3</v>
      </c>
      <c r="O51" s="97">
        <f>L51/'סכום נכסי הקרן'!$C$42</f>
        <v>7.6206305709302311E-6</v>
      </c>
    </row>
    <row r="52" spans="2:15" s="123" customFormat="1">
      <c r="B52" s="89" t="s">
        <v>428</v>
      </c>
      <c r="C52" s="86" t="s">
        <v>429</v>
      </c>
      <c r="D52" s="99" t="s">
        <v>113</v>
      </c>
      <c r="E52" s="99" t="s">
        <v>302</v>
      </c>
      <c r="F52" s="86" t="s">
        <v>430</v>
      </c>
      <c r="G52" s="99" t="s">
        <v>431</v>
      </c>
      <c r="H52" s="99" t="s">
        <v>157</v>
      </c>
      <c r="I52" s="96">
        <v>5.3734999999999998E-2</v>
      </c>
      <c r="J52" s="98">
        <v>17500</v>
      </c>
      <c r="K52" s="86"/>
      <c r="L52" s="96">
        <v>9.403626E-3</v>
      </c>
      <c r="M52" s="97">
        <v>1.1732437969387584E-8</v>
      </c>
      <c r="N52" s="97">
        <f t="shared" si="1"/>
        <v>2.3615363881015362E-3</v>
      </c>
      <c r="O52" s="97">
        <f>L52/'סכום נכסי הקרן'!$C$42</f>
        <v>5.1655547154623659E-6</v>
      </c>
    </row>
    <row r="53" spans="2:15" s="123" customFormat="1">
      <c r="B53" s="89" t="s">
        <v>432</v>
      </c>
      <c r="C53" s="86" t="s">
        <v>433</v>
      </c>
      <c r="D53" s="99" t="s">
        <v>113</v>
      </c>
      <c r="E53" s="99" t="s">
        <v>302</v>
      </c>
      <c r="F53" s="86" t="s">
        <v>434</v>
      </c>
      <c r="G53" s="99" t="s">
        <v>435</v>
      </c>
      <c r="H53" s="99" t="s">
        <v>157</v>
      </c>
      <c r="I53" s="96">
        <v>0.34764</v>
      </c>
      <c r="J53" s="98">
        <v>3942</v>
      </c>
      <c r="K53" s="86"/>
      <c r="L53" s="96">
        <v>1.3703958E-2</v>
      </c>
      <c r="M53" s="97">
        <v>1.4057006328321592E-8</v>
      </c>
      <c r="N53" s="97">
        <f t="shared" si="1"/>
        <v>3.4414804967801945E-3</v>
      </c>
      <c r="O53" s="97">
        <f>L53/'סכום נכסי הקרן'!$C$42</f>
        <v>7.527792456590492E-6</v>
      </c>
    </row>
    <row r="54" spans="2:15" s="123" customFormat="1">
      <c r="B54" s="89" t="s">
        <v>436</v>
      </c>
      <c r="C54" s="86" t="s">
        <v>437</v>
      </c>
      <c r="D54" s="99" t="s">
        <v>113</v>
      </c>
      <c r="E54" s="99" t="s">
        <v>302</v>
      </c>
      <c r="F54" s="86" t="s">
        <v>438</v>
      </c>
      <c r="G54" s="99" t="s">
        <v>310</v>
      </c>
      <c r="H54" s="99" t="s">
        <v>157</v>
      </c>
      <c r="I54" s="96">
        <v>4.1272999999999997E-2</v>
      </c>
      <c r="J54" s="98">
        <v>159100</v>
      </c>
      <c r="K54" s="86"/>
      <c r="L54" s="96">
        <v>6.5665018000000006E-2</v>
      </c>
      <c r="M54" s="97">
        <v>1.9315738116910923E-8</v>
      </c>
      <c r="N54" s="97">
        <f t="shared" si="1"/>
        <v>1.6490482440745982E-2</v>
      </c>
      <c r="O54" s="97">
        <f>L54/'סכום נכסי הקרן'!$C$42</f>
        <v>3.6070792625187475E-5</v>
      </c>
    </row>
    <row r="55" spans="2:15" s="123" customFormat="1">
      <c r="B55" s="89" t="s">
        <v>439</v>
      </c>
      <c r="C55" s="86" t="s">
        <v>440</v>
      </c>
      <c r="D55" s="99" t="s">
        <v>113</v>
      </c>
      <c r="E55" s="99" t="s">
        <v>302</v>
      </c>
      <c r="F55" s="86" t="s">
        <v>441</v>
      </c>
      <c r="G55" s="99" t="s">
        <v>310</v>
      </c>
      <c r="H55" s="99" t="s">
        <v>157</v>
      </c>
      <c r="I55" s="96">
        <v>0.160166</v>
      </c>
      <c r="J55" s="98">
        <v>5028</v>
      </c>
      <c r="K55" s="86"/>
      <c r="L55" s="96">
        <v>8.0531460000000006E-3</v>
      </c>
      <c r="M55" s="97">
        <v>8.9302575576917025E-9</v>
      </c>
      <c r="N55" s="97">
        <f t="shared" si="1"/>
        <v>2.0223898013058297E-3</v>
      </c>
      <c r="O55" s="97">
        <f>L55/'סכום נכסי הקרן'!$C$42</f>
        <v>4.4237155215027585E-6</v>
      </c>
    </row>
    <row r="56" spans="2:15" s="123" customFormat="1">
      <c r="B56" s="89" t="s">
        <v>442</v>
      </c>
      <c r="C56" s="86" t="s">
        <v>443</v>
      </c>
      <c r="D56" s="99" t="s">
        <v>113</v>
      </c>
      <c r="E56" s="99" t="s">
        <v>302</v>
      </c>
      <c r="F56" s="86" t="s">
        <v>444</v>
      </c>
      <c r="G56" s="99" t="s">
        <v>445</v>
      </c>
      <c r="H56" s="99" t="s">
        <v>157</v>
      </c>
      <c r="I56" s="96">
        <v>0.12525500000000001</v>
      </c>
      <c r="J56" s="98">
        <v>18210</v>
      </c>
      <c r="K56" s="86"/>
      <c r="L56" s="96">
        <v>2.2808955999999998E-2</v>
      </c>
      <c r="M56" s="97">
        <v>2.3771859986012645E-8</v>
      </c>
      <c r="N56" s="97">
        <f t="shared" si="1"/>
        <v>5.728022314860976E-3</v>
      </c>
      <c r="O56" s="97">
        <f>L56/'סכום נכסי הקרן'!$C$42</f>
        <v>1.2529306271918261E-5</v>
      </c>
    </row>
    <row r="57" spans="2:15" s="123" customFormat="1">
      <c r="B57" s="89" t="s">
        <v>446</v>
      </c>
      <c r="C57" s="86" t="s">
        <v>447</v>
      </c>
      <c r="D57" s="99" t="s">
        <v>113</v>
      </c>
      <c r="E57" s="99" t="s">
        <v>302</v>
      </c>
      <c r="F57" s="86" t="s">
        <v>448</v>
      </c>
      <c r="G57" s="99" t="s">
        <v>415</v>
      </c>
      <c r="H57" s="99" t="s">
        <v>157</v>
      </c>
      <c r="I57" s="96">
        <v>0.168017</v>
      </c>
      <c r="J57" s="98">
        <v>6638</v>
      </c>
      <c r="K57" s="86"/>
      <c r="L57" s="96">
        <v>1.1152939999999998E-2</v>
      </c>
      <c r="M57" s="97">
        <v>1.1975173415752203E-8</v>
      </c>
      <c r="N57" s="97">
        <f t="shared" si="1"/>
        <v>2.8008423180923129E-3</v>
      </c>
      <c r="O57" s="97">
        <f>L57/'סכום נכסי הקרן'!$C$42</f>
        <v>6.1264794886854104E-6</v>
      </c>
    </row>
    <row r="58" spans="2:15" s="123" customFormat="1">
      <c r="B58" s="89" t="s">
        <v>449</v>
      </c>
      <c r="C58" s="86" t="s">
        <v>450</v>
      </c>
      <c r="D58" s="99" t="s">
        <v>113</v>
      </c>
      <c r="E58" s="99" t="s">
        <v>302</v>
      </c>
      <c r="F58" s="86" t="s">
        <v>451</v>
      </c>
      <c r="G58" s="99" t="s">
        <v>452</v>
      </c>
      <c r="H58" s="99" t="s">
        <v>157</v>
      </c>
      <c r="I58" s="96">
        <v>7.9487000000000002E-2</v>
      </c>
      <c r="J58" s="98">
        <v>12540</v>
      </c>
      <c r="K58" s="86"/>
      <c r="L58" s="96">
        <v>9.9677310000000005E-3</v>
      </c>
      <c r="M58" s="97">
        <v>1.1702488517907588E-8</v>
      </c>
      <c r="N58" s="97">
        <f t="shared" si="1"/>
        <v>2.503200304149454E-3</v>
      </c>
      <c r="O58" s="97">
        <f>L58/'סכום נכסי הקרן'!$C$42</f>
        <v>5.4754261674709747E-6</v>
      </c>
    </row>
    <row r="59" spans="2:15" s="123" customFormat="1">
      <c r="B59" s="89" t="s">
        <v>453</v>
      </c>
      <c r="C59" s="86" t="s">
        <v>454</v>
      </c>
      <c r="D59" s="99" t="s">
        <v>113</v>
      </c>
      <c r="E59" s="99" t="s">
        <v>302</v>
      </c>
      <c r="F59" s="86" t="s">
        <v>455</v>
      </c>
      <c r="G59" s="99" t="s">
        <v>452</v>
      </c>
      <c r="H59" s="99" t="s">
        <v>157</v>
      </c>
      <c r="I59" s="96">
        <v>0.39334400000000003</v>
      </c>
      <c r="J59" s="98">
        <v>8787</v>
      </c>
      <c r="K59" s="86"/>
      <c r="L59" s="96">
        <v>3.4563096000000001E-2</v>
      </c>
      <c r="M59" s="97">
        <v>1.7495425478024703E-8</v>
      </c>
      <c r="N59" s="97">
        <f t="shared" si="1"/>
        <v>8.6798442313046759E-3</v>
      </c>
      <c r="O59" s="97">
        <f>L59/'סכום נכסי הקרן'!$C$42</f>
        <v>1.8986034060029446E-5</v>
      </c>
    </row>
    <row r="60" spans="2:15" s="123" customFormat="1">
      <c r="B60" s="89" t="s">
        <v>456</v>
      </c>
      <c r="C60" s="86" t="s">
        <v>457</v>
      </c>
      <c r="D60" s="99" t="s">
        <v>113</v>
      </c>
      <c r="E60" s="99" t="s">
        <v>302</v>
      </c>
      <c r="F60" s="86" t="s">
        <v>458</v>
      </c>
      <c r="G60" s="99" t="s">
        <v>347</v>
      </c>
      <c r="H60" s="99" t="s">
        <v>157</v>
      </c>
      <c r="I60" s="96">
        <v>7.3106000000000004E-2</v>
      </c>
      <c r="J60" s="98">
        <v>21080</v>
      </c>
      <c r="K60" s="86"/>
      <c r="L60" s="96">
        <v>1.541065E-2</v>
      </c>
      <c r="M60" s="97">
        <v>4.2325426288011604E-9</v>
      </c>
      <c r="N60" s="97">
        <f t="shared" si="1"/>
        <v>3.8700827467294998E-3</v>
      </c>
      <c r="O60" s="97">
        <f>L60/'סכום נכסי הקרן'!$C$42</f>
        <v>8.4653043172750718E-6</v>
      </c>
    </row>
    <row r="61" spans="2:15" s="123" customFormat="1">
      <c r="B61" s="89" t="s">
        <v>459</v>
      </c>
      <c r="C61" s="86" t="s">
        <v>460</v>
      </c>
      <c r="D61" s="99" t="s">
        <v>113</v>
      </c>
      <c r="E61" s="99" t="s">
        <v>302</v>
      </c>
      <c r="F61" s="86" t="s">
        <v>461</v>
      </c>
      <c r="G61" s="99" t="s">
        <v>310</v>
      </c>
      <c r="H61" s="99" t="s">
        <v>157</v>
      </c>
      <c r="I61" s="96">
        <v>3.6382999999999999E-2</v>
      </c>
      <c r="J61" s="98">
        <v>39860</v>
      </c>
      <c r="K61" s="86"/>
      <c r="L61" s="96">
        <v>1.4502186E-2</v>
      </c>
      <c r="M61" s="97">
        <v>6.7327350489350642E-9</v>
      </c>
      <c r="N61" s="97">
        <f t="shared" si="1"/>
        <v>3.6419398161960785E-3</v>
      </c>
      <c r="O61" s="97">
        <f>L61/'סכום נכסי הקרן'!$C$42</f>
        <v>7.9662712316304693E-6</v>
      </c>
    </row>
    <row r="62" spans="2:15" s="123" customFormat="1">
      <c r="B62" s="89" t="s">
        <v>462</v>
      </c>
      <c r="C62" s="86" t="s">
        <v>463</v>
      </c>
      <c r="D62" s="99" t="s">
        <v>113</v>
      </c>
      <c r="E62" s="99" t="s">
        <v>302</v>
      </c>
      <c r="F62" s="86" t="s">
        <v>464</v>
      </c>
      <c r="G62" s="99" t="s">
        <v>340</v>
      </c>
      <c r="H62" s="99" t="s">
        <v>157</v>
      </c>
      <c r="I62" s="96">
        <v>0.51600999999999997</v>
      </c>
      <c r="J62" s="98">
        <v>5268</v>
      </c>
      <c r="K62" s="86"/>
      <c r="L62" s="96">
        <v>2.7183402000000002E-2</v>
      </c>
      <c r="M62" s="97">
        <v>9.2842842586193769E-9</v>
      </c>
      <c r="N62" s="97">
        <f t="shared" si="1"/>
        <v>6.8265787022359333E-3</v>
      </c>
      <c r="O62" s="97">
        <f>L62/'סכום נכסי הקרן'!$C$42</f>
        <v>1.4932255959925366E-5</v>
      </c>
    </row>
    <row r="63" spans="2:15" s="123" customFormat="1">
      <c r="B63" s="89" t="s">
        <v>465</v>
      </c>
      <c r="C63" s="86" t="s">
        <v>466</v>
      </c>
      <c r="D63" s="99" t="s">
        <v>113</v>
      </c>
      <c r="E63" s="99" t="s">
        <v>302</v>
      </c>
      <c r="F63" s="86" t="s">
        <v>467</v>
      </c>
      <c r="G63" s="99" t="s">
        <v>452</v>
      </c>
      <c r="H63" s="99" t="s">
        <v>157</v>
      </c>
      <c r="I63" s="96">
        <v>1.134387</v>
      </c>
      <c r="J63" s="98">
        <v>4137</v>
      </c>
      <c r="K63" s="86"/>
      <c r="L63" s="96">
        <v>4.6929580999999998E-2</v>
      </c>
      <c r="M63" s="97">
        <v>1.8391730747034653E-8</v>
      </c>
      <c r="N63" s="97">
        <f t="shared" si="1"/>
        <v>1.1785444594442449E-2</v>
      </c>
      <c r="O63" s="97">
        <f>L63/'סכום נכסי הקרן'!$C$42</f>
        <v>2.577913226549238E-5</v>
      </c>
    </row>
    <row r="64" spans="2:15" s="123" customFormat="1">
      <c r="B64" s="89" t="s">
        <v>468</v>
      </c>
      <c r="C64" s="86" t="s">
        <v>469</v>
      </c>
      <c r="D64" s="99" t="s">
        <v>113</v>
      </c>
      <c r="E64" s="99" t="s">
        <v>302</v>
      </c>
      <c r="F64" s="86" t="s">
        <v>470</v>
      </c>
      <c r="G64" s="99" t="s">
        <v>435</v>
      </c>
      <c r="H64" s="99" t="s">
        <v>157</v>
      </c>
      <c r="I64" s="96">
        <v>2.0167790000000001</v>
      </c>
      <c r="J64" s="98">
        <v>2136</v>
      </c>
      <c r="K64" s="86"/>
      <c r="L64" s="96">
        <v>4.3078395999999991E-2</v>
      </c>
      <c r="M64" s="97">
        <v>1.8732186160747479E-8</v>
      </c>
      <c r="N64" s="97">
        <f t="shared" si="1"/>
        <v>1.0818294952930673E-2</v>
      </c>
      <c r="O64" s="97">
        <f>L64/'סכום נכסי הקרן'!$C$42</f>
        <v>2.3663617799384523E-5</v>
      </c>
    </row>
    <row r="65" spans="2:15" s="123" customFormat="1">
      <c r="B65" s="89" t="s">
        <v>471</v>
      </c>
      <c r="C65" s="86" t="s">
        <v>472</v>
      </c>
      <c r="D65" s="99" t="s">
        <v>113</v>
      </c>
      <c r="E65" s="99" t="s">
        <v>302</v>
      </c>
      <c r="F65" s="86" t="s">
        <v>473</v>
      </c>
      <c r="G65" s="99" t="s">
        <v>340</v>
      </c>
      <c r="H65" s="99" t="s">
        <v>157</v>
      </c>
      <c r="I65" s="96">
        <v>0.47582200000000002</v>
      </c>
      <c r="J65" s="98">
        <v>3975</v>
      </c>
      <c r="K65" s="86"/>
      <c r="L65" s="96">
        <v>1.8913913000000001E-2</v>
      </c>
      <c r="M65" s="97">
        <v>7.520269928224571E-9</v>
      </c>
      <c r="N65" s="97">
        <f t="shared" si="1"/>
        <v>4.7498585961294817E-3</v>
      </c>
      <c r="O65" s="97">
        <f>L65/'סכום נכסי הקרן'!$C$42</f>
        <v>1.0389699939682304E-5</v>
      </c>
    </row>
    <row r="66" spans="2:15" s="123" customFormat="1">
      <c r="B66" s="89" t="s">
        <v>474</v>
      </c>
      <c r="C66" s="86" t="s">
        <v>475</v>
      </c>
      <c r="D66" s="99" t="s">
        <v>113</v>
      </c>
      <c r="E66" s="99" t="s">
        <v>302</v>
      </c>
      <c r="F66" s="86" t="s">
        <v>476</v>
      </c>
      <c r="G66" s="99" t="s">
        <v>351</v>
      </c>
      <c r="H66" s="99" t="s">
        <v>157</v>
      </c>
      <c r="I66" s="96">
        <v>3.9150999999999998E-2</v>
      </c>
      <c r="J66" s="98">
        <v>8450</v>
      </c>
      <c r="K66" s="86"/>
      <c r="L66" s="96">
        <v>3.3082680000000001E-3</v>
      </c>
      <c r="M66" s="97">
        <v>1.3947708437567377E-9</v>
      </c>
      <c r="N66" s="97">
        <f t="shared" si="1"/>
        <v>8.3080667644501102E-4</v>
      </c>
      <c r="O66" s="97">
        <f>L66/'סכום נכסי הקרן'!$C$42</f>
        <v>1.8172819045986358E-6</v>
      </c>
    </row>
    <row r="67" spans="2:15" s="123" customFormat="1">
      <c r="B67" s="89" t="s">
        <v>477</v>
      </c>
      <c r="C67" s="86" t="s">
        <v>478</v>
      </c>
      <c r="D67" s="99" t="s">
        <v>113</v>
      </c>
      <c r="E67" s="99" t="s">
        <v>302</v>
      </c>
      <c r="F67" s="86" t="s">
        <v>479</v>
      </c>
      <c r="G67" s="99" t="s">
        <v>336</v>
      </c>
      <c r="H67" s="99" t="s">
        <v>157</v>
      </c>
      <c r="I67" s="96">
        <v>1.3846689999999997</v>
      </c>
      <c r="J67" s="98">
        <v>2380</v>
      </c>
      <c r="K67" s="86"/>
      <c r="L67" s="96">
        <v>3.2955129999999999E-2</v>
      </c>
      <c r="M67" s="97">
        <v>1.4103701757119995E-8</v>
      </c>
      <c r="N67" s="97">
        <f t="shared" si="1"/>
        <v>8.2760350815330782E-3</v>
      </c>
      <c r="O67" s="97">
        <f>L67/'סכום נכסי הקרן'!$C$42</f>
        <v>1.8102753891974784E-5</v>
      </c>
    </row>
    <row r="68" spans="2:15" s="123" customFormat="1">
      <c r="B68" s="89" t="s">
        <v>480</v>
      </c>
      <c r="C68" s="86" t="s">
        <v>481</v>
      </c>
      <c r="D68" s="99" t="s">
        <v>113</v>
      </c>
      <c r="E68" s="99" t="s">
        <v>302</v>
      </c>
      <c r="F68" s="86" t="s">
        <v>482</v>
      </c>
      <c r="G68" s="99" t="s">
        <v>185</v>
      </c>
      <c r="H68" s="99" t="s">
        <v>157</v>
      </c>
      <c r="I68" s="96">
        <v>0.25537100000000001</v>
      </c>
      <c r="J68" s="98">
        <v>4119</v>
      </c>
      <c r="K68" s="86"/>
      <c r="L68" s="96">
        <v>1.0518721000000002E-2</v>
      </c>
      <c r="M68" s="97">
        <v>5.1283112013409024E-9</v>
      </c>
      <c r="N68" s="97">
        <f t="shared" si="1"/>
        <v>2.6415706449605487E-3</v>
      </c>
      <c r="O68" s="97">
        <f>L68/'סכום נכסי הקרן'!$C$42</f>
        <v>5.7780933506057154E-6</v>
      </c>
    </row>
    <row r="69" spans="2:15" s="123" customFormat="1">
      <c r="B69" s="89" t="s">
        <v>373</v>
      </c>
      <c r="C69" s="86" t="s">
        <v>374</v>
      </c>
      <c r="D69" s="99" t="s">
        <v>113</v>
      </c>
      <c r="E69" s="99" t="s">
        <v>302</v>
      </c>
      <c r="F69" s="86" t="s">
        <v>375</v>
      </c>
      <c r="G69" s="99" t="s">
        <v>321</v>
      </c>
      <c r="H69" s="99" t="s">
        <v>157</v>
      </c>
      <c r="I69" s="96">
        <v>0.89176999999999995</v>
      </c>
      <c r="J69" s="98">
        <v>2210</v>
      </c>
      <c r="K69" s="86"/>
      <c r="L69" s="96">
        <v>1.9708106E-2</v>
      </c>
      <c r="M69" s="97">
        <v>7.6747028936763404E-9</v>
      </c>
      <c r="N69" s="97">
        <f>L69/$L$11</f>
        <v>4.9493046043688057E-3</v>
      </c>
      <c r="O69" s="97">
        <f>L69/'סכום נכסי הקרן'!$C$42</f>
        <v>1.0825962227882324E-5</v>
      </c>
    </row>
    <row r="70" spans="2:15" s="123" customFormat="1">
      <c r="B70" s="89" t="s">
        <v>483</v>
      </c>
      <c r="C70" s="86" t="s">
        <v>484</v>
      </c>
      <c r="D70" s="99" t="s">
        <v>113</v>
      </c>
      <c r="E70" s="99" t="s">
        <v>302</v>
      </c>
      <c r="F70" s="86" t="s">
        <v>485</v>
      </c>
      <c r="G70" s="99" t="s">
        <v>144</v>
      </c>
      <c r="H70" s="99" t="s">
        <v>157</v>
      </c>
      <c r="I70" s="96">
        <v>0.16974</v>
      </c>
      <c r="J70" s="98">
        <v>9236</v>
      </c>
      <c r="K70" s="86"/>
      <c r="L70" s="96">
        <v>1.5677159E-2</v>
      </c>
      <c r="M70" s="97">
        <v>1.5581236864174649E-8</v>
      </c>
      <c r="N70" s="97">
        <f t="shared" si="1"/>
        <v>3.9370112593326758E-3</v>
      </c>
      <c r="O70" s="97">
        <f>L70/'סכום נכסי הקרן'!$C$42</f>
        <v>8.6117017624375174E-6</v>
      </c>
    </row>
    <row r="71" spans="2:15" s="123" customFormat="1">
      <c r="B71" s="89" t="s">
        <v>486</v>
      </c>
      <c r="C71" s="86" t="s">
        <v>487</v>
      </c>
      <c r="D71" s="99" t="s">
        <v>113</v>
      </c>
      <c r="E71" s="99" t="s">
        <v>302</v>
      </c>
      <c r="F71" s="86" t="s">
        <v>488</v>
      </c>
      <c r="G71" s="99" t="s">
        <v>329</v>
      </c>
      <c r="H71" s="99" t="s">
        <v>157</v>
      </c>
      <c r="I71" s="96">
        <v>0.11343200000000002</v>
      </c>
      <c r="J71" s="98">
        <v>16330</v>
      </c>
      <c r="K71" s="86"/>
      <c r="L71" s="96">
        <v>1.8523425E-2</v>
      </c>
      <c r="M71" s="97">
        <v>1.1880240323713299E-8</v>
      </c>
      <c r="N71" s="97">
        <f t="shared" si="1"/>
        <v>4.6517951872787899E-3</v>
      </c>
      <c r="O71" s="97">
        <f>L71/'סכום נכסי הקרן'!$C$42</f>
        <v>1.0175198945094527E-5</v>
      </c>
    </row>
    <row r="72" spans="2:15" s="123" customFormat="1">
      <c r="B72" s="89" t="s">
        <v>382</v>
      </c>
      <c r="C72" s="86" t="s">
        <v>383</v>
      </c>
      <c r="D72" s="99" t="s">
        <v>113</v>
      </c>
      <c r="E72" s="99" t="s">
        <v>302</v>
      </c>
      <c r="F72" s="86" t="s">
        <v>384</v>
      </c>
      <c r="G72" s="99" t="s">
        <v>321</v>
      </c>
      <c r="H72" s="99" t="s">
        <v>157</v>
      </c>
      <c r="I72" s="96">
        <v>1.4686770000000002</v>
      </c>
      <c r="J72" s="98">
        <v>1835</v>
      </c>
      <c r="K72" s="86"/>
      <c r="L72" s="96">
        <v>2.6950216000000003E-2</v>
      </c>
      <c r="M72" s="97">
        <v>8.993693048722307E-9</v>
      </c>
      <c r="N72" s="97">
        <f>L72/$L$11</f>
        <v>6.7680186080556837E-3</v>
      </c>
      <c r="O72" s="97">
        <f>L72/'סכום נכסי הקרן'!$C$42</f>
        <v>1.4804163345238242E-5</v>
      </c>
    </row>
    <row r="73" spans="2:15" s="123" customFormat="1">
      <c r="B73" s="89" t="s">
        <v>489</v>
      </c>
      <c r="C73" s="86" t="s">
        <v>490</v>
      </c>
      <c r="D73" s="99" t="s">
        <v>113</v>
      </c>
      <c r="E73" s="99" t="s">
        <v>302</v>
      </c>
      <c r="F73" s="86" t="s">
        <v>491</v>
      </c>
      <c r="G73" s="99" t="s">
        <v>415</v>
      </c>
      <c r="H73" s="99" t="s">
        <v>157</v>
      </c>
      <c r="I73" s="96">
        <v>2.7816E-2</v>
      </c>
      <c r="J73" s="98">
        <v>23330</v>
      </c>
      <c r="K73" s="86"/>
      <c r="L73" s="96">
        <v>6.4893960000000006E-3</v>
      </c>
      <c r="M73" s="97">
        <v>1.1874381542627989E-8</v>
      </c>
      <c r="N73" s="97">
        <f t="shared" si="1"/>
        <v>1.6296846334382671E-3</v>
      </c>
      <c r="O73" s="97">
        <f>L73/'סכום נכסי הקרן'!$C$42</f>
        <v>3.5647238744185083E-6</v>
      </c>
    </row>
    <row r="74" spans="2:15" s="123" customFormat="1">
      <c r="B74" s="89" t="s">
        <v>492</v>
      </c>
      <c r="C74" s="86" t="s">
        <v>493</v>
      </c>
      <c r="D74" s="99" t="s">
        <v>113</v>
      </c>
      <c r="E74" s="99" t="s">
        <v>302</v>
      </c>
      <c r="F74" s="86" t="s">
        <v>494</v>
      </c>
      <c r="G74" s="99" t="s">
        <v>495</v>
      </c>
      <c r="H74" s="99" t="s">
        <v>157</v>
      </c>
      <c r="I74" s="96">
        <v>0.257299</v>
      </c>
      <c r="J74" s="98">
        <v>1869</v>
      </c>
      <c r="K74" s="86"/>
      <c r="L74" s="96">
        <v>4.8089199999999995E-3</v>
      </c>
      <c r="M74" s="97">
        <v>6.3897393053216302E-9</v>
      </c>
      <c r="N74" s="97">
        <f t="shared" si="1"/>
        <v>1.2076660181369653E-3</v>
      </c>
      <c r="O74" s="97">
        <f>L74/'סכום נכסי הקרן'!$C$42</f>
        <v>2.6416128610688343E-6</v>
      </c>
    </row>
    <row r="75" spans="2:15" s="123" customFormat="1">
      <c r="B75" s="89" t="s">
        <v>496</v>
      </c>
      <c r="C75" s="86" t="s">
        <v>497</v>
      </c>
      <c r="D75" s="99" t="s">
        <v>113</v>
      </c>
      <c r="E75" s="99" t="s">
        <v>302</v>
      </c>
      <c r="F75" s="86" t="s">
        <v>498</v>
      </c>
      <c r="G75" s="99" t="s">
        <v>397</v>
      </c>
      <c r="H75" s="99" t="s">
        <v>157</v>
      </c>
      <c r="I75" s="96">
        <v>0.20171500000000001</v>
      </c>
      <c r="J75" s="98">
        <v>9232</v>
      </c>
      <c r="K75" s="86"/>
      <c r="L75" s="96">
        <v>1.8622312000000002E-2</v>
      </c>
      <c r="M75" s="97">
        <v>1.6037722497907779E-8</v>
      </c>
      <c r="N75" s="97">
        <f t="shared" si="1"/>
        <v>4.6766287194514007E-3</v>
      </c>
      <c r="O75" s="97">
        <f>L75/'סכום נכסי הקרן'!$C$42</f>
        <v>1.0229519077471969E-5</v>
      </c>
    </row>
    <row r="76" spans="2:15" s="123" customFormat="1">
      <c r="B76" s="89" t="s">
        <v>499</v>
      </c>
      <c r="C76" s="86" t="s">
        <v>500</v>
      </c>
      <c r="D76" s="99" t="s">
        <v>113</v>
      </c>
      <c r="E76" s="99" t="s">
        <v>302</v>
      </c>
      <c r="F76" s="86" t="s">
        <v>501</v>
      </c>
      <c r="G76" s="99" t="s">
        <v>310</v>
      </c>
      <c r="H76" s="99" t="s">
        <v>157</v>
      </c>
      <c r="I76" s="96">
        <v>1.900671</v>
      </c>
      <c r="J76" s="98">
        <v>1381</v>
      </c>
      <c r="K76" s="86"/>
      <c r="L76" s="96">
        <v>2.6248263000000001E-2</v>
      </c>
      <c r="M76" s="97">
        <v>1.0803497965345224E-8</v>
      </c>
      <c r="N76" s="97">
        <f t="shared" si="1"/>
        <v>6.5917368681994793E-3</v>
      </c>
      <c r="O76" s="97">
        <f>L76/'סכום נכסי הקרן'!$C$42</f>
        <v>1.4418569891268152E-5</v>
      </c>
    </row>
    <row r="77" spans="2:15" s="123" customFormat="1">
      <c r="B77" s="89" t="s">
        <v>502</v>
      </c>
      <c r="C77" s="86" t="s">
        <v>503</v>
      </c>
      <c r="D77" s="99" t="s">
        <v>113</v>
      </c>
      <c r="E77" s="99" t="s">
        <v>302</v>
      </c>
      <c r="F77" s="86" t="s">
        <v>504</v>
      </c>
      <c r="G77" s="99" t="s">
        <v>144</v>
      </c>
      <c r="H77" s="99" t="s">
        <v>157</v>
      </c>
      <c r="I77" s="96">
        <v>8.4692000000000003E-2</v>
      </c>
      <c r="J77" s="98">
        <v>19240</v>
      </c>
      <c r="K77" s="86"/>
      <c r="L77" s="96">
        <v>1.6294718E-2</v>
      </c>
      <c r="M77" s="97">
        <v>6.1479793631964614E-9</v>
      </c>
      <c r="N77" s="97">
        <f t="shared" si="1"/>
        <v>4.0920990999485825E-3</v>
      </c>
      <c r="O77" s="97">
        <f>L77/'סכום נכסי הקרן'!$C$42</f>
        <v>8.9509363092523553E-6</v>
      </c>
    </row>
    <row r="78" spans="2:15" s="123" customFormat="1">
      <c r="B78" s="89" t="s">
        <v>505</v>
      </c>
      <c r="C78" s="86" t="s">
        <v>506</v>
      </c>
      <c r="D78" s="99" t="s">
        <v>113</v>
      </c>
      <c r="E78" s="99" t="s">
        <v>302</v>
      </c>
      <c r="F78" s="86" t="s">
        <v>507</v>
      </c>
      <c r="G78" s="99" t="s">
        <v>336</v>
      </c>
      <c r="H78" s="99" t="s">
        <v>157</v>
      </c>
      <c r="I78" s="96">
        <v>13.205401999999999</v>
      </c>
      <c r="J78" s="98">
        <v>254.6</v>
      </c>
      <c r="K78" s="86"/>
      <c r="L78" s="96">
        <v>3.3620955000000001E-2</v>
      </c>
      <c r="M78" s="97">
        <v>1.1750488645278543E-8</v>
      </c>
      <c r="N78" s="97">
        <f t="shared" si="1"/>
        <v>8.4432439821856258E-3</v>
      </c>
      <c r="O78" s="97">
        <f>L78/'סכום נכסי הקרן'!$C$42</f>
        <v>1.8468501686328019E-5</v>
      </c>
    </row>
    <row r="79" spans="2:15" s="123" customFormat="1">
      <c r="B79" s="89" t="s">
        <v>508</v>
      </c>
      <c r="C79" s="86" t="s">
        <v>509</v>
      </c>
      <c r="D79" s="99" t="s">
        <v>113</v>
      </c>
      <c r="E79" s="99" t="s">
        <v>302</v>
      </c>
      <c r="F79" s="86" t="s">
        <v>510</v>
      </c>
      <c r="G79" s="99" t="s">
        <v>310</v>
      </c>
      <c r="H79" s="99" t="s">
        <v>157</v>
      </c>
      <c r="I79" s="96">
        <v>5.4061529999999998</v>
      </c>
      <c r="J79" s="98">
        <v>634.1</v>
      </c>
      <c r="K79" s="86"/>
      <c r="L79" s="96">
        <v>3.4280417000000001E-2</v>
      </c>
      <c r="M79" s="97">
        <v>1.3498310107342435E-8</v>
      </c>
      <c r="N79" s="97">
        <f t="shared" si="1"/>
        <v>8.6088549400831667E-3</v>
      </c>
      <c r="O79" s="97">
        <f>L79/'סכום נכסי הקרן'!$C$42</f>
        <v>1.8830754188051106E-5</v>
      </c>
    </row>
    <row r="80" spans="2:15" s="123" customFormat="1">
      <c r="B80" s="89" t="s">
        <v>511</v>
      </c>
      <c r="C80" s="86" t="s">
        <v>512</v>
      </c>
      <c r="D80" s="99" t="s">
        <v>113</v>
      </c>
      <c r="E80" s="99" t="s">
        <v>302</v>
      </c>
      <c r="F80" s="86" t="s">
        <v>513</v>
      </c>
      <c r="G80" s="99" t="s">
        <v>310</v>
      </c>
      <c r="H80" s="99" t="s">
        <v>157</v>
      </c>
      <c r="I80" s="96">
        <v>3.1301320000000006</v>
      </c>
      <c r="J80" s="98">
        <v>1150</v>
      </c>
      <c r="K80" s="86"/>
      <c r="L80" s="96">
        <v>3.5996516999999999E-2</v>
      </c>
      <c r="M80" s="97">
        <v>8.9234538186080737E-9</v>
      </c>
      <c r="N80" s="97">
        <f t="shared" si="1"/>
        <v>9.0398198248649551E-3</v>
      </c>
      <c r="O80" s="97">
        <f>L80/'סכום נכסי הקרן'!$C$42</f>
        <v>1.9773434006155842E-5</v>
      </c>
    </row>
    <row r="81" spans="2:15" s="123" customFormat="1">
      <c r="B81" s="89" t="s">
        <v>514</v>
      </c>
      <c r="C81" s="86" t="s">
        <v>515</v>
      </c>
      <c r="D81" s="99" t="s">
        <v>113</v>
      </c>
      <c r="E81" s="99" t="s">
        <v>302</v>
      </c>
      <c r="F81" s="86" t="s">
        <v>516</v>
      </c>
      <c r="G81" s="99" t="s">
        <v>336</v>
      </c>
      <c r="H81" s="99" t="s">
        <v>157</v>
      </c>
      <c r="I81" s="96">
        <v>1.1204860000000001</v>
      </c>
      <c r="J81" s="98">
        <v>1524</v>
      </c>
      <c r="K81" s="86"/>
      <c r="L81" s="96">
        <v>1.7076208999999998E-2</v>
      </c>
      <c r="M81" s="97">
        <v>1.2661491688578874E-8</v>
      </c>
      <c r="N81" s="97">
        <f t="shared" si="1"/>
        <v>4.2883552498075676E-3</v>
      </c>
      <c r="O81" s="97">
        <f>L81/'סכום נכסי הקרן'!$C$42</f>
        <v>9.3802211957569234E-6</v>
      </c>
    </row>
    <row r="82" spans="2:15" s="123" customFormat="1">
      <c r="B82" s="85"/>
      <c r="C82" s="86"/>
      <c r="D82" s="86"/>
      <c r="E82" s="86"/>
      <c r="F82" s="86"/>
      <c r="G82" s="86"/>
      <c r="H82" s="86"/>
      <c r="I82" s="96"/>
      <c r="J82" s="98"/>
      <c r="K82" s="86"/>
      <c r="L82" s="86"/>
      <c r="M82" s="86"/>
      <c r="N82" s="97"/>
      <c r="O82" s="86"/>
    </row>
    <row r="83" spans="2:15" s="123" customFormat="1">
      <c r="B83" s="104" t="s">
        <v>29</v>
      </c>
      <c r="C83" s="84"/>
      <c r="D83" s="84"/>
      <c r="E83" s="84"/>
      <c r="F83" s="84"/>
      <c r="G83" s="84"/>
      <c r="H83" s="84"/>
      <c r="I83" s="93"/>
      <c r="J83" s="95"/>
      <c r="K83" s="84"/>
      <c r="L83" s="93">
        <v>0.133439796</v>
      </c>
      <c r="M83" s="84"/>
      <c r="N83" s="94">
        <f t="shared" ref="N83:N122" si="2">L83/$L$11</f>
        <v>3.3510789760763118E-2</v>
      </c>
      <c r="O83" s="94">
        <f>L83/'סכום נכסי הקרן'!$C$42</f>
        <v>7.3300508490888115E-5</v>
      </c>
    </row>
    <row r="84" spans="2:15" s="123" customFormat="1">
      <c r="B84" s="89" t="s">
        <v>517</v>
      </c>
      <c r="C84" s="86" t="s">
        <v>518</v>
      </c>
      <c r="D84" s="99" t="s">
        <v>113</v>
      </c>
      <c r="E84" s="99" t="s">
        <v>302</v>
      </c>
      <c r="F84" s="86" t="s">
        <v>519</v>
      </c>
      <c r="G84" s="99" t="s">
        <v>495</v>
      </c>
      <c r="H84" s="99" t="s">
        <v>157</v>
      </c>
      <c r="I84" s="96">
        <v>0.39002499999999996</v>
      </c>
      <c r="J84" s="98">
        <v>778</v>
      </c>
      <c r="K84" s="86"/>
      <c r="L84" s="96">
        <v>3.0343950000000001E-3</v>
      </c>
      <c r="M84" s="97">
        <v>1.514407479264528E-8</v>
      </c>
      <c r="N84" s="97">
        <f t="shared" si="2"/>
        <v>7.6202883955331282E-4</v>
      </c>
      <c r="O84" s="97">
        <f>L84/'סכום נכסי הקרן'!$C$42</f>
        <v>1.6668393022888646E-6</v>
      </c>
    </row>
    <row r="85" spans="2:15" s="123" customFormat="1">
      <c r="B85" s="89" t="s">
        <v>520</v>
      </c>
      <c r="C85" s="86" t="s">
        <v>521</v>
      </c>
      <c r="D85" s="99" t="s">
        <v>113</v>
      </c>
      <c r="E85" s="99" t="s">
        <v>302</v>
      </c>
      <c r="F85" s="86" t="s">
        <v>522</v>
      </c>
      <c r="G85" s="99" t="s">
        <v>435</v>
      </c>
      <c r="H85" s="99" t="s">
        <v>157</v>
      </c>
      <c r="I85" s="96">
        <v>7.0796999999999999E-2</v>
      </c>
      <c r="J85" s="98">
        <v>2980</v>
      </c>
      <c r="K85" s="86"/>
      <c r="L85" s="96">
        <v>2.1097630000000002E-3</v>
      </c>
      <c r="M85" s="97">
        <v>1.434121505624E-8</v>
      </c>
      <c r="N85" s="97">
        <f t="shared" si="2"/>
        <v>5.2982563266236471E-4</v>
      </c>
      <c r="O85" s="97">
        <f>L85/'סכום נכסי הקרן'!$C$42</f>
        <v>1.1589248884587741E-6</v>
      </c>
    </row>
    <row r="86" spans="2:15" s="123" customFormat="1">
      <c r="B86" s="89" t="s">
        <v>523</v>
      </c>
      <c r="C86" s="86" t="s">
        <v>524</v>
      </c>
      <c r="D86" s="99" t="s">
        <v>113</v>
      </c>
      <c r="E86" s="99" t="s">
        <v>302</v>
      </c>
      <c r="F86" s="86" t="s">
        <v>525</v>
      </c>
      <c r="G86" s="99" t="s">
        <v>144</v>
      </c>
      <c r="H86" s="99" t="s">
        <v>157</v>
      </c>
      <c r="I86" s="96">
        <v>0.92539799999999994</v>
      </c>
      <c r="J86" s="98">
        <v>449.8</v>
      </c>
      <c r="K86" s="86"/>
      <c r="L86" s="96">
        <v>4.1624390000000004E-3</v>
      </c>
      <c r="M86" s="97">
        <v>1.6829120588347616E-8</v>
      </c>
      <c r="N86" s="97">
        <f t="shared" si="2"/>
        <v>1.0453149840022318E-3</v>
      </c>
      <c r="O86" s="97">
        <f>L86/'סכום נכסי הקרן'!$C$42</f>
        <v>2.2864910199825533E-6</v>
      </c>
    </row>
    <row r="87" spans="2:15" s="123" customFormat="1">
      <c r="B87" s="89" t="s">
        <v>526</v>
      </c>
      <c r="C87" s="86" t="s">
        <v>527</v>
      </c>
      <c r="D87" s="99" t="s">
        <v>113</v>
      </c>
      <c r="E87" s="99" t="s">
        <v>302</v>
      </c>
      <c r="F87" s="86" t="s">
        <v>528</v>
      </c>
      <c r="G87" s="99" t="s">
        <v>445</v>
      </c>
      <c r="H87" s="99" t="s">
        <v>157</v>
      </c>
      <c r="I87" s="96">
        <v>0.29456599999999999</v>
      </c>
      <c r="J87" s="98">
        <v>2167</v>
      </c>
      <c r="K87" s="86"/>
      <c r="L87" s="96">
        <v>6.3832440000000015E-3</v>
      </c>
      <c r="M87" s="97">
        <v>2.2189950423164342E-8</v>
      </c>
      <c r="N87" s="97">
        <f t="shared" si="2"/>
        <v>1.6030266388870427E-3</v>
      </c>
      <c r="O87" s="97">
        <f>L87/'סכום נכסי הקרן'!$C$42</f>
        <v>3.5064129670987409E-6</v>
      </c>
    </row>
    <row r="88" spans="2:15" s="123" customFormat="1">
      <c r="B88" s="89" t="s">
        <v>529</v>
      </c>
      <c r="C88" s="86" t="s">
        <v>530</v>
      </c>
      <c r="D88" s="99" t="s">
        <v>113</v>
      </c>
      <c r="E88" s="99" t="s">
        <v>302</v>
      </c>
      <c r="F88" s="86" t="s">
        <v>531</v>
      </c>
      <c r="G88" s="99" t="s">
        <v>144</v>
      </c>
      <c r="H88" s="99" t="s">
        <v>157</v>
      </c>
      <c r="I88" s="96">
        <v>3.1806000000000001E-2</v>
      </c>
      <c r="J88" s="98">
        <v>5240</v>
      </c>
      <c r="K88" s="86"/>
      <c r="L88" s="96">
        <v>1.6666419999999999E-3</v>
      </c>
      <c r="M88" s="97">
        <v>3.1695067264573991E-9</v>
      </c>
      <c r="N88" s="97">
        <f t="shared" si="2"/>
        <v>4.1854447730463974E-4</v>
      </c>
      <c r="O88" s="97">
        <f>L88/'סכום נכסי הקרן'!$C$42</f>
        <v>9.1551178684558785E-7</v>
      </c>
    </row>
    <row r="89" spans="2:15" s="123" customFormat="1">
      <c r="B89" s="89" t="s">
        <v>532</v>
      </c>
      <c r="C89" s="86" t="s">
        <v>533</v>
      </c>
      <c r="D89" s="99" t="s">
        <v>113</v>
      </c>
      <c r="E89" s="99" t="s">
        <v>302</v>
      </c>
      <c r="F89" s="86" t="s">
        <v>534</v>
      </c>
      <c r="G89" s="99" t="s">
        <v>314</v>
      </c>
      <c r="H89" s="99" t="s">
        <v>157</v>
      </c>
      <c r="I89" s="96">
        <v>0.31080000000000002</v>
      </c>
      <c r="J89" s="98">
        <v>890</v>
      </c>
      <c r="K89" s="86"/>
      <c r="L89" s="96">
        <v>2.7661169999999998E-3</v>
      </c>
      <c r="M89" s="97">
        <v>5.717693623678846E-9</v>
      </c>
      <c r="N89" s="97">
        <f t="shared" si="2"/>
        <v>6.9465607726703043E-4</v>
      </c>
      <c r="O89" s="97">
        <f>L89/'סכום נכסי הקרן'!$C$42</f>
        <v>1.5194701185341284E-6</v>
      </c>
    </row>
    <row r="90" spans="2:15" s="123" customFormat="1">
      <c r="B90" s="89" t="s">
        <v>535</v>
      </c>
      <c r="C90" s="86" t="s">
        <v>536</v>
      </c>
      <c r="D90" s="99" t="s">
        <v>113</v>
      </c>
      <c r="E90" s="99" t="s">
        <v>302</v>
      </c>
      <c r="F90" s="86" t="s">
        <v>537</v>
      </c>
      <c r="G90" s="99" t="s">
        <v>538</v>
      </c>
      <c r="H90" s="99" t="s">
        <v>157</v>
      </c>
      <c r="I90" s="96">
        <v>4.3450749999999996</v>
      </c>
      <c r="J90" s="98">
        <v>128</v>
      </c>
      <c r="K90" s="86"/>
      <c r="L90" s="96">
        <v>5.5616960000000005E-3</v>
      </c>
      <c r="M90" s="97">
        <v>1.5107214590214645E-8</v>
      </c>
      <c r="N90" s="97">
        <f t="shared" si="2"/>
        <v>1.396710958470569E-3</v>
      </c>
      <c r="O90" s="97">
        <f>L90/'סכום נכסי הקרן'!$C$42</f>
        <v>3.0551241615487669E-6</v>
      </c>
    </row>
    <row r="91" spans="2:15" s="123" customFormat="1">
      <c r="B91" s="89" t="s">
        <v>539</v>
      </c>
      <c r="C91" s="86" t="s">
        <v>540</v>
      </c>
      <c r="D91" s="99" t="s">
        <v>113</v>
      </c>
      <c r="E91" s="99" t="s">
        <v>302</v>
      </c>
      <c r="F91" s="86" t="s">
        <v>541</v>
      </c>
      <c r="G91" s="99" t="s">
        <v>185</v>
      </c>
      <c r="H91" s="99" t="s">
        <v>157</v>
      </c>
      <c r="I91" s="96">
        <v>3.0032999999999997E-2</v>
      </c>
      <c r="J91" s="98">
        <v>2249</v>
      </c>
      <c r="K91" s="86"/>
      <c r="L91" s="96">
        <v>6.7544199999999995E-4</v>
      </c>
      <c r="M91" s="97">
        <v>8.9149272297878069E-10</v>
      </c>
      <c r="N91" s="97">
        <f t="shared" si="2"/>
        <v>1.6962402173928203E-4</v>
      </c>
      <c r="O91" s="97">
        <f>L91/'סכום נכסי הקרן'!$C$42</f>
        <v>3.7103055865060259E-7</v>
      </c>
    </row>
    <row r="92" spans="2:15" s="123" customFormat="1">
      <c r="B92" s="89" t="s">
        <v>542</v>
      </c>
      <c r="C92" s="86" t="s">
        <v>543</v>
      </c>
      <c r="D92" s="99" t="s">
        <v>113</v>
      </c>
      <c r="E92" s="99" t="s">
        <v>302</v>
      </c>
      <c r="F92" s="86" t="s">
        <v>544</v>
      </c>
      <c r="G92" s="99" t="s">
        <v>431</v>
      </c>
      <c r="H92" s="99" t="s">
        <v>157</v>
      </c>
      <c r="I92" s="96">
        <v>0.46365400000000001</v>
      </c>
      <c r="J92" s="98">
        <v>170</v>
      </c>
      <c r="K92" s="86"/>
      <c r="L92" s="96">
        <v>7.8821200000000005E-4</v>
      </c>
      <c r="M92" s="97">
        <v>2.4019371573908263E-8</v>
      </c>
      <c r="N92" s="97">
        <f t="shared" si="2"/>
        <v>1.9794399729830686E-4</v>
      </c>
      <c r="O92" s="97">
        <f>L92/'סכום נכסי הקרן'!$C$42</f>
        <v>4.329768339770236E-7</v>
      </c>
    </row>
    <row r="93" spans="2:15" s="123" customFormat="1">
      <c r="B93" s="89" t="s">
        <v>545</v>
      </c>
      <c r="C93" s="86" t="s">
        <v>546</v>
      </c>
      <c r="D93" s="99" t="s">
        <v>113</v>
      </c>
      <c r="E93" s="99" t="s">
        <v>302</v>
      </c>
      <c r="F93" s="86" t="s">
        <v>547</v>
      </c>
      <c r="G93" s="99" t="s">
        <v>182</v>
      </c>
      <c r="H93" s="99" t="s">
        <v>157</v>
      </c>
      <c r="I93" s="96">
        <v>0.27828399999999998</v>
      </c>
      <c r="J93" s="98">
        <v>832.1</v>
      </c>
      <c r="K93" s="86"/>
      <c r="L93" s="96">
        <v>2.3155999999999997E-3</v>
      </c>
      <c r="M93" s="97">
        <v>9.3560442428156448E-9</v>
      </c>
      <c r="N93" s="97">
        <f t="shared" si="2"/>
        <v>5.8151756144788366E-4</v>
      </c>
      <c r="O93" s="97">
        <f>L93/'סכום נכסי הקרן'!$C$42</f>
        <v>1.2719942816871548E-6</v>
      </c>
    </row>
    <row r="94" spans="2:15" s="123" customFormat="1">
      <c r="B94" s="89" t="s">
        <v>548</v>
      </c>
      <c r="C94" s="86" t="s">
        <v>549</v>
      </c>
      <c r="D94" s="99" t="s">
        <v>113</v>
      </c>
      <c r="E94" s="99" t="s">
        <v>302</v>
      </c>
      <c r="F94" s="86" t="s">
        <v>550</v>
      </c>
      <c r="G94" s="99" t="s">
        <v>347</v>
      </c>
      <c r="H94" s="99" t="s">
        <v>157</v>
      </c>
      <c r="I94" s="96">
        <v>0.29172500000000001</v>
      </c>
      <c r="J94" s="98">
        <v>2253</v>
      </c>
      <c r="K94" s="86"/>
      <c r="L94" s="96">
        <v>6.5725530000000001E-3</v>
      </c>
      <c r="M94" s="97">
        <v>1.0421067198727832E-8</v>
      </c>
      <c r="N94" s="97">
        <f t="shared" si="2"/>
        <v>1.650567884369914E-3</v>
      </c>
      <c r="O94" s="97">
        <f>L94/'סכום נכסי הקרן'!$C$42</f>
        <v>3.6104032786689223E-6</v>
      </c>
    </row>
    <row r="95" spans="2:15" s="123" customFormat="1">
      <c r="B95" s="89" t="s">
        <v>551</v>
      </c>
      <c r="C95" s="86" t="s">
        <v>552</v>
      </c>
      <c r="D95" s="99" t="s">
        <v>113</v>
      </c>
      <c r="E95" s="99" t="s">
        <v>302</v>
      </c>
      <c r="F95" s="86" t="s">
        <v>553</v>
      </c>
      <c r="G95" s="99" t="s">
        <v>445</v>
      </c>
      <c r="H95" s="99" t="s">
        <v>157</v>
      </c>
      <c r="I95" s="96">
        <v>0.15573400000000001</v>
      </c>
      <c r="J95" s="98">
        <v>1943</v>
      </c>
      <c r="K95" s="86"/>
      <c r="L95" s="96">
        <v>3.0259179999999998E-3</v>
      </c>
      <c r="M95" s="97">
        <v>2.3410162632790225E-8</v>
      </c>
      <c r="N95" s="97">
        <f t="shared" si="2"/>
        <v>7.5990000712612606E-4</v>
      </c>
      <c r="O95" s="97">
        <f>L95/'סכום נכסי הקרן'!$C$42</f>
        <v>1.662182757321745E-6</v>
      </c>
    </row>
    <row r="96" spans="2:15" s="123" customFormat="1">
      <c r="B96" s="89" t="s">
        <v>554</v>
      </c>
      <c r="C96" s="86" t="s">
        <v>555</v>
      </c>
      <c r="D96" s="99" t="s">
        <v>113</v>
      </c>
      <c r="E96" s="99" t="s">
        <v>302</v>
      </c>
      <c r="F96" s="86" t="s">
        <v>556</v>
      </c>
      <c r="G96" s="99" t="s">
        <v>415</v>
      </c>
      <c r="H96" s="99" t="s">
        <v>157</v>
      </c>
      <c r="I96" s="96">
        <v>2.5883E-2</v>
      </c>
      <c r="J96" s="96">
        <v>3.4403999999999998E-5</v>
      </c>
      <c r="K96" s="86"/>
      <c r="L96" s="96">
        <v>3.4403999999999998E-5</v>
      </c>
      <c r="M96" s="97">
        <v>1.6371998524919809E-8</v>
      </c>
      <c r="N96" s="97">
        <f t="shared" si="2"/>
        <v>8.6398903886910488E-6</v>
      </c>
      <c r="O96" s="97">
        <f>L96/'סכום נכסי הקרן'!$C$42</f>
        <v>1.8898640208656452E-8</v>
      </c>
    </row>
    <row r="97" spans="2:15" s="123" customFormat="1">
      <c r="B97" s="89" t="s">
        <v>557</v>
      </c>
      <c r="C97" s="86" t="s">
        <v>558</v>
      </c>
      <c r="D97" s="99" t="s">
        <v>113</v>
      </c>
      <c r="E97" s="99" t="s">
        <v>302</v>
      </c>
      <c r="F97" s="86" t="s">
        <v>559</v>
      </c>
      <c r="G97" s="99" t="s">
        <v>538</v>
      </c>
      <c r="H97" s="99" t="s">
        <v>157</v>
      </c>
      <c r="I97" s="96">
        <v>0.28997400000000001</v>
      </c>
      <c r="J97" s="98">
        <v>731.6</v>
      </c>
      <c r="K97" s="86"/>
      <c r="L97" s="96">
        <v>2.1214520000000002E-3</v>
      </c>
      <c r="M97" s="97">
        <v>1.0772856431944086E-8</v>
      </c>
      <c r="N97" s="97">
        <f t="shared" si="2"/>
        <v>5.3276109594434966E-4</v>
      </c>
      <c r="O97" s="97">
        <f>L97/'סכום נכסי הקרן'!$C$42</f>
        <v>1.1653458338546289E-6</v>
      </c>
    </row>
    <row r="98" spans="2:15" s="123" customFormat="1">
      <c r="B98" s="89" t="s">
        <v>560</v>
      </c>
      <c r="C98" s="86" t="s">
        <v>561</v>
      </c>
      <c r="D98" s="99" t="s">
        <v>113</v>
      </c>
      <c r="E98" s="99" t="s">
        <v>302</v>
      </c>
      <c r="F98" s="86" t="s">
        <v>562</v>
      </c>
      <c r="G98" s="99" t="s">
        <v>180</v>
      </c>
      <c r="H98" s="99" t="s">
        <v>157</v>
      </c>
      <c r="I98" s="96">
        <v>0.17938499999999999</v>
      </c>
      <c r="J98" s="98">
        <v>656.8</v>
      </c>
      <c r="K98" s="86"/>
      <c r="L98" s="96">
        <v>1.1781999999999999E-3</v>
      </c>
      <c r="M98" s="97">
        <v>2.9736210792660608E-8</v>
      </c>
      <c r="N98" s="97">
        <f t="shared" si="2"/>
        <v>2.9588184094744195E-4</v>
      </c>
      <c r="O98" s="97">
        <f>L98/'סכום נכסי הקרן'!$C$42</f>
        <v>6.4720317096381326E-7</v>
      </c>
    </row>
    <row r="99" spans="2:15" s="123" customFormat="1">
      <c r="B99" s="89" t="s">
        <v>563</v>
      </c>
      <c r="C99" s="86" t="s">
        <v>564</v>
      </c>
      <c r="D99" s="99" t="s">
        <v>113</v>
      </c>
      <c r="E99" s="99" t="s">
        <v>302</v>
      </c>
      <c r="F99" s="86" t="s">
        <v>565</v>
      </c>
      <c r="G99" s="99" t="s">
        <v>183</v>
      </c>
      <c r="H99" s="99" t="s">
        <v>157</v>
      </c>
      <c r="I99" s="96">
        <v>0.40989100000000001</v>
      </c>
      <c r="J99" s="98">
        <v>393</v>
      </c>
      <c r="K99" s="86"/>
      <c r="L99" s="96">
        <v>1.6108730000000001E-3</v>
      </c>
      <c r="M99" s="97">
        <v>3.0038039002820735E-8</v>
      </c>
      <c r="N99" s="97">
        <f t="shared" si="2"/>
        <v>4.0453918585344487E-4</v>
      </c>
      <c r="O99" s="97">
        <f>L99/'סכום נכסי הקרן'!$C$42</f>
        <v>8.8487702734679242E-7</v>
      </c>
    </row>
    <row r="100" spans="2:15" s="123" customFormat="1">
      <c r="B100" s="89" t="s">
        <v>566</v>
      </c>
      <c r="C100" s="86" t="s">
        <v>567</v>
      </c>
      <c r="D100" s="99" t="s">
        <v>113</v>
      </c>
      <c r="E100" s="99" t="s">
        <v>302</v>
      </c>
      <c r="F100" s="86" t="s">
        <v>568</v>
      </c>
      <c r="G100" s="99" t="s">
        <v>329</v>
      </c>
      <c r="H100" s="99" t="s">
        <v>157</v>
      </c>
      <c r="I100" s="96">
        <v>0.57381700000000002</v>
      </c>
      <c r="J100" s="98">
        <v>662.9</v>
      </c>
      <c r="K100" s="86"/>
      <c r="L100" s="96">
        <v>3.8038340000000003E-3</v>
      </c>
      <c r="M100" s="97">
        <v>1.67626698864373E-8</v>
      </c>
      <c r="N100" s="97">
        <f t="shared" si="2"/>
        <v>9.5525836579398414E-4</v>
      </c>
      <c r="O100" s="97">
        <f>L100/'סכום נכסי הקרן'!$C$42</f>
        <v>2.0895038419792615E-6</v>
      </c>
    </row>
    <row r="101" spans="2:15" s="123" customFormat="1">
      <c r="B101" s="89" t="s">
        <v>569</v>
      </c>
      <c r="C101" s="86" t="s">
        <v>570</v>
      </c>
      <c r="D101" s="99" t="s">
        <v>113</v>
      </c>
      <c r="E101" s="99" t="s">
        <v>302</v>
      </c>
      <c r="F101" s="86" t="s">
        <v>571</v>
      </c>
      <c r="G101" s="99" t="s">
        <v>329</v>
      </c>
      <c r="H101" s="99" t="s">
        <v>157</v>
      </c>
      <c r="I101" s="96">
        <v>0.35824800000000001</v>
      </c>
      <c r="J101" s="98">
        <v>1946</v>
      </c>
      <c r="K101" s="86"/>
      <c r="L101" s="96">
        <v>6.9715059999999997E-3</v>
      </c>
      <c r="M101" s="97">
        <v>2.3600362245349352E-8</v>
      </c>
      <c r="N101" s="97">
        <f t="shared" si="2"/>
        <v>1.7507571120829548E-3</v>
      </c>
      <c r="O101" s="97">
        <f>L101/'סכום נכסי הקרן'!$C$42</f>
        <v>3.8295542264413934E-6</v>
      </c>
    </row>
    <row r="102" spans="2:15" s="123" customFormat="1">
      <c r="B102" s="89" t="s">
        <v>572</v>
      </c>
      <c r="C102" s="86" t="s">
        <v>573</v>
      </c>
      <c r="D102" s="99" t="s">
        <v>113</v>
      </c>
      <c r="E102" s="99" t="s">
        <v>302</v>
      </c>
      <c r="F102" s="86" t="s">
        <v>574</v>
      </c>
      <c r="G102" s="99" t="s">
        <v>336</v>
      </c>
      <c r="H102" s="99" t="s">
        <v>157</v>
      </c>
      <c r="I102" s="96">
        <v>0.33718599999999993</v>
      </c>
      <c r="J102" s="98">
        <v>1032</v>
      </c>
      <c r="K102" s="86"/>
      <c r="L102" s="96">
        <v>3.4797600000000001E-3</v>
      </c>
      <c r="M102" s="97">
        <v>1.6858457077146141E-8</v>
      </c>
      <c r="N102" s="97">
        <f t="shared" si="2"/>
        <v>8.7387353153562275E-4</v>
      </c>
      <c r="O102" s="97">
        <f>L102/'סכום נכסי הקרן'!$C$42</f>
        <v>1.9114850672152768E-6</v>
      </c>
    </row>
    <row r="103" spans="2:15" s="123" customFormat="1">
      <c r="B103" s="89" t="s">
        <v>575</v>
      </c>
      <c r="C103" s="86" t="s">
        <v>576</v>
      </c>
      <c r="D103" s="99" t="s">
        <v>113</v>
      </c>
      <c r="E103" s="99" t="s">
        <v>302</v>
      </c>
      <c r="F103" s="86" t="s">
        <v>577</v>
      </c>
      <c r="G103" s="99" t="s">
        <v>397</v>
      </c>
      <c r="H103" s="99" t="s">
        <v>157</v>
      </c>
      <c r="I103" s="96">
        <v>0.24851599999999999</v>
      </c>
      <c r="J103" s="98">
        <v>1464</v>
      </c>
      <c r="K103" s="86"/>
      <c r="L103" s="96">
        <v>3.638273E-3</v>
      </c>
      <c r="M103" s="97">
        <v>1.719912109498681E-8</v>
      </c>
      <c r="N103" s="97">
        <f t="shared" si="2"/>
        <v>9.1368096512423405E-4</v>
      </c>
      <c r="O103" s="97">
        <f>L103/'סכום נכסי הקרן'!$C$42</f>
        <v>1.9985586678255186E-6</v>
      </c>
    </row>
    <row r="104" spans="2:15" s="123" customFormat="1">
      <c r="B104" s="89" t="s">
        <v>578</v>
      </c>
      <c r="C104" s="86" t="s">
        <v>579</v>
      </c>
      <c r="D104" s="99" t="s">
        <v>113</v>
      </c>
      <c r="E104" s="99" t="s">
        <v>302</v>
      </c>
      <c r="F104" s="86" t="s">
        <v>580</v>
      </c>
      <c r="G104" s="99" t="s">
        <v>415</v>
      </c>
      <c r="H104" s="99" t="s">
        <v>157</v>
      </c>
      <c r="I104" s="96">
        <v>0.18549199999999999</v>
      </c>
      <c r="J104" s="98">
        <v>1476</v>
      </c>
      <c r="K104" s="86"/>
      <c r="L104" s="96">
        <v>2.737855E-3</v>
      </c>
      <c r="M104" s="97">
        <v>1.5092307066433425E-8</v>
      </c>
      <c r="N104" s="97">
        <f t="shared" si="2"/>
        <v>6.8755862981425794E-4</v>
      </c>
      <c r="O104" s="97">
        <f>L104/'סכום נכסי הקרן'!$C$42</f>
        <v>1.5039453722959863E-6</v>
      </c>
    </row>
    <row r="105" spans="2:15" s="123" customFormat="1">
      <c r="B105" s="89" t="s">
        <v>581</v>
      </c>
      <c r="C105" s="86" t="s">
        <v>582</v>
      </c>
      <c r="D105" s="99" t="s">
        <v>113</v>
      </c>
      <c r="E105" s="99" t="s">
        <v>302</v>
      </c>
      <c r="F105" s="86" t="s">
        <v>583</v>
      </c>
      <c r="G105" s="99" t="s">
        <v>182</v>
      </c>
      <c r="H105" s="99" t="s">
        <v>157</v>
      </c>
      <c r="I105" s="96">
        <v>1.3484529999999999</v>
      </c>
      <c r="J105" s="98">
        <v>269.5</v>
      </c>
      <c r="K105" s="86"/>
      <c r="L105" s="96">
        <v>3.6340809999999999E-3</v>
      </c>
      <c r="M105" s="97">
        <v>8.3632366937212272E-9</v>
      </c>
      <c r="N105" s="97">
        <f t="shared" si="2"/>
        <v>9.1262822647438532E-4</v>
      </c>
      <c r="O105" s="97">
        <f>L105/'סכום נכסי הקרן'!$C$42</f>
        <v>1.9962559384988502E-6</v>
      </c>
    </row>
    <row r="106" spans="2:15" s="123" customFormat="1">
      <c r="B106" s="89" t="s">
        <v>584</v>
      </c>
      <c r="C106" s="86" t="s">
        <v>585</v>
      </c>
      <c r="D106" s="99" t="s">
        <v>113</v>
      </c>
      <c r="E106" s="99" t="s">
        <v>302</v>
      </c>
      <c r="F106" s="86" t="s">
        <v>586</v>
      </c>
      <c r="G106" s="99" t="s">
        <v>445</v>
      </c>
      <c r="H106" s="99" t="s">
        <v>157</v>
      </c>
      <c r="I106" s="96">
        <v>0.248722</v>
      </c>
      <c r="J106" s="98">
        <v>353.9</v>
      </c>
      <c r="K106" s="86"/>
      <c r="L106" s="96">
        <v>8.8022700000000003E-4</v>
      </c>
      <c r="M106" s="97">
        <v>2.1581691320432784E-8</v>
      </c>
      <c r="N106" s="97">
        <f t="shared" si="2"/>
        <v>2.2105176134072654E-4</v>
      </c>
      <c r="O106" s="97">
        <f>L106/'סכום נכסי הקרן'!$C$42</f>
        <v>4.8352207228650871E-7</v>
      </c>
    </row>
    <row r="107" spans="2:15" s="123" customFormat="1">
      <c r="B107" s="89" t="s">
        <v>587</v>
      </c>
      <c r="C107" s="86" t="s">
        <v>588</v>
      </c>
      <c r="D107" s="99" t="s">
        <v>113</v>
      </c>
      <c r="E107" s="99" t="s">
        <v>302</v>
      </c>
      <c r="F107" s="86" t="s">
        <v>589</v>
      </c>
      <c r="G107" s="99" t="s">
        <v>310</v>
      </c>
      <c r="H107" s="99" t="s">
        <v>157</v>
      </c>
      <c r="I107" s="96">
        <v>0.10433199999999999</v>
      </c>
      <c r="J107" s="98">
        <v>10840</v>
      </c>
      <c r="K107" s="86"/>
      <c r="L107" s="96">
        <v>1.1309540999999999E-2</v>
      </c>
      <c r="M107" s="97">
        <v>2.8582606065653532E-8</v>
      </c>
      <c r="N107" s="97">
        <f t="shared" si="2"/>
        <v>2.8401695903501729E-3</v>
      </c>
      <c r="O107" s="97">
        <f>L107/'סכום נכסי הקרן'!$C$42</f>
        <v>6.2125027986294823E-6</v>
      </c>
    </row>
    <row r="108" spans="2:15" s="123" customFormat="1">
      <c r="B108" s="89" t="s">
        <v>590</v>
      </c>
      <c r="C108" s="86" t="s">
        <v>591</v>
      </c>
      <c r="D108" s="99" t="s">
        <v>113</v>
      </c>
      <c r="E108" s="99" t="s">
        <v>302</v>
      </c>
      <c r="F108" s="86" t="s">
        <v>592</v>
      </c>
      <c r="G108" s="99" t="s">
        <v>144</v>
      </c>
      <c r="H108" s="99" t="s">
        <v>157</v>
      </c>
      <c r="I108" s="96">
        <v>0.257886</v>
      </c>
      <c r="J108" s="98">
        <v>1368</v>
      </c>
      <c r="K108" s="86"/>
      <c r="L108" s="96">
        <v>3.5278850000000001E-3</v>
      </c>
      <c r="M108" s="97">
        <v>1.7915199471809851E-8</v>
      </c>
      <c r="N108" s="97">
        <f t="shared" si="2"/>
        <v>8.8595918218542383E-4</v>
      </c>
      <c r="O108" s="97">
        <f>L108/'סכום נכסי הקרן'!$C$42</f>
        <v>1.9379208613101956E-6</v>
      </c>
    </row>
    <row r="109" spans="2:15" s="123" customFormat="1">
      <c r="B109" s="89" t="s">
        <v>593</v>
      </c>
      <c r="C109" s="86" t="s">
        <v>594</v>
      </c>
      <c r="D109" s="99" t="s">
        <v>113</v>
      </c>
      <c r="E109" s="99" t="s">
        <v>302</v>
      </c>
      <c r="F109" s="86" t="s">
        <v>595</v>
      </c>
      <c r="G109" s="99" t="s">
        <v>144</v>
      </c>
      <c r="H109" s="99" t="s">
        <v>157</v>
      </c>
      <c r="I109" s="96">
        <v>0.67400400000000005</v>
      </c>
      <c r="J109" s="98">
        <v>764.2</v>
      </c>
      <c r="K109" s="86"/>
      <c r="L109" s="96">
        <v>5.1507370000000007E-3</v>
      </c>
      <c r="M109" s="97">
        <v>1.7011665314280954E-8</v>
      </c>
      <c r="N109" s="97">
        <f t="shared" si="2"/>
        <v>1.2935066591377564E-3</v>
      </c>
      <c r="O109" s="97">
        <f>L109/'סכום נכסי הקרן'!$C$42</f>
        <v>2.8293781354614152E-6</v>
      </c>
    </row>
    <row r="110" spans="2:15" s="123" customFormat="1">
      <c r="B110" s="89" t="s">
        <v>596</v>
      </c>
      <c r="C110" s="86" t="s">
        <v>597</v>
      </c>
      <c r="D110" s="99" t="s">
        <v>113</v>
      </c>
      <c r="E110" s="99" t="s">
        <v>302</v>
      </c>
      <c r="F110" s="86" t="s">
        <v>598</v>
      </c>
      <c r="G110" s="99" t="s">
        <v>144</v>
      </c>
      <c r="H110" s="99" t="s">
        <v>157</v>
      </c>
      <c r="I110" s="96">
        <v>1.102562</v>
      </c>
      <c r="J110" s="98">
        <v>73.2</v>
      </c>
      <c r="K110" s="86"/>
      <c r="L110" s="96">
        <v>8.0707499999999998E-4</v>
      </c>
      <c r="M110" s="97">
        <v>6.3059475170259447E-9</v>
      </c>
      <c r="N110" s="97">
        <f t="shared" si="2"/>
        <v>2.0268107009222265E-4</v>
      </c>
      <c r="O110" s="97">
        <f>L110/'סכום נכסי הקרן'!$C$42</f>
        <v>4.4333856663182785E-7</v>
      </c>
    </row>
    <row r="111" spans="2:15" s="123" customFormat="1">
      <c r="B111" s="89" t="s">
        <v>599</v>
      </c>
      <c r="C111" s="86" t="s">
        <v>600</v>
      </c>
      <c r="D111" s="99" t="s">
        <v>113</v>
      </c>
      <c r="E111" s="99" t="s">
        <v>302</v>
      </c>
      <c r="F111" s="86" t="s">
        <v>601</v>
      </c>
      <c r="G111" s="99" t="s">
        <v>144</v>
      </c>
      <c r="H111" s="99" t="s">
        <v>157</v>
      </c>
      <c r="I111" s="96">
        <v>2.6051479999999998</v>
      </c>
      <c r="J111" s="98">
        <v>111.8</v>
      </c>
      <c r="K111" s="86"/>
      <c r="L111" s="96">
        <v>2.9125560000000002E-3</v>
      </c>
      <c r="M111" s="97">
        <v>7.4432799999999991E-9</v>
      </c>
      <c r="N111" s="97">
        <f t="shared" si="2"/>
        <v>7.3143136236845853E-4</v>
      </c>
      <c r="O111" s="97">
        <f>L111/'סכום נכסי הקרן'!$C$42</f>
        <v>1.5999112873957566E-6</v>
      </c>
    </row>
    <row r="112" spans="2:15" s="123" customFormat="1">
      <c r="B112" s="89" t="s">
        <v>602</v>
      </c>
      <c r="C112" s="86" t="s">
        <v>603</v>
      </c>
      <c r="D112" s="99" t="s">
        <v>113</v>
      </c>
      <c r="E112" s="99" t="s">
        <v>302</v>
      </c>
      <c r="F112" s="86" t="s">
        <v>604</v>
      </c>
      <c r="G112" s="99" t="s">
        <v>402</v>
      </c>
      <c r="H112" s="99" t="s">
        <v>157</v>
      </c>
      <c r="I112" s="96">
        <v>0.12380200000000001</v>
      </c>
      <c r="J112" s="98">
        <v>3016</v>
      </c>
      <c r="K112" s="86"/>
      <c r="L112" s="96">
        <v>3.7338740000000003E-3</v>
      </c>
      <c r="M112" s="97">
        <v>1.1756244383112912E-8</v>
      </c>
      <c r="N112" s="97">
        <f t="shared" si="2"/>
        <v>9.3768928279221609E-4</v>
      </c>
      <c r="O112" s="97">
        <f>L112/'סכום נכסי הקרן'!$C$42</f>
        <v>2.0510737504492764E-6</v>
      </c>
    </row>
    <row r="113" spans="2:15" s="123" customFormat="1">
      <c r="B113" s="89" t="s">
        <v>605</v>
      </c>
      <c r="C113" s="86" t="s">
        <v>606</v>
      </c>
      <c r="D113" s="99" t="s">
        <v>113</v>
      </c>
      <c r="E113" s="99" t="s">
        <v>302</v>
      </c>
      <c r="F113" s="86" t="s">
        <v>607</v>
      </c>
      <c r="G113" s="99" t="s">
        <v>310</v>
      </c>
      <c r="H113" s="99" t="s">
        <v>157</v>
      </c>
      <c r="I113" s="96">
        <v>3.2420000000000001E-3</v>
      </c>
      <c r="J113" s="98">
        <v>35.6</v>
      </c>
      <c r="K113" s="86"/>
      <c r="L113" s="96">
        <v>1.1540000000000001E-6</v>
      </c>
      <c r="M113" s="97">
        <v>4.7289786179275554E-10</v>
      </c>
      <c r="N113" s="97">
        <f t="shared" si="2"/>
        <v>2.8980448519211346E-7</v>
      </c>
      <c r="O113" s="97">
        <f>L113/'סכום נכסי הקרן'!$C$42</f>
        <v>6.3390974307608268E-10</v>
      </c>
    </row>
    <row r="114" spans="2:15" s="123" customFormat="1">
      <c r="B114" s="89" t="s">
        <v>608</v>
      </c>
      <c r="C114" s="86" t="s">
        <v>609</v>
      </c>
      <c r="D114" s="99" t="s">
        <v>113</v>
      </c>
      <c r="E114" s="99" t="s">
        <v>302</v>
      </c>
      <c r="F114" s="86" t="s">
        <v>610</v>
      </c>
      <c r="G114" s="99" t="s">
        <v>329</v>
      </c>
      <c r="H114" s="99" t="s">
        <v>157</v>
      </c>
      <c r="I114" s="96">
        <v>0.15652099999999999</v>
      </c>
      <c r="J114" s="98">
        <v>562.5</v>
      </c>
      <c r="K114" s="86"/>
      <c r="L114" s="96">
        <v>8.8043099999999999E-4</v>
      </c>
      <c r="M114" s="97">
        <v>1.1925070624659581E-8</v>
      </c>
      <c r="N114" s="97">
        <f t="shared" si="2"/>
        <v>2.2110299194296154E-4</v>
      </c>
      <c r="O114" s="97">
        <f>L114/'סכום נכסי הקרן'!$C$42</f>
        <v>4.8363413258771101E-7</v>
      </c>
    </row>
    <row r="115" spans="2:15" s="123" customFormat="1">
      <c r="B115" s="89" t="s">
        <v>611</v>
      </c>
      <c r="C115" s="86" t="s">
        <v>612</v>
      </c>
      <c r="D115" s="99" t="s">
        <v>113</v>
      </c>
      <c r="E115" s="99" t="s">
        <v>302</v>
      </c>
      <c r="F115" s="86" t="s">
        <v>613</v>
      </c>
      <c r="G115" s="99" t="s">
        <v>329</v>
      </c>
      <c r="H115" s="99" t="s">
        <v>157</v>
      </c>
      <c r="I115" s="96">
        <v>0.34340100000000001</v>
      </c>
      <c r="J115" s="98">
        <v>1795</v>
      </c>
      <c r="K115" s="86"/>
      <c r="L115" s="96">
        <v>6.1640520000000006E-3</v>
      </c>
      <c r="M115" s="97">
        <v>1.3348668579140989E-8</v>
      </c>
      <c r="N115" s="97">
        <f t="shared" si="2"/>
        <v>1.5479808635679526E-3</v>
      </c>
      <c r="O115" s="97">
        <f>L115/'סכום נכסי הקרן'!$C$42</f>
        <v>3.3860074693480189E-6</v>
      </c>
    </row>
    <row r="116" spans="2:15" s="123" customFormat="1">
      <c r="B116" s="89" t="s">
        <v>614</v>
      </c>
      <c r="C116" s="86" t="s">
        <v>615</v>
      </c>
      <c r="D116" s="99" t="s">
        <v>113</v>
      </c>
      <c r="E116" s="99" t="s">
        <v>302</v>
      </c>
      <c r="F116" s="86" t="s">
        <v>616</v>
      </c>
      <c r="G116" s="99" t="s">
        <v>617</v>
      </c>
      <c r="H116" s="99" t="s">
        <v>157</v>
      </c>
      <c r="I116" s="96">
        <v>2.638487</v>
      </c>
      <c r="J116" s="98">
        <v>163.1</v>
      </c>
      <c r="K116" s="86"/>
      <c r="L116" s="96">
        <v>4.3033730000000001E-3</v>
      </c>
      <c r="M116" s="97">
        <v>1.8344035661008839E-8</v>
      </c>
      <c r="N116" s="97">
        <f t="shared" si="2"/>
        <v>1.080707796234524E-3</v>
      </c>
      <c r="O116" s="97">
        <f>L116/'סכום נכסי הקרן'!$C$42</f>
        <v>2.363908208657323E-6</v>
      </c>
    </row>
    <row r="117" spans="2:15" s="123" customFormat="1">
      <c r="B117" s="89" t="s">
        <v>618</v>
      </c>
      <c r="C117" s="86" t="s">
        <v>619</v>
      </c>
      <c r="D117" s="99" t="s">
        <v>113</v>
      </c>
      <c r="E117" s="99" t="s">
        <v>302</v>
      </c>
      <c r="F117" s="86" t="s">
        <v>620</v>
      </c>
      <c r="G117" s="99" t="s">
        <v>321</v>
      </c>
      <c r="H117" s="99" t="s">
        <v>157</v>
      </c>
      <c r="I117" s="96">
        <v>0.15228</v>
      </c>
      <c r="J117" s="98">
        <v>1462</v>
      </c>
      <c r="K117" s="86"/>
      <c r="L117" s="96">
        <v>2.2263280000000001E-3</v>
      </c>
      <c r="M117" s="97">
        <v>1.7216450053470713E-8</v>
      </c>
      <c r="N117" s="97">
        <f t="shared" si="2"/>
        <v>5.5909864810120232E-4</v>
      </c>
      <c r="O117" s="97">
        <f>L117/'סכום נכסי הקרן'!$C$42</f>
        <v>1.2229558149766802E-6</v>
      </c>
    </row>
    <row r="118" spans="2:15" s="123" customFormat="1">
      <c r="B118" s="89" t="s">
        <v>621</v>
      </c>
      <c r="C118" s="86" t="s">
        <v>622</v>
      </c>
      <c r="D118" s="99" t="s">
        <v>113</v>
      </c>
      <c r="E118" s="99" t="s">
        <v>302</v>
      </c>
      <c r="F118" s="86" t="s">
        <v>623</v>
      </c>
      <c r="G118" s="99" t="s">
        <v>180</v>
      </c>
      <c r="H118" s="99" t="s">
        <v>157</v>
      </c>
      <c r="I118" s="96">
        <v>7.9715999999999995E-2</v>
      </c>
      <c r="J118" s="98">
        <v>7473</v>
      </c>
      <c r="K118" s="86"/>
      <c r="L118" s="96">
        <v>5.9571630000000006E-3</v>
      </c>
      <c r="M118" s="97">
        <v>9.6653220379672701E-9</v>
      </c>
      <c r="N118" s="97">
        <f t="shared" si="2"/>
        <v>1.496024745598359E-3</v>
      </c>
      <c r="O118" s="97">
        <f>L118/'סכום נכסי הקרן'!$C$42</f>
        <v>3.2723601965271631E-6</v>
      </c>
    </row>
    <row r="119" spans="2:15" s="123" customFormat="1">
      <c r="B119" s="89" t="s">
        <v>624</v>
      </c>
      <c r="C119" s="86" t="s">
        <v>625</v>
      </c>
      <c r="D119" s="99" t="s">
        <v>113</v>
      </c>
      <c r="E119" s="99" t="s">
        <v>302</v>
      </c>
      <c r="F119" s="86" t="s">
        <v>626</v>
      </c>
      <c r="G119" s="99" t="s">
        <v>329</v>
      </c>
      <c r="H119" s="99" t="s">
        <v>157</v>
      </c>
      <c r="I119" s="96">
        <v>1.7553049999999999</v>
      </c>
      <c r="J119" s="98">
        <v>585.5</v>
      </c>
      <c r="K119" s="86"/>
      <c r="L119" s="96">
        <v>1.0277313E-2</v>
      </c>
      <c r="M119" s="97">
        <v>2.2496180511104127E-8</v>
      </c>
      <c r="N119" s="97">
        <f t="shared" si="2"/>
        <v>2.5809457566059054E-3</v>
      </c>
      <c r="O119" s="97">
        <f>L119/'סכום נכסי הקרן'!$C$42</f>
        <v>5.6454842663279753E-6</v>
      </c>
    </row>
    <row r="120" spans="2:15" s="123" customFormat="1">
      <c r="B120" s="89" t="s">
        <v>627</v>
      </c>
      <c r="C120" s="86" t="s">
        <v>628</v>
      </c>
      <c r="D120" s="99" t="s">
        <v>113</v>
      </c>
      <c r="E120" s="99" t="s">
        <v>302</v>
      </c>
      <c r="F120" s="86" t="s">
        <v>629</v>
      </c>
      <c r="G120" s="99" t="s">
        <v>495</v>
      </c>
      <c r="H120" s="99" t="s">
        <v>157</v>
      </c>
      <c r="I120" s="96">
        <v>1.0609</v>
      </c>
      <c r="J120" s="98">
        <v>201.7</v>
      </c>
      <c r="K120" s="86"/>
      <c r="L120" s="96">
        <v>2.1398350000000001E-3</v>
      </c>
      <c r="M120" s="97">
        <v>3.7396861472366567E-9</v>
      </c>
      <c r="N120" s="97">
        <f t="shared" si="2"/>
        <v>5.3737762614477125E-4</v>
      </c>
      <c r="O120" s="97">
        <f>L120/'סכום נכסי הקרן'!$C$42</f>
        <v>1.1754438952124864E-6</v>
      </c>
    </row>
    <row r="121" spans="2:15" s="123" customFormat="1">
      <c r="B121" s="89" t="s">
        <v>630</v>
      </c>
      <c r="C121" s="86" t="s">
        <v>631</v>
      </c>
      <c r="D121" s="99" t="s">
        <v>113</v>
      </c>
      <c r="E121" s="99" t="s">
        <v>302</v>
      </c>
      <c r="F121" s="86" t="s">
        <v>632</v>
      </c>
      <c r="G121" s="99" t="s">
        <v>329</v>
      </c>
      <c r="H121" s="99" t="s">
        <v>157</v>
      </c>
      <c r="I121" s="96">
        <v>0.41564599999999996</v>
      </c>
      <c r="J121" s="98">
        <v>1134</v>
      </c>
      <c r="K121" s="86"/>
      <c r="L121" s="96">
        <v>4.7134200000000003E-3</v>
      </c>
      <c r="M121" s="97">
        <v>2.4745495207876956E-8</v>
      </c>
      <c r="N121" s="97">
        <f t="shared" si="2"/>
        <v>1.1836830646396979E-3</v>
      </c>
      <c r="O121" s="97">
        <f>L121/'סכום נכסי הקרן'!$C$42</f>
        <v>2.589153259280476E-6</v>
      </c>
    </row>
    <row r="122" spans="2:15" s="123" customFormat="1">
      <c r="B122" s="89" t="s">
        <v>633</v>
      </c>
      <c r="C122" s="86" t="s">
        <v>634</v>
      </c>
      <c r="D122" s="99" t="s">
        <v>113</v>
      </c>
      <c r="E122" s="99" t="s">
        <v>302</v>
      </c>
      <c r="F122" s="86" t="s">
        <v>635</v>
      </c>
      <c r="G122" s="99" t="s">
        <v>415</v>
      </c>
      <c r="H122" s="99" t="s">
        <v>157</v>
      </c>
      <c r="I122" s="96">
        <v>2.1482899999999998</v>
      </c>
      <c r="J122" s="98">
        <v>10.1</v>
      </c>
      <c r="K122" s="86"/>
      <c r="L122" s="96">
        <v>2.1697700000000001E-4</v>
      </c>
      <c r="M122" s="97">
        <v>5.217406197142642E-9</v>
      </c>
      <c r="N122" s="97">
        <f t="shared" si="2"/>
        <v>5.4489521476195145E-5</v>
      </c>
      <c r="O122" s="97">
        <f>L122/'סכום נכסי הקרן'!$C$42</f>
        <v>1.1918876457835284E-7</v>
      </c>
    </row>
    <row r="123" spans="2:15" s="123" customFormat="1">
      <c r="B123" s="85"/>
      <c r="C123" s="86"/>
      <c r="D123" s="86"/>
      <c r="E123" s="86"/>
      <c r="F123" s="86"/>
      <c r="G123" s="86"/>
      <c r="H123" s="86"/>
      <c r="I123" s="96"/>
      <c r="J123" s="98"/>
      <c r="K123" s="86"/>
      <c r="L123" s="86"/>
      <c r="M123" s="86"/>
      <c r="N123" s="97"/>
      <c r="O123" s="86"/>
    </row>
    <row r="124" spans="2:15" s="123" customFormat="1">
      <c r="B124" s="83" t="s">
        <v>221</v>
      </c>
      <c r="C124" s="84"/>
      <c r="D124" s="84"/>
      <c r="E124" s="84"/>
      <c r="F124" s="84"/>
      <c r="G124" s="84"/>
      <c r="H124" s="84"/>
      <c r="I124" s="93"/>
      <c r="J124" s="95"/>
      <c r="K124" s="93">
        <v>1.4495E-4</v>
      </c>
      <c r="L124" s="93">
        <f>L125+L147</f>
        <v>0.43065690199999995</v>
      </c>
      <c r="M124" s="84"/>
      <c r="N124" s="94">
        <f t="shared" ref="N124:N145" si="3">L124/$L$11</f>
        <v>0.10815104140254803</v>
      </c>
      <c r="O124" s="94">
        <f>L124/'סכום נכסי הקרן'!$C$42</f>
        <v>2.3656638310291304E-4</v>
      </c>
    </row>
    <row r="125" spans="2:15" s="123" customFormat="1">
      <c r="B125" s="104" t="s">
        <v>51</v>
      </c>
      <c r="C125" s="84"/>
      <c r="D125" s="84"/>
      <c r="E125" s="84"/>
      <c r="F125" s="84"/>
      <c r="G125" s="84"/>
      <c r="H125" s="84"/>
      <c r="I125" s="93"/>
      <c r="J125" s="95"/>
      <c r="K125" s="93">
        <v>1.4495E-4</v>
      </c>
      <c r="L125" s="93">
        <f>SUM(L126:L145)</f>
        <v>0.292014051</v>
      </c>
      <c r="M125" s="84"/>
      <c r="N125" s="94">
        <f t="shared" si="3"/>
        <v>7.3333606342217111E-2</v>
      </c>
      <c r="O125" s="94">
        <f>L125/'סכום נכסי הקרן'!$C$42</f>
        <v>1.6040775740382677E-4</v>
      </c>
    </row>
    <row r="126" spans="2:15" s="123" customFormat="1">
      <c r="B126" s="89" t="s">
        <v>636</v>
      </c>
      <c r="C126" s="86" t="s">
        <v>637</v>
      </c>
      <c r="D126" s="99" t="s">
        <v>638</v>
      </c>
      <c r="E126" s="99" t="s">
        <v>639</v>
      </c>
      <c r="F126" s="86" t="s">
        <v>541</v>
      </c>
      <c r="G126" s="99" t="s">
        <v>185</v>
      </c>
      <c r="H126" s="99" t="s">
        <v>156</v>
      </c>
      <c r="I126" s="96">
        <v>0.42726999999999998</v>
      </c>
      <c r="J126" s="98">
        <v>607</v>
      </c>
      <c r="K126" s="86"/>
      <c r="L126" s="96">
        <v>9.7205390000000003E-3</v>
      </c>
      <c r="M126" s="97">
        <v>1.2682985241139535E-8</v>
      </c>
      <c r="N126" s="97">
        <f t="shared" si="3"/>
        <v>2.4411228775432074E-3</v>
      </c>
      <c r="O126" s="97">
        <f>L126/'סכום נכסי הקרן'!$C$42</f>
        <v>5.3396398440650273E-6</v>
      </c>
    </row>
    <row r="127" spans="2:15" s="123" customFormat="1">
      <c r="B127" s="89" t="s">
        <v>640</v>
      </c>
      <c r="C127" s="86" t="s">
        <v>641</v>
      </c>
      <c r="D127" s="99" t="s">
        <v>642</v>
      </c>
      <c r="E127" s="99" t="s">
        <v>639</v>
      </c>
      <c r="F127" s="86" t="s">
        <v>643</v>
      </c>
      <c r="G127" s="99" t="s">
        <v>644</v>
      </c>
      <c r="H127" s="99" t="s">
        <v>156</v>
      </c>
      <c r="I127" s="96">
        <v>8.2902000000000003E-2</v>
      </c>
      <c r="J127" s="98">
        <v>5858</v>
      </c>
      <c r="K127" s="96">
        <v>7.7680000000000002E-5</v>
      </c>
      <c r="L127" s="96">
        <v>1.8279548999999999E-2</v>
      </c>
      <c r="M127" s="97">
        <v>5.9395774697988913E-10</v>
      </c>
      <c r="N127" s="97">
        <f t="shared" si="3"/>
        <v>4.5905505090892643E-3</v>
      </c>
      <c r="O127" s="97">
        <f>L127/'סכום נכסי הקרן'!$C$42</f>
        <v>1.0041234150898321E-5</v>
      </c>
    </row>
    <row r="128" spans="2:15" s="123" customFormat="1">
      <c r="B128" s="89" t="s">
        <v>645</v>
      </c>
      <c r="C128" s="86" t="s">
        <v>646</v>
      </c>
      <c r="D128" s="99" t="s">
        <v>638</v>
      </c>
      <c r="E128" s="99" t="s">
        <v>639</v>
      </c>
      <c r="F128" s="86" t="s">
        <v>647</v>
      </c>
      <c r="G128" s="99" t="s">
        <v>644</v>
      </c>
      <c r="H128" s="99" t="s">
        <v>156</v>
      </c>
      <c r="I128" s="96">
        <v>5.8228000000000002E-2</v>
      </c>
      <c r="J128" s="98">
        <v>10265</v>
      </c>
      <c r="K128" s="86"/>
      <c r="L128" s="96">
        <v>2.2402073999999998E-2</v>
      </c>
      <c r="M128" s="97">
        <v>3.7274585834272104E-10</v>
      </c>
      <c r="N128" s="97">
        <f t="shared" si="3"/>
        <v>5.6258418741816536E-3</v>
      </c>
      <c r="O128" s="97">
        <f>L128/'סכום נכסי הקרן'!$C$42</f>
        <v>1.2305799803909349E-5</v>
      </c>
    </row>
    <row r="129" spans="2:15" s="123" customFormat="1">
      <c r="B129" s="89" t="s">
        <v>648</v>
      </c>
      <c r="C129" s="86" t="s">
        <v>649</v>
      </c>
      <c r="D129" s="99" t="s">
        <v>638</v>
      </c>
      <c r="E129" s="99" t="s">
        <v>639</v>
      </c>
      <c r="F129" s="86">
        <v>512291642</v>
      </c>
      <c r="G129" s="99" t="s">
        <v>644</v>
      </c>
      <c r="H129" s="99" t="s">
        <v>156</v>
      </c>
      <c r="I129" s="96">
        <v>2.0140000000000002E-2</v>
      </c>
      <c r="J129" s="98">
        <v>7414</v>
      </c>
      <c r="K129" s="86"/>
      <c r="L129" s="96">
        <v>5.5964370000000001E-3</v>
      </c>
      <c r="M129" s="97">
        <v>5.5849187449783569E-10</v>
      </c>
      <c r="N129" s="97">
        <f t="shared" si="3"/>
        <v>1.4054354798051089E-3</v>
      </c>
      <c r="O129" s="97">
        <f>L129/'סכום נכסי הקרן'!$C$42</f>
        <v>3.0742079209804877E-6</v>
      </c>
    </row>
    <row r="130" spans="2:15" s="123" customFormat="1">
      <c r="B130" s="89" t="s">
        <v>650</v>
      </c>
      <c r="C130" s="86" t="s">
        <v>651</v>
      </c>
      <c r="D130" s="99" t="s">
        <v>638</v>
      </c>
      <c r="E130" s="99" t="s">
        <v>639</v>
      </c>
      <c r="F130" s="86" t="s">
        <v>652</v>
      </c>
      <c r="G130" s="99" t="s">
        <v>495</v>
      </c>
      <c r="H130" s="99" t="s">
        <v>156</v>
      </c>
      <c r="I130" s="96">
        <v>0.122789</v>
      </c>
      <c r="J130" s="98">
        <v>754</v>
      </c>
      <c r="K130" s="86"/>
      <c r="L130" s="96">
        <v>3.470005E-3</v>
      </c>
      <c r="M130" s="97">
        <v>3.695571069248565E-9</v>
      </c>
      <c r="N130" s="97">
        <f t="shared" si="3"/>
        <v>8.7142375445325786E-4</v>
      </c>
      <c r="O130" s="97">
        <f>L130/'סכום נכסי הקרן'!$C$42</f>
        <v>1.9061264974200364E-6</v>
      </c>
    </row>
    <row r="131" spans="2:15" s="123" customFormat="1">
      <c r="B131" s="89" t="s">
        <v>653</v>
      </c>
      <c r="C131" s="86" t="s">
        <v>654</v>
      </c>
      <c r="D131" s="99" t="s">
        <v>638</v>
      </c>
      <c r="E131" s="99" t="s">
        <v>639</v>
      </c>
      <c r="F131" s="86" t="s">
        <v>655</v>
      </c>
      <c r="G131" s="99" t="s">
        <v>445</v>
      </c>
      <c r="H131" s="99" t="s">
        <v>156</v>
      </c>
      <c r="I131" s="96">
        <v>7.8035999999999994E-2</v>
      </c>
      <c r="J131" s="98">
        <v>3206</v>
      </c>
      <c r="K131" s="96">
        <v>6.7269999999999998E-5</v>
      </c>
      <c r="L131" s="96">
        <v>9.4441100000000004E-3</v>
      </c>
      <c r="M131" s="97">
        <v>3.6565195702703909E-9</v>
      </c>
      <c r="N131" s="97">
        <f t="shared" si="3"/>
        <v>2.3717031513411529E-3</v>
      </c>
      <c r="O131" s="97">
        <f>L131/'סכום נכסי הקרן'!$C$42</f>
        <v>5.1877931920990143E-6</v>
      </c>
    </row>
    <row r="132" spans="2:15" s="123" customFormat="1">
      <c r="B132" s="89" t="s">
        <v>656</v>
      </c>
      <c r="C132" s="86" t="s">
        <v>657</v>
      </c>
      <c r="D132" s="99" t="s">
        <v>638</v>
      </c>
      <c r="E132" s="99" t="s">
        <v>639</v>
      </c>
      <c r="F132" s="86" t="s">
        <v>494</v>
      </c>
      <c r="G132" s="99" t="s">
        <v>495</v>
      </c>
      <c r="H132" s="99" t="s">
        <v>156</v>
      </c>
      <c r="I132" s="96">
        <v>9.787499999999999E-2</v>
      </c>
      <c r="J132" s="98">
        <v>500</v>
      </c>
      <c r="K132" s="86"/>
      <c r="L132" s="96">
        <v>1.8341750000000002E-3</v>
      </c>
      <c r="M132" s="97">
        <v>2.43061859746192E-9</v>
      </c>
      <c r="N132" s="97">
        <f t="shared" si="3"/>
        <v>4.6061710712932817E-4</v>
      </c>
      <c r="O132" s="97">
        <f>L132/'סכום נכסי הקרן'!$C$42</f>
        <v>1.0075402105776204E-6</v>
      </c>
    </row>
    <row r="133" spans="2:15" s="123" customFormat="1">
      <c r="B133" s="89" t="s">
        <v>658</v>
      </c>
      <c r="C133" s="86" t="s">
        <v>659</v>
      </c>
      <c r="D133" s="99" t="s">
        <v>638</v>
      </c>
      <c r="E133" s="99" t="s">
        <v>639</v>
      </c>
      <c r="F133" s="86" t="s">
        <v>660</v>
      </c>
      <c r="G133" s="99" t="s">
        <v>28</v>
      </c>
      <c r="H133" s="99" t="s">
        <v>156</v>
      </c>
      <c r="I133" s="96">
        <v>0.154497</v>
      </c>
      <c r="J133" s="98">
        <v>1872</v>
      </c>
      <c r="K133" s="86"/>
      <c r="L133" s="96">
        <v>1.0839913E-2</v>
      </c>
      <c r="M133" s="97">
        <v>4.4347373955857402E-9</v>
      </c>
      <c r="N133" s="97">
        <f t="shared" si="3"/>
        <v>2.7222317213971385E-3</v>
      </c>
      <c r="O133" s="97">
        <f>L133/'סכום נכסי הקרן'!$C$42</f>
        <v>5.9545289989576146E-6</v>
      </c>
    </row>
    <row r="134" spans="2:15" s="123" customFormat="1">
      <c r="B134" s="89" t="s">
        <v>661</v>
      </c>
      <c r="C134" s="86" t="s">
        <v>662</v>
      </c>
      <c r="D134" s="99" t="s">
        <v>638</v>
      </c>
      <c r="E134" s="99" t="s">
        <v>639</v>
      </c>
      <c r="F134" s="86" t="s">
        <v>663</v>
      </c>
      <c r="G134" s="99" t="s">
        <v>664</v>
      </c>
      <c r="H134" s="99" t="s">
        <v>156</v>
      </c>
      <c r="I134" s="96">
        <v>0.40473199999999998</v>
      </c>
      <c r="J134" s="98">
        <v>406</v>
      </c>
      <c r="K134" s="86"/>
      <c r="L134" s="96">
        <v>6.1587539999999998E-3</v>
      </c>
      <c r="M134" s="97">
        <v>1.4891438151570785E-8</v>
      </c>
      <c r="N134" s="97">
        <f t="shared" si="3"/>
        <v>1.5466503746922611E-3</v>
      </c>
      <c r="O134" s="97">
        <f>L134/'סכום נכסי הקרן'!$C$42</f>
        <v>3.3830971974079689E-6</v>
      </c>
    </row>
    <row r="135" spans="2:15" s="123" customFormat="1">
      <c r="B135" s="89" t="s">
        <v>665</v>
      </c>
      <c r="C135" s="86" t="s">
        <v>666</v>
      </c>
      <c r="D135" s="99" t="s">
        <v>638</v>
      </c>
      <c r="E135" s="99" t="s">
        <v>639</v>
      </c>
      <c r="F135" s="86" t="s">
        <v>667</v>
      </c>
      <c r="G135" s="99" t="s">
        <v>351</v>
      </c>
      <c r="H135" s="99" t="s">
        <v>156</v>
      </c>
      <c r="I135" s="96">
        <v>5.0656999999999994E-2</v>
      </c>
      <c r="J135" s="98">
        <v>9238</v>
      </c>
      <c r="K135" s="86"/>
      <c r="L135" s="96">
        <v>1.753963E-2</v>
      </c>
      <c r="M135" s="97">
        <v>9.4649287460351102E-10</v>
      </c>
      <c r="N135" s="97">
        <f t="shared" si="3"/>
        <v>4.4047343523484824E-3</v>
      </c>
      <c r="O135" s="97">
        <f>L135/'סכום נכסי הקרן'!$C$42</f>
        <v>9.6347853959701476E-6</v>
      </c>
    </row>
    <row r="136" spans="2:15" s="123" customFormat="1">
      <c r="B136" s="89" t="s">
        <v>668</v>
      </c>
      <c r="C136" s="86" t="s">
        <v>669</v>
      </c>
      <c r="D136" s="99" t="s">
        <v>638</v>
      </c>
      <c r="E136" s="99" t="s">
        <v>639</v>
      </c>
      <c r="F136" s="86" t="s">
        <v>372</v>
      </c>
      <c r="G136" s="99" t="s">
        <v>185</v>
      </c>
      <c r="H136" s="99" t="s">
        <v>156</v>
      </c>
      <c r="I136" s="96">
        <v>0.24676200000000001</v>
      </c>
      <c r="J136" s="98">
        <v>10821</v>
      </c>
      <c r="K136" s="86"/>
      <c r="L136" s="96">
        <v>0.10007938500000001</v>
      </c>
      <c r="M136" s="97">
        <v>3.9899274067405688E-9</v>
      </c>
      <c r="N136" s="97">
        <f t="shared" si="3"/>
        <v>2.5132976298326101E-2</v>
      </c>
      <c r="O136" s="97">
        <f>L136/'סכום נכסי הקרן'!$C$42</f>
        <v>5.4975127584542772E-5</v>
      </c>
    </row>
    <row r="137" spans="2:15" s="123" customFormat="1">
      <c r="B137" s="89" t="s">
        <v>670</v>
      </c>
      <c r="C137" s="86" t="s">
        <v>671</v>
      </c>
      <c r="D137" s="99" t="s">
        <v>638</v>
      </c>
      <c r="E137" s="99" t="s">
        <v>639</v>
      </c>
      <c r="F137" s="86" t="s">
        <v>476</v>
      </c>
      <c r="G137" s="99" t="s">
        <v>351</v>
      </c>
      <c r="H137" s="99" t="s">
        <v>156</v>
      </c>
      <c r="I137" s="96">
        <v>0.18090400000000004</v>
      </c>
      <c r="J137" s="98">
        <v>2278</v>
      </c>
      <c r="K137" s="86"/>
      <c r="L137" s="96">
        <v>1.5445505E-2</v>
      </c>
      <c r="M137" s="97">
        <v>6.4447810967528013E-9</v>
      </c>
      <c r="N137" s="97">
        <f t="shared" si="3"/>
        <v>3.8788358969299949E-3</v>
      </c>
      <c r="O137" s="97">
        <f>L137/'סכום נכסי הקרן'!$C$42</f>
        <v>8.4844506986398168E-6</v>
      </c>
    </row>
    <row r="138" spans="2:15" s="123" customFormat="1">
      <c r="B138" s="89" t="s">
        <v>674</v>
      </c>
      <c r="C138" s="86" t="s">
        <v>675</v>
      </c>
      <c r="D138" s="99" t="s">
        <v>638</v>
      </c>
      <c r="E138" s="99" t="s">
        <v>639</v>
      </c>
      <c r="F138" s="86" t="s">
        <v>384</v>
      </c>
      <c r="G138" s="99" t="s">
        <v>321</v>
      </c>
      <c r="H138" s="99" t="s">
        <v>156</v>
      </c>
      <c r="I138" s="96">
        <v>1.5678999999999998E-2</v>
      </c>
      <c r="J138" s="98">
        <v>472</v>
      </c>
      <c r="K138" s="86"/>
      <c r="L138" s="96">
        <v>2.77368E-4</v>
      </c>
      <c r="M138" s="97">
        <v>9.6013019411972151E-11</v>
      </c>
      <c r="N138" s="97">
        <f t="shared" si="3"/>
        <v>6.9655537650577227E-5</v>
      </c>
      <c r="O138" s="97">
        <f>L138/'סכום נכסי הקרן'!$C$42</f>
        <v>1.5236245894066454E-7</v>
      </c>
    </row>
    <row r="139" spans="2:15" s="123" customFormat="1">
      <c r="B139" s="89" t="s">
        <v>678</v>
      </c>
      <c r="C139" s="86" t="s">
        <v>679</v>
      </c>
      <c r="D139" s="99" t="s">
        <v>116</v>
      </c>
      <c r="E139" s="99" t="s">
        <v>639</v>
      </c>
      <c r="F139" s="86" t="s">
        <v>607</v>
      </c>
      <c r="G139" s="99" t="s">
        <v>310</v>
      </c>
      <c r="H139" s="99" t="s">
        <v>159</v>
      </c>
      <c r="I139" s="96">
        <v>3.9760000000000004E-3</v>
      </c>
      <c r="J139" s="98">
        <v>35</v>
      </c>
      <c r="K139" s="86"/>
      <c r="L139" s="96">
        <v>6.6710000000000002E-6</v>
      </c>
      <c r="M139" s="97">
        <v>5.799635714028365E-10</v>
      </c>
      <c r="N139" s="97">
        <f t="shared" si="3"/>
        <v>1.6752909191651548E-6</v>
      </c>
      <c r="O139" s="97">
        <f>L139/'סכום נכסי הקרן'!$C$42</f>
        <v>3.6644817123574934E-9</v>
      </c>
    </row>
    <row r="140" spans="2:15" s="123" customFormat="1">
      <c r="B140" s="89" t="s">
        <v>680</v>
      </c>
      <c r="C140" s="86" t="s">
        <v>681</v>
      </c>
      <c r="D140" s="99" t="s">
        <v>638</v>
      </c>
      <c r="E140" s="99" t="s">
        <v>639</v>
      </c>
      <c r="F140" s="86" t="s">
        <v>629</v>
      </c>
      <c r="G140" s="99" t="s">
        <v>495</v>
      </c>
      <c r="H140" s="99" t="s">
        <v>156</v>
      </c>
      <c r="I140" s="96">
        <v>8.2661999999999999E-2</v>
      </c>
      <c r="J140" s="98">
        <v>555</v>
      </c>
      <c r="K140" s="86"/>
      <c r="L140" s="96">
        <v>1.7194810000000001E-3</v>
      </c>
      <c r="M140" s="97">
        <v>2.9138461129560048E-9</v>
      </c>
      <c r="N140" s="97">
        <f t="shared" si="3"/>
        <v>4.318139566747144E-4</v>
      </c>
      <c r="O140" s="97">
        <f>L140/'סכום נכסי הקרן'!$C$42</f>
        <v>9.4453705280260455E-7</v>
      </c>
    </row>
    <row r="141" spans="2:15" s="123" customFormat="1">
      <c r="B141" s="89" t="s">
        <v>684</v>
      </c>
      <c r="C141" s="86" t="s">
        <v>685</v>
      </c>
      <c r="D141" s="99" t="s">
        <v>638</v>
      </c>
      <c r="E141" s="99" t="s">
        <v>639</v>
      </c>
      <c r="F141" s="86" t="s">
        <v>686</v>
      </c>
      <c r="G141" s="99" t="s">
        <v>687</v>
      </c>
      <c r="H141" s="99" t="s">
        <v>156</v>
      </c>
      <c r="I141" s="96">
        <v>0.104215</v>
      </c>
      <c r="J141" s="98">
        <v>3510</v>
      </c>
      <c r="K141" s="86"/>
      <c r="L141" s="96">
        <v>1.3710006E-2</v>
      </c>
      <c r="M141" s="97">
        <v>2.2778455775228671E-9</v>
      </c>
      <c r="N141" s="97">
        <f t="shared" si="3"/>
        <v>3.4429993334582202E-3</v>
      </c>
      <c r="O141" s="97">
        <f>L141/'סכום נכסי הקרן'!$C$42</f>
        <v>7.5311147149320204E-6</v>
      </c>
    </row>
    <row r="142" spans="2:15" s="123" customFormat="1">
      <c r="B142" s="89" t="s">
        <v>688</v>
      </c>
      <c r="C142" s="86" t="s">
        <v>689</v>
      </c>
      <c r="D142" s="99" t="s">
        <v>638</v>
      </c>
      <c r="E142" s="99" t="s">
        <v>639</v>
      </c>
      <c r="F142" s="86" t="s">
        <v>354</v>
      </c>
      <c r="G142" s="99" t="s">
        <v>329</v>
      </c>
      <c r="H142" s="99" t="s">
        <v>156</v>
      </c>
      <c r="I142" s="96">
        <v>0.60479400000000005</v>
      </c>
      <c r="J142" s="98">
        <v>1542</v>
      </c>
      <c r="K142" s="86"/>
      <c r="L142" s="96">
        <v>3.4953537999999999E-2</v>
      </c>
      <c r="M142" s="97">
        <v>5.9368529150800956E-10</v>
      </c>
      <c r="N142" s="97">
        <f t="shared" si="3"/>
        <v>8.7778960881568224E-3</v>
      </c>
      <c r="O142" s="97">
        <f>L142/'סכום נכסי הקרן'!$C$42</f>
        <v>1.9200509786117931E-5</v>
      </c>
    </row>
    <row r="143" spans="2:15" s="123" customFormat="1">
      <c r="B143" s="89" t="s">
        <v>690</v>
      </c>
      <c r="C143" s="86" t="s">
        <v>691</v>
      </c>
      <c r="D143" s="99" t="s">
        <v>638</v>
      </c>
      <c r="E143" s="99" t="s">
        <v>639</v>
      </c>
      <c r="F143" s="86" t="s">
        <v>350</v>
      </c>
      <c r="G143" s="99" t="s">
        <v>351</v>
      </c>
      <c r="H143" s="99" t="s">
        <v>156</v>
      </c>
      <c r="I143" s="96">
        <v>0.150113</v>
      </c>
      <c r="J143" s="98">
        <v>1474</v>
      </c>
      <c r="K143" s="86"/>
      <c r="L143" s="96">
        <v>8.2930689999999984E-3</v>
      </c>
      <c r="M143" s="97">
        <v>1.4299280619864807E-9</v>
      </c>
      <c r="N143" s="97">
        <f t="shared" si="3"/>
        <v>2.0826417610118496E-3</v>
      </c>
      <c r="O143" s="97">
        <f>L143/'סכום נכסי הקרן'!$C$42</f>
        <v>4.5555088727055673E-6</v>
      </c>
    </row>
    <row r="144" spans="2:15" s="123" customFormat="1">
      <c r="B144" s="89" t="s">
        <v>692</v>
      </c>
      <c r="C144" s="86" t="s">
        <v>693</v>
      </c>
      <c r="D144" s="99" t="s">
        <v>638</v>
      </c>
      <c r="E144" s="99" t="s">
        <v>639</v>
      </c>
      <c r="F144" s="86" t="s">
        <v>694</v>
      </c>
      <c r="G144" s="99" t="s">
        <v>644</v>
      </c>
      <c r="H144" s="99" t="s">
        <v>156</v>
      </c>
      <c r="I144" s="96">
        <v>9.9999999999999995E-7</v>
      </c>
      <c r="J144" s="98">
        <v>4231</v>
      </c>
      <c r="K144" s="86"/>
      <c r="L144" s="96">
        <v>2.0200000000000001E-7</v>
      </c>
      <c r="M144" s="97">
        <v>1.5320587584980233E-14</v>
      </c>
      <c r="N144" s="97">
        <f t="shared" si="3"/>
        <v>5.0728341428775492E-8</v>
      </c>
      <c r="O144" s="97">
        <f>L144/'סכום נכסי הקרן'!$C$42</f>
        <v>1.1096167079841309E-10</v>
      </c>
    </row>
    <row r="145" spans="2:15" s="123" customFormat="1">
      <c r="B145" s="89" t="s">
        <v>695</v>
      </c>
      <c r="C145" s="86" t="s">
        <v>696</v>
      </c>
      <c r="D145" s="99" t="s">
        <v>638</v>
      </c>
      <c r="E145" s="99" t="s">
        <v>639</v>
      </c>
      <c r="F145" s="86" t="s">
        <v>697</v>
      </c>
      <c r="G145" s="99" t="s">
        <v>644</v>
      </c>
      <c r="H145" s="99" t="s">
        <v>156</v>
      </c>
      <c r="I145" s="96">
        <v>3.6159999999999998E-2</v>
      </c>
      <c r="J145" s="98">
        <v>9034</v>
      </c>
      <c r="K145" s="86"/>
      <c r="L145" s="96">
        <v>1.2243640000000002E-2</v>
      </c>
      <c r="M145" s="97">
        <v>7.4788639878614066E-10</v>
      </c>
      <c r="N145" s="97">
        <f t="shared" si="3"/>
        <v>3.0747502487673902E-3</v>
      </c>
      <c r="O145" s="97">
        <f>L145/'סכום נכסי הקרן'!$C$42</f>
        <v>6.7256175794766457E-6</v>
      </c>
    </row>
    <row r="146" spans="2:15" s="123" customFormat="1">
      <c r="B146" s="85"/>
      <c r="C146" s="86"/>
      <c r="D146" s="86"/>
      <c r="E146" s="86"/>
      <c r="F146" s="86"/>
      <c r="G146" s="86"/>
      <c r="H146" s="86"/>
      <c r="I146" s="96"/>
      <c r="J146" s="98"/>
      <c r="K146" s="86"/>
      <c r="L146" s="86"/>
      <c r="M146" s="86"/>
      <c r="N146" s="97"/>
      <c r="O146" s="86"/>
    </row>
    <row r="147" spans="2:15" s="123" customFormat="1">
      <c r="B147" s="104" t="s">
        <v>50</v>
      </c>
      <c r="C147" s="84"/>
      <c r="D147" s="84"/>
      <c r="E147" s="84"/>
      <c r="F147" s="84"/>
      <c r="G147" s="84"/>
      <c r="H147" s="84"/>
      <c r="I147" s="93"/>
      <c r="J147" s="95"/>
      <c r="K147" s="84"/>
      <c r="L147" s="93">
        <f>SUM(L148:L154)</f>
        <v>0.13864285099999998</v>
      </c>
      <c r="M147" s="84"/>
      <c r="N147" s="94">
        <f t="shared" ref="N147:N154" si="4">L147/$L$11</f>
        <v>3.4817435060330922E-2</v>
      </c>
      <c r="O147" s="94">
        <f>L147/'סכום נכסי הקרן'!$C$42</f>
        <v>7.6158625699086305E-5</v>
      </c>
    </row>
    <row r="148" spans="2:15" s="123" customFormat="1">
      <c r="B148" s="89" t="s">
        <v>698</v>
      </c>
      <c r="C148" s="86" t="s">
        <v>699</v>
      </c>
      <c r="D148" s="99" t="s">
        <v>116</v>
      </c>
      <c r="E148" s="99" t="s">
        <v>639</v>
      </c>
      <c r="F148" s="86"/>
      <c r="G148" s="99" t="s">
        <v>700</v>
      </c>
      <c r="H148" s="99" t="s">
        <v>159</v>
      </c>
      <c r="I148" s="96">
        <v>0.44519999999999998</v>
      </c>
      <c r="J148" s="98">
        <v>628.29999999999995</v>
      </c>
      <c r="K148" s="86"/>
      <c r="L148" s="96">
        <v>1.3408058E-2</v>
      </c>
      <c r="M148" s="97">
        <v>2.9069015228931913E-9</v>
      </c>
      <c r="N148" s="97">
        <f t="shared" si="4"/>
        <v>3.3671710104991319E-3</v>
      </c>
      <c r="O148" s="97">
        <f>L148/'סכום נכסי הקרן'!$C$42</f>
        <v>7.3652500883268758E-6</v>
      </c>
    </row>
    <row r="149" spans="2:15" s="123" customFormat="1">
      <c r="B149" s="89" t="s">
        <v>701</v>
      </c>
      <c r="C149" s="86" t="s">
        <v>702</v>
      </c>
      <c r="D149" s="99" t="s">
        <v>638</v>
      </c>
      <c r="E149" s="99" t="s">
        <v>639</v>
      </c>
      <c r="F149" s="86"/>
      <c r="G149" s="99" t="s">
        <v>703</v>
      </c>
      <c r="H149" s="99" t="s">
        <v>156</v>
      </c>
      <c r="I149" s="96">
        <v>0.28408</v>
      </c>
      <c r="J149" s="98">
        <v>2740</v>
      </c>
      <c r="K149" s="86"/>
      <c r="L149" s="96">
        <v>2.9173652000000001E-2</v>
      </c>
      <c r="M149" s="97">
        <v>5.5093609478556846E-10</v>
      </c>
      <c r="N149" s="97">
        <f t="shared" si="4"/>
        <v>7.3263909870310839E-3</v>
      </c>
      <c r="O149" s="97">
        <f>L149/'סכום נכסי הקרן'!$C$42</f>
        <v>1.602553054065082E-5</v>
      </c>
    </row>
    <row r="150" spans="2:15" s="123" customFormat="1">
      <c r="B150" s="89" t="s">
        <v>672</v>
      </c>
      <c r="C150" s="86" t="s">
        <v>673</v>
      </c>
      <c r="D150" s="99" t="s">
        <v>642</v>
      </c>
      <c r="E150" s="99" t="s">
        <v>639</v>
      </c>
      <c r="F150" s="86"/>
      <c r="G150" s="99" t="s">
        <v>831</v>
      </c>
      <c r="H150" s="99" t="s">
        <v>156</v>
      </c>
      <c r="I150" s="96">
        <v>0.21610399999999999</v>
      </c>
      <c r="J150" s="98">
        <v>5230</v>
      </c>
      <c r="K150" s="86"/>
      <c r="L150" s="96">
        <v>4.2360754E-2</v>
      </c>
      <c r="M150" s="97">
        <v>4.2647178391759478E-9</v>
      </c>
      <c r="N150" s="97">
        <f>L150/$L$11</f>
        <v>1.0638073228180034E-2</v>
      </c>
      <c r="O150" s="97">
        <f>L150/'סכום נכסי הקרן'!$C$42</f>
        <v>2.3269406139210693E-5</v>
      </c>
    </row>
    <row r="151" spans="2:15" s="123" customFormat="1">
      <c r="B151" s="89" t="s">
        <v>704</v>
      </c>
      <c r="C151" s="86" t="s">
        <v>705</v>
      </c>
      <c r="D151" s="99" t="s">
        <v>642</v>
      </c>
      <c r="E151" s="99" t="s">
        <v>639</v>
      </c>
      <c r="F151" s="86"/>
      <c r="G151" s="99" t="s">
        <v>706</v>
      </c>
      <c r="H151" s="99" t="s">
        <v>156</v>
      </c>
      <c r="I151" s="96">
        <v>1.3271E-2</v>
      </c>
      <c r="J151" s="98">
        <v>18835</v>
      </c>
      <c r="K151" s="86"/>
      <c r="L151" s="96">
        <v>9.3686150000000003E-3</v>
      </c>
      <c r="M151" s="97">
        <v>1.3987013399012888E-10</v>
      </c>
      <c r="N151" s="97">
        <f t="shared" si="4"/>
        <v>2.3527440615581556E-3</v>
      </c>
      <c r="O151" s="97">
        <f>L151/'סכום נכסי הקרן'!$C$42</f>
        <v>5.1463226409261129E-6</v>
      </c>
    </row>
    <row r="152" spans="2:15" s="123" customFormat="1">
      <c r="B152" s="89" t="s">
        <v>676</v>
      </c>
      <c r="C152" s="86" t="s">
        <v>677</v>
      </c>
      <c r="D152" s="99" t="s">
        <v>638</v>
      </c>
      <c r="E152" s="99" t="s">
        <v>639</v>
      </c>
      <c r="F152" s="86"/>
      <c r="G152" s="99" t="s">
        <v>306</v>
      </c>
      <c r="H152" s="99" t="s">
        <v>156</v>
      </c>
      <c r="I152" s="96">
        <v>0.16028700000000001</v>
      </c>
      <c r="J152" s="98">
        <v>3875</v>
      </c>
      <c r="K152" s="86"/>
      <c r="L152" s="96">
        <v>2.3279227999999999E-2</v>
      </c>
      <c r="M152" s="97">
        <v>1.1798253899348419E-9</v>
      </c>
      <c r="N152" s="97">
        <f>L152/$L$11</f>
        <v>5.8461219117936156E-3</v>
      </c>
      <c r="O152" s="97">
        <f>L152/'סכום נכסי הקרן'!$C$42</f>
        <v>1.2787633830580198E-5</v>
      </c>
    </row>
    <row r="153" spans="2:15" s="123" customFormat="1">
      <c r="B153" s="89" t="s">
        <v>682</v>
      </c>
      <c r="C153" s="86" t="s">
        <v>683</v>
      </c>
      <c r="D153" s="99" t="s">
        <v>638</v>
      </c>
      <c r="E153" s="99" t="s">
        <v>639</v>
      </c>
      <c r="F153" s="86"/>
      <c r="G153" s="99" t="s">
        <v>644</v>
      </c>
      <c r="H153" s="99" t="s">
        <v>156</v>
      </c>
      <c r="I153" s="96">
        <v>0.21642299999999998</v>
      </c>
      <c r="J153" s="98">
        <v>1103</v>
      </c>
      <c r="K153" s="86"/>
      <c r="L153" s="96">
        <v>8.94702E-3</v>
      </c>
      <c r="M153" s="97">
        <v>4.3461649722474438E-9</v>
      </c>
      <c r="N153" s="97">
        <f>L153/$L$11</f>
        <v>2.2468687392578359E-3</v>
      </c>
      <c r="O153" s="97">
        <f>L153/'סכום נכסי הקרן'!$C$42</f>
        <v>4.9147340983505831E-6</v>
      </c>
    </row>
    <row r="154" spans="2:15" s="123" customFormat="1">
      <c r="B154" s="89" t="s">
        <v>707</v>
      </c>
      <c r="C154" s="86" t="s">
        <v>708</v>
      </c>
      <c r="D154" s="99" t="s">
        <v>638</v>
      </c>
      <c r="E154" s="99" t="s">
        <v>639</v>
      </c>
      <c r="F154" s="86"/>
      <c r="G154" s="99" t="s">
        <v>644</v>
      </c>
      <c r="H154" s="99" t="s">
        <v>156</v>
      </c>
      <c r="I154" s="96">
        <v>6.1055999999999999E-2</v>
      </c>
      <c r="J154" s="98">
        <v>5290</v>
      </c>
      <c r="K154" s="86"/>
      <c r="L154" s="96">
        <v>1.2105524000000001E-2</v>
      </c>
      <c r="M154" s="97">
        <v>2.0721735860790497E-9</v>
      </c>
      <c r="N154" s="97">
        <f t="shared" si="4"/>
        <v>3.0400651220110694E-3</v>
      </c>
      <c r="O154" s="97">
        <f>L154/'סכום נכסי הקרן'!$C$42</f>
        <v>6.6497483610410333E-6</v>
      </c>
    </row>
    <row r="155" spans="2:15" s="123" customFormat="1">
      <c r="B155" s="125"/>
      <c r="C155" s="125"/>
      <c r="D155" s="125"/>
    </row>
    <row r="156" spans="2:15" s="123" customFormat="1">
      <c r="B156" s="125"/>
      <c r="C156" s="125"/>
      <c r="D156" s="125"/>
    </row>
    <row r="157" spans="2:15" s="123" customFormat="1">
      <c r="B157" s="125"/>
      <c r="C157" s="125"/>
      <c r="D157" s="125"/>
    </row>
    <row r="158" spans="2:15" s="123" customFormat="1">
      <c r="B158" s="126" t="s">
        <v>240</v>
      </c>
      <c r="C158" s="125"/>
      <c r="D158" s="125"/>
    </row>
    <row r="159" spans="2:15" s="123" customFormat="1">
      <c r="B159" s="126" t="s">
        <v>104</v>
      </c>
      <c r="C159" s="125"/>
      <c r="D159" s="125"/>
    </row>
    <row r="160" spans="2:15" s="123" customFormat="1">
      <c r="B160" s="126" t="s">
        <v>223</v>
      </c>
      <c r="C160" s="125"/>
      <c r="D160" s="125"/>
    </row>
    <row r="161" spans="2:4" s="123" customFormat="1">
      <c r="B161" s="126" t="s">
        <v>231</v>
      </c>
      <c r="C161" s="125"/>
      <c r="D161" s="125"/>
    </row>
    <row r="162" spans="2:4" s="123" customFormat="1">
      <c r="B162" s="126" t="s">
        <v>237</v>
      </c>
      <c r="C162" s="125"/>
      <c r="D162" s="125"/>
    </row>
    <row r="163" spans="2:4" s="123" customFormat="1">
      <c r="B163" s="125"/>
      <c r="C163" s="125"/>
      <c r="D163" s="125"/>
    </row>
    <row r="164" spans="2:4" s="123" customFormat="1">
      <c r="B164" s="125"/>
      <c r="C164" s="125"/>
      <c r="D164" s="125"/>
    </row>
    <row r="165" spans="2:4" s="123" customFormat="1">
      <c r="B165" s="125"/>
      <c r="C165" s="125"/>
      <c r="D165" s="125"/>
    </row>
    <row r="166" spans="2:4" s="123" customFormat="1">
      <c r="B166" s="125"/>
      <c r="C166" s="125"/>
      <c r="D166" s="125"/>
    </row>
    <row r="167" spans="2:4" s="123" customFormat="1">
      <c r="B167" s="125"/>
      <c r="C167" s="125"/>
      <c r="D167" s="125"/>
    </row>
    <row r="168" spans="2:4" s="123" customFormat="1">
      <c r="B168" s="125"/>
      <c r="C168" s="125"/>
      <c r="D168" s="125"/>
    </row>
    <row r="169" spans="2:4" s="123" customFormat="1">
      <c r="B169" s="125"/>
      <c r="C169" s="125"/>
      <c r="D169" s="125"/>
    </row>
    <row r="170" spans="2:4" s="123" customFormat="1">
      <c r="B170" s="125"/>
      <c r="C170" s="125"/>
      <c r="D170" s="125"/>
    </row>
    <row r="171" spans="2:4" s="123" customFormat="1">
      <c r="B171" s="125"/>
      <c r="C171" s="125"/>
      <c r="D171" s="125"/>
    </row>
    <row r="172" spans="2:4" s="123" customFormat="1">
      <c r="B172" s="125"/>
      <c r="C172" s="125"/>
      <c r="D172" s="125"/>
    </row>
    <row r="173" spans="2:4" s="123" customFormat="1">
      <c r="B173" s="125"/>
      <c r="C173" s="125"/>
      <c r="D173" s="125"/>
    </row>
    <row r="174" spans="2:4" s="123" customFormat="1">
      <c r="B174" s="125"/>
      <c r="C174" s="125"/>
      <c r="D174" s="125"/>
    </row>
    <row r="175" spans="2:4" s="123" customFormat="1">
      <c r="B175" s="125"/>
      <c r="C175" s="125"/>
      <c r="D175" s="125"/>
    </row>
    <row r="176" spans="2:4" s="123" customFormat="1">
      <c r="B176" s="125"/>
      <c r="C176" s="125"/>
      <c r="D176" s="125"/>
    </row>
    <row r="177" spans="2:4" s="123" customFormat="1">
      <c r="B177" s="125"/>
      <c r="C177" s="125"/>
      <c r="D177" s="125"/>
    </row>
    <row r="178" spans="2:4" s="123" customFormat="1">
      <c r="B178" s="125"/>
      <c r="C178" s="125"/>
      <c r="D178" s="125"/>
    </row>
    <row r="179" spans="2:4" s="123" customFormat="1">
      <c r="B179" s="125"/>
      <c r="C179" s="125"/>
      <c r="D179" s="125"/>
    </row>
    <row r="180" spans="2:4" s="123" customFormat="1">
      <c r="B180" s="125"/>
      <c r="C180" s="125"/>
      <c r="D180" s="125"/>
    </row>
    <row r="181" spans="2:4" s="123" customFormat="1">
      <c r="B181" s="125"/>
      <c r="C181" s="125"/>
      <c r="D181" s="125"/>
    </row>
    <row r="182" spans="2:4" s="123" customFormat="1">
      <c r="B182" s="125"/>
      <c r="C182" s="125"/>
      <c r="D182" s="125"/>
    </row>
    <row r="183" spans="2:4" s="123" customFormat="1">
      <c r="B183" s="125"/>
      <c r="C183" s="125"/>
      <c r="D183" s="125"/>
    </row>
    <row r="184" spans="2:4" s="123" customFormat="1">
      <c r="B184" s="125"/>
      <c r="C184" s="125"/>
      <c r="D184" s="125"/>
    </row>
    <row r="185" spans="2:4" s="123" customFormat="1">
      <c r="B185" s="125"/>
      <c r="C185" s="125"/>
      <c r="D185" s="125"/>
    </row>
    <row r="186" spans="2:4" s="123" customFormat="1">
      <c r="B186" s="125"/>
      <c r="C186" s="125"/>
      <c r="D186" s="125"/>
    </row>
    <row r="187" spans="2:4" s="123" customFormat="1">
      <c r="B187" s="125"/>
      <c r="C187" s="125"/>
      <c r="D187" s="125"/>
    </row>
    <row r="188" spans="2:4" s="123" customFormat="1">
      <c r="B188" s="125"/>
      <c r="C188" s="125"/>
      <c r="D188" s="125"/>
    </row>
    <row r="189" spans="2:4" s="123" customFormat="1">
      <c r="B189" s="125"/>
      <c r="C189" s="125"/>
      <c r="D189" s="125"/>
    </row>
    <row r="190" spans="2:4" s="123" customFormat="1">
      <c r="B190" s="125"/>
      <c r="C190" s="125"/>
      <c r="D190" s="125"/>
    </row>
    <row r="191" spans="2:4" s="123" customFormat="1">
      <c r="B191" s="125"/>
      <c r="C191" s="125"/>
      <c r="D191" s="125"/>
    </row>
    <row r="192" spans="2:4" s="123" customFormat="1">
      <c r="B192" s="125"/>
      <c r="C192" s="125"/>
      <c r="D192" s="125"/>
    </row>
    <row r="193" spans="2:4" s="123" customFormat="1">
      <c r="B193" s="125"/>
      <c r="C193" s="125"/>
      <c r="D193" s="125"/>
    </row>
    <row r="194" spans="2:4" s="123" customFormat="1">
      <c r="B194" s="125"/>
      <c r="C194" s="125"/>
      <c r="D194" s="125"/>
    </row>
    <row r="195" spans="2:4" s="123" customFormat="1">
      <c r="B195" s="125"/>
      <c r="C195" s="125"/>
      <c r="D195" s="125"/>
    </row>
    <row r="196" spans="2:4" s="123" customFormat="1">
      <c r="B196" s="125"/>
      <c r="C196" s="125"/>
      <c r="D196" s="125"/>
    </row>
    <row r="197" spans="2:4" s="123" customFormat="1">
      <c r="B197" s="125"/>
      <c r="C197" s="125"/>
      <c r="D197" s="125"/>
    </row>
    <row r="198" spans="2:4" s="123" customFormat="1">
      <c r="B198" s="125"/>
      <c r="C198" s="125"/>
      <c r="D198" s="125"/>
    </row>
    <row r="199" spans="2:4" s="123" customFormat="1">
      <c r="B199" s="125"/>
      <c r="C199" s="125"/>
      <c r="D199" s="125"/>
    </row>
    <row r="200" spans="2:4" s="123" customFormat="1">
      <c r="B200" s="125"/>
      <c r="C200" s="125"/>
      <c r="D200" s="125"/>
    </row>
    <row r="201" spans="2:4" s="123" customFormat="1">
      <c r="B201" s="125"/>
      <c r="C201" s="125"/>
      <c r="D201" s="125"/>
    </row>
    <row r="202" spans="2:4" s="123" customFormat="1">
      <c r="B202" s="125"/>
      <c r="C202" s="125"/>
      <c r="D202" s="125"/>
    </row>
    <row r="203" spans="2:4" s="123" customFormat="1">
      <c r="B203" s="125"/>
      <c r="C203" s="125"/>
      <c r="D203" s="125"/>
    </row>
    <row r="204" spans="2:4" s="123" customFormat="1">
      <c r="B204" s="125"/>
      <c r="C204" s="125"/>
      <c r="D204" s="125"/>
    </row>
    <row r="205" spans="2:4" s="123" customFormat="1">
      <c r="B205" s="125"/>
      <c r="C205" s="125"/>
      <c r="D205" s="125"/>
    </row>
    <row r="206" spans="2:4" s="123" customFormat="1">
      <c r="B206" s="125"/>
      <c r="C206" s="125"/>
      <c r="D206" s="125"/>
    </row>
    <row r="207" spans="2:4" s="123" customFormat="1">
      <c r="B207" s="125"/>
      <c r="C207" s="125"/>
      <c r="D207" s="125"/>
    </row>
    <row r="208" spans="2:4" s="123" customFormat="1">
      <c r="B208" s="125"/>
      <c r="C208" s="125"/>
      <c r="D208" s="125"/>
    </row>
    <row r="209" spans="2:4" s="123" customFormat="1">
      <c r="B209" s="125"/>
      <c r="C209" s="125"/>
      <c r="D209" s="125"/>
    </row>
    <row r="210" spans="2:4" s="123" customFormat="1">
      <c r="B210" s="125"/>
      <c r="C210" s="125"/>
      <c r="D210" s="125"/>
    </row>
    <row r="211" spans="2:4" s="123" customFormat="1">
      <c r="B211" s="125"/>
      <c r="C211" s="125"/>
      <c r="D211" s="125"/>
    </row>
    <row r="212" spans="2:4" s="123" customFormat="1">
      <c r="B212" s="125"/>
      <c r="C212" s="125"/>
      <c r="D212" s="125"/>
    </row>
    <row r="213" spans="2:4" s="123" customFormat="1">
      <c r="B213" s="125"/>
      <c r="C213" s="125"/>
      <c r="D213" s="125"/>
    </row>
    <row r="214" spans="2:4" s="123" customFormat="1">
      <c r="B214" s="125"/>
      <c r="C214" s="125"/>
      <c r="D214" s="125"/>
    </row>
    <row r="215" spans="2:4" s="123" customFormat="1">
      <c r="B215" s="125"/>
      <c r="C215" s="125"/>
      <c r="D215" s="125"/>
    </row>
    <row r="216" spans="2:4" s="123" customFormat="1">
      <c r="B216" s="125"/>
      <c r="C216" s="125"/>
      <c r="D216" s="125"/>
    </row>
    <row r="217" spans="2:4" s="123" customFormat="1">
      <c r="B217" s="125"/>
      <c r="C217" s="125"/>
      <c r="D217" s="125"/>
    </row>
    <row r="218" spans="2:4" s="123" customFormat="1">
      <c r="B218" s="125"/>
      <c r="C218" s="125"/>
      <c r="D218" s="125"/>
    </row>
    <row r="219" spans="2:4" s="123" customFormat="1">
      <c r="B219" s="125"/>
      <c r="C219" s="125"/>
      <c r="D219" s="125"/>
    </row>
    <row r="220" spans="2:4" s="123" customFormat="1">
      <c r="B220" s="125"/>
      <c r="C220" s="125"/>
      <c r="D220" s="125"/>
    </row>
    <row r="221" spans="2:4" s="123" customFormat="1">
      <c r="B221" s="125"/>
      <c r="C221" s="125"/>
      <c r="D221" s="125"/>
    </row>
    <row r="222" spans="2:4" s="123" customFormat="1">
      <c r="B222" s="125"/>
      <c r="C222" s="125"/>
      <c r="D222" s="125"/>
    </row>
    <row r="223" spans="2:4" s="123" customFormat="1">
      <c r="B223" s="125"/>
      <c r="C223" s="125"/>
      <c r="D223" s="125"/>
    </row>
    <row r="224" spans="2:4" s="123" customFormat="1">
      <c r="B224" s="125"/>
      <c r="C224" s="125"/>
      <c r="D224" s="125"/>
    </row>
    <row r="225" spans="2:4" s="123" customFormat="1">
      <c r="B225" s="125"/>
      <c r="C225" s="125"/>
      <c r="D225" s="125"/>
    </row>
    <row r="226" spans="2:4" s="123" customFormat="1">
      <c r="B226" s="125"/>
      <c r="C226" s="125"/>
      <c r="D226" s="125"/>
    </row>
    <row r="227" spans="2:4" s="123" customFormat="1">
      <c r="B227" s="125"/>
      <c r="C227" s="125"/>
      <c r="D227" s="125"/>
    </row>
    <row r="228" spans="2:4" s="123" customFormat="1">
      <c r="B228" s="125"/>
      <c r="C228" s="125"/>
      <c r="D228" s="125"/>
    </row>
    <row r="229" spans="2:4" s="123" customFormat="1">
      <c r="B229" s="125"/>
      <c r="C229" s="125"/>
      <c r="D229" s="125"/>
    </row>
    <row r="230" spans="2:4" s="123" customFormat="1">
      <c r="B230" s="125"/>
      <c r="C230" s="125"/>
      <c r="D230" s="125"/>
    </row>
    <row r="231" spans="2:4" s="123" customFormat="1">
      <c r="B231" s="125"/>
      <c r="C231" s="125"/>
      <c r="D231" s="125"/>
    </row>
    <row r="232" spans="2:4" s="123" customFormat="1">
      <c r="B232" s="125"/>
      <c r="C232" s="125"/>
      <c r="D232" s="125"/>
    </row>
    <row r="233" spans="2:4" s="123" customFormat="1">
      <c r="B233" s="125"/>
      <c r="C233" s="125"/>
      <c r="D233" s="125"/>
    </row>
    <row r="234" spans="2:4" s="123" customFormat="1">
      <c r="B234" s="125"/>
      <c r="C234" s="125"/>
      <c r="D234" s="125"/>
    </row>
    <row r="235" spans="2:4" s="123" customFormat="1">
      <c r="B235" s="125"/>
      <c r="C235" s="125"/>
      <c r="D235" s="125"/>
    </row>
    <row r="236" spans="2:4" s="123" customFormat="1">
      <c r="B236" s="125"/>
      <c r="C236" s="125"/>
      <c r="D236" s="125"/>
    </row>
    <row r="237" spans="2:4" s="123" customFormat="1">
      <c r="B237" s="125"/>
      <c r="C237" s="125"/>
      <c r="D237" s="125"/>
    </row>
    <row r="238" spans="2:4" s="123" customFormat="1">
      <c r="B238" s="125"/>
      <c r="C238" s="125"/>
      <c r="D238" s="125"/>
    </row>
    <row r="239" spans="2:4" s="123" customFormat="1">
      <c r="B239" s="125"/>
      <c r="C239" s="125"/>
      <c r="D239" s="125"/>
    </row>
    <row r="240" spans="2:4" s="123" customFormat="1">
      <c r="B240" s="125"/>
      <c r="C240" s="125"/>
      <c r="D240" s="125"/>
    </row>
    <row r="241" spans="2:4" s="123" customFormat="1">
      <c r="B241" s="125"/>
      <c r="C241" s="125"/>
      <c r="D241" s="125"/>
    </row>
    <row r="242" spans="2:4" s="123" customFormat="1">
      <c r="B242" s="125"/>
      <c r="C242" s="125"/>
      <c r="D242" s="125"/>
    </row>
    <row r="243" spans="2:4" s="123" customFormat="1">
      <c r="B243" s="125"/>
      <c r="C243" s="125"/>
      <c r="D243" s="125"/>
    </row>
    <row r="244" spans="2:4" s="123" customFormat="1">
      <c r="B244" s="125"/>
      <c r="C244" s="125"/>
      <c r="D244" s="125"/>
    </row>
    <row r="245" spans="2:4" s="123" customFormat="1">
      <c r="B245" s="125"/>
      <c r="C245" s="125"/>
      <c r="D245" s="125"/>
    </row>
    <row r="246" spans="2:4" s="123" customFormat="1">
      <c r="B246" s="125"/>
      <c r="C246" s="125"/>
      <c r="D246" s="125"/>
    </row>
    <row r="247" spans="2:4" s="123" customFormat="1">
      <c r="B247" s="125"/>
      <c r="C247" s="125"/>
      <c r="D247" s="125"/>
    </row>
    <row r="248" spans="2:4" s="123" customFormat="1">
      <c r="B248" s="125"/>
      <c r="C248" s="125"/>
      <c r="D248" s="125"/>
    </row>
    <row r="249" spans="2:4" s="123" customFormat="1">
      <c r="B249" s="125"/>
      <c r="C249" s="125"/>
      <c r="D249" s="125"/>
    </row>
    <row r="250" spans="2:4" s="123" customFormat="1">
      <c r="B250" s="125"/>
      <c r="C250" s="125"/>
      <c r="D250" s="125"/>
    </row>
    <row r="251" spans="2:4" s="123" customFormat="1">
      <c r="B251" s="125"/>
      <c r="C251" s="125"/>
      <c r="D251" s="125"/>
    </row>
    <row r="252" spans="2:4" s="123" customFormat="1">
      <c r="B252" s="125"/>
      <c r="C252" s="125"/>
      <c r="D252" s="125"/>
    </row>
    <row r="253" spans="2:4" s="123" customFormat="1">
      <c r="B253" s="125"/>
      <c r="C253" s="125"/>
      <c r="D253" s="125"/>
    </row>
    <row r="254" spans="2:4" s="123" customFormat="1">
      <c r="B254" s="125"/>
      <c r="C254" s="125"/>
      <c r="D254" s="125"/>
    </row>
    <row r="255" spans="2:4" s="123" customFormat="1">
      <c r="B255" s="125"/>
      <c r="C255" s="125"/>
      <c r="D255" s="125"/>
    </row>
    <row r="256" spans="2:4" s="123" customFormat="1">
      <c r="B256" s="125"/>
      <c r="C256" s="125"/>
      <c r="D256" s="125"/>
    </row>
    <row r="257" spans="2:4" s="123" customFormat="1">
      <c r="B257" s="125"/>
      <c r="C257" s="125"/>
      <c r="D257" s="125"/>
    </row>
    <row r="258" spans="2:4" s="123" customFormat="1">
      <c r="B258" s="125"/>
      <c r="C258" s="125"/>
      <c r="D258" s="125"/>
    </row>
    <row r="259" spans="2:4" s="123" customFormat="1">
      <c r="B259" s="125"/>
      <c r="C259" s="125"/>
      <c r="D259" s="125"/>
    </row>
    <row r="260" spans="2:4" s="123" customFormat="1">
      <c r="B260" s="125"/>
      <c r="C260" s="125"/>
      <c r="D260" s="125"/>
    </row>
    <row r="261" spans="2:4" s="123" customFormat="1">
      <c r="B261" s="125"/>
      <c r="C261" s="125"/>
      <c r="D261" s="125"/>
    </row>
    <row r="262" spans="2:4" s="123" customFormat="1">
      <c r="B262" s="125"/>
      <c r="C262" s="125"/>
      <c r="D262" s="125"/>
    </row>
    <row r="263" spans="2:4" s="123" customFormat="1">
      <c r="B263" s="125"/>
      <c r="C263" s="125"/>
      <c r="D263" s="125"/>
    </row>
    <row r="264" spans="2:4" s="123" customFormat="1">
      <c r="B264" s="125"/>
      <c r="C264" s="125"/>
      <c r="D264" s="125"/>
    </row>
    <row r="265" spans="2:4" s="123" customFormat="1">
      <c r="B265" s="125"/>
      <c r="C265" s="125"/>
      <c r="D265" s="125"/>
    </row>
    <row r="266" spans="2:4" s="123" customFormat="1">
      <c r="B266" s="125"/>
      <c r="C266" s="125"/>
      <c r="D266" s="125"/>
    </row>
    <row r="267" spans="2:4" s="123" customFormat="1">
      <c r="B267" s="125"/>
      <c r="C267" s="125"/>
      <c r="D267" s="125"/>
    </row>
    <row r="268" spans="2:4" s="123" customFormat="1">
      <c r="B268" s="125"/>
      <c r="C268" s="125"/>
      <c r="D268" s="125"/>
    </row>
    <row r="269" spans="2:4" s="123" customFormat="1">
      <c r="B269" s="125"/>
      <c r="C269" s="125"/>
      <c r="D269" s="125"/>
    </row>
    <row r="270" spans="2:4" s="123" customFormat="1">
      <c r="B270" s="125"/>
      <c r="C270" s="125"/>
      <c r="D270" s="125"/>
    </row>
    <row r="271" spans="2:4" s="123" customFormat="1">
      <c r="B271" s="125"/>
      <c r="C271" s="125"/>
      <c r="D271" s="125"/>
    </row>
    <row r="272" spans="2:4" s="123" customFormat="1">
      <c r="B272" s="125"/>
      <c r="C272" s="125"/>
      <c r="D272" s="125"/>
    </row>
    <row r="273" spans="2:4" s="123" customFormat="1">
      <c r="B273" s="127"/>
      <c r="C273" s="125"/>
      <c r="D273" s="125"/>
    </row>
    <row r="274" spans="2:4" s="123" customFormat="1">
      <c r="B274" s="127"/>
      <c r="C274" s="125"/>
      <c r="D274" s="125"/>
    </row>
    <row r="275" spans="2:4" s="123" customFormat="1">
      <c r="B275" s="124"/>
      <c r="C275" s="125"/>
      <c r="D275" s="125"/>
    </row>
    <row r="276" spans="2:4" s="123" customFormat="1">
      <c r="B276" s="125"/>
      <c r="C276" s="125"/>
      <c r="D276" s="125"/>
    </row>
    <row r="277" spans="2:4" s="123" customFormat="1">
      <c r="B277" s="125"/>
      <c r="C277" s="125"/>
      <c r="D277" s="125"/>
    </row>
    <row r="278" spans="2:4" s="123" customFormat="1">
      <c r="B278" s="125"/>
      <c r="C278" s="125"/>
      <c r="D278" s="125"/>
    </row>
    <row r="279" spans="2:4" s="123" customFormat="1">
      <c r="B279" s="125"/>
      <c r="C279" s="125"/>
      <c r="D279" s="125"/>
    </row>
    <row r="280" spans="2:4" s="123" customFormat="1">
      <c r="B280" s="125"/>
      <c r="C280" s="125"/>
      <c r="D280" s="125"/>
    </row>
    <row r="281" spans="2:4" s="123" customFormat="1">
      <c r="B281" s="125"/>
      <c r="C281" s="125"/>
      <c r="D281" s="125"/>
    </row>
    <row r="282" spans="2:4" s="123" customFormat="1">
      <c r="B282" s="125"/>
      <c r="C282" s="125"/>
      <c r="D282" s="125"/>
    </row>
    <row r="283" spans="2:4" s="123" customFormat="1">
      <c r="B283" s="125"/>
      <c r="C283" s="125"/>
      <c r="D283" s="125"/>
    </row>
    <row r="284" spans="2:4" s="123" customFormat="1">
      <c r="B284" s="125"/>
      <c r="C284" s="125"/>
      <c r="D284" s="125"/>
    </row>
    <row r="285" spans="2:4" s="123" customFormat="1">
      <c r="B285" s="125"/>
      <c r="C285" s="125"/>
      <c r="D285" s="125"/>
    </row>
    <row r="286" spans="2:4" s="123" customFormat="1">
      <c r="B286" s="125"/>
      <c r="C286" s="125"/>
      <c r="D286" s="125"/>
    </row>
    <row r="287" spans="2:4" s="123" customFormat="1">
      <c r="B287" s="125"/>
      <c r="C287" s="125"/>
      <c r="D287" s="125"/>
    </row>
    <row r="288" spans="2:4" s="123" customFormat="1">
      <c r="B288" s="125"/>
      <c r="C288" s="125"/>
      <c r="D288" s="125"/>
    </row>
    <row r="289" spans="2:4" s="123" customFormat="1">
      <c r="B289" s="125"/>
      <c r="C289" s="125"/>
      <c r="D289" s="125"/>
    </row>
    <row r="290" spans="2:4" s="123" customFormat="1">
      <c r="B290" s="125"/>
      <c r="C290" s="125"/>
      <c r="D290" s="125"/>
    </row>
    <row r="291" spans="2:4" s="123" customFormat="1">
      <c r="B291" s="125"/>
      <c r="C291" s="125"/>
      <c r="D291" s="125"/>
    </row>
    <row r="292" spans="2:4" s="123" customFormat="1">
      <c r="B292" s="125"/>
      <c r="C292" s="125"/>
      <c r="D292" s="125"/>
    </row>
    <row r="293" spans="2:4" s="123" customFormat="1">
      <c r="B293" s="125"/>
      <c r="C293" s="125"/>
      <c r="D293" s="125"/>
    </row>
    <row r="294" spans="2:4" s="123" customFormat="1">
      <c r="B294" s="127"/>
      <c r="C294" s="125"/>
      <c r="D294" s="125"/>
    </row>
    <row r="295" spans="2:4" s="123" customFormat="1">
      <c r="B295" s="127"/>
      <c r="C295" s="125"/>
      <c r="D295" s="125"/>
    </row>
    <row r="296" spans="2:4" s="123" customFormat="1">
      <c r="B296" s="124"/>
      <c r="C296" s="125"/>
      <c r="D296" s="125"/>
    </row>
    <row r="297" spans="2:4" s="123" customFormat="1">
      <c r="B297" s="125"/>
      <c r="C297" s="125"/>
      <c r="D297" s="125"/>
    </row>
    <row r="298" spans="2:4" s="123" customFormat="1">
      <c r="B298" s="125"/>
      <c r="C298" s="125"/>
      <c r="D298" s="125"/>
    </row>
    <row r="299" spans="2:4" s="123" customFormat="1">
      <c r="B299" s="125"/>
      <c r="C299" s="125"/>
      <c r="D299" s="125"/>
    </row>
    <row r="300" spans="2:4" s="123" customFormat="1">
      <c r="B300" s="125"/>
      <c r="C300" s="125"/>
      <c r="D300" s="125"/>
    </row>
    <row r="301" spans="2:4" s="123" customFormat="1">
      <c r="B301" s="125"/>
      <c r="C301" s="125"/>
      <c r="D301" s="125"/>
    </row>
    <row r="302" spans="2:4" s="123" customFormat="1">
      <c r="B302" s="125"/>
      <c r="C302" s="125"/>
      <c r="D302" s="125"/>
    </row>
    <row r="303" spans="2:4" s="123" customFormat="1">
      <c r="B303" s="125"/>
      <c r="C303" s="125"/>
      <c r="D303" s="125"/>
    </row>
    <row r="304" spans="2:4" s="123" customFormat="1">
      <c r="B304" s="125"/>
      <c r="C304" s="125"/>
      <c r="D304" s="125"/>
    </row>
    <row r="305" spans="2:4" s="123" customFormat="1">
      <c r="B305" s="125"/>
      <c r="C305" s="125"/>
      <c r="D305" s="125"/>
    </row>
    <row r="306" spans="2:4" s="123" customFormat="1">
      <c r="B306" s="125"/>
      <c r="C306" s="125"/>
      <c r="D306" s="125"/>
    </row>
    <row r="307" spans="2:4" s="123" customFormat="1">
      <c r="B307" s="125"/>
      <c r="C307" s="125"/>
      <c r="D307" s="125"/>
    </row>
    <row r="308" spans="2:4" s="123" customFormat="1">
      <c r="B308" s="125"/>
      <c r="C308" s="125"/>
      <c r="D308" s="125"/>
    </row>
    <row r="309" spans="2:4" s="123" customFormat="1">
      <c r="B309" s="125"/>
      <c r="C309" s="125"/>
      <c r="D309" s="125"/>
    </row>
    <row r="310" spans="2:4" s="123" customFormat="1">
      <c r="B310" s="125"/>
      <c r="C310" s="125"/>
      <c r="D310" s="125"/>
    </row>
    <row r="311" spans="2:4" s="123" customFormat="1">
      <c r="B311" s="125"/>
      <c r="C311" s="125"/>
      <c r="D311" s="125"/>
    </row>
    <row r="312" spans="2:4" s="123" customFormat="1">
      <c r="B312" s="125"/>
      <c r="C312" s="125"/>
      <c r="D312" s="125"/>
    </row>
    <row r="313" spans="2:4" s="123" customFormat="1">
      <c r="B313" s="125"/>
      <c r="C313" s="125"/>
      <c r="D313" s="125"/>
    </row>
    <row r="314" spans="2:4" s="123" customFormat="1">
      <c r="B314" s="125"/>
      <c r="C314" s="125"/>
      <c r="D314" s="125"/>
    </row>
    <row r="315" spans="2:4" s="123" customFormat="1">
      <c r="B315" s="125"/>
      <c r="C315" s="125"/>
      <c r="D315" s="125"/>
    </row>
    <row r="316" spans="2:4" s="123" customFormat="1">
      <c r="B316" s="125"/>
      <c r="C316" s="125"/>
      <c r="D316" s="125"/>
    </row>
    <row r="317" spans="2:4" s="123" customFormat="1">
      <c r="B317" s="125"/>
      <c r="C317" s="125"/>
      <c r="D317" s="125"/>
    </row>
    <row r="318" spans="2:4" s="123" customFormat="1">
      <c r="B318" s="125"/>
      <c r="C318" s="125"/>
      <c r="D318" s="125"/>
    </row>
    <row r="319" spans="2:4" s="123" customFormat="1">
      <c r="B319" s="125"/>
      <c r="C319" s="125"/>
      <c r="D319" s="125"/>
    </row>
    <row r="320" spans="2:4" s="123" customFormat="1">
      <c r="B320" s="125"/>
      <c r="C320" s="125"/>
      <c r="D320" s="125"/>
    </row>
    <row r="321" spans="2:4" s="123" customFormat="1">
      <c r="B321" s="125"/>
      <c r="C321" s="125"/>
      <c r="D321" s="125"/>
    </row>
    <row r="322" spans="2:4" s="123" customFormat="1">
      <c r="B322" s="125"/>
      <c r="C322" s="125"/>
      <c r="D322" s="125"/>
    </row>
    <row r="323" spans="2:4" s="123" customFormat="1">
      <c r="B323" s="125"/>
      <c r="C323" s="125"/>
      <c r="D323" s="125"/>
    </row>
    <row r="324" spans="2:4" s="123" customFormat="1">
      <c r="B324" s="125"/>
      <c r="C324" s="125"/>
      <c r="D324" s="125"/>
    </row>
    <row r="325" spans="2:4" s="123" customFormat="1">
      <c r="B325" s="125"/>
      <c r="C325" s="125"/>
      <c r="D325" s="125"/>
    </row>
    <row r="326" spans="2:4" s="123" customFormat="1">
      <c r="B326" s="125"/>
      <c r="C326" s="125"/>
      <c r="D326" s="125"/>
    </row>
    <row r="327" spans="2:4" s="123" customFormat="1">
      <c r="B327" s="125"/>
      <c r="C327" s="125"/>
      <c r="D327" s="125"/>
    </row>
    <row r="328" spans="2:4" s="123" customFormat="1">
      <c r="B328" s="125"/>
      <c r="C328" s="125"/>
      <c r="D328" s="125"/>
    </row>
    <row r="329" spans="2:4" s="123" customFormat="1">
      <c r="B329" s="125"/>
      <c r="C329" s="125"/>
      <c r="D329" s="125"/>
    </row>
    <row r="330" spans="2:4" s="123" customFormat="1">
      <c r="B330" s="125"/>
      <c r="C330" s="125"/>
      <c r="D330" s="125"/>
    </row>
    <row r="331" spans="2:4" s="123" customFormat="1">
      <c r="B331" s="125"/>
      <c r="C331" s="125"/>
      <c r="D331" s="125"/>
    </row>
    <row r="332" spans="2:4" s="123" customFormat="1">
      <c r="B332" s="125"/>
      <c r="C332" s="125"/>
      <c r="D332" s="125"/>
    </row>
    <row r="333" spans="2:4" s="123" customFormat="1">
      <c r="B333" s="125"/>
      <c r="C333" s="125"/>
      <c r="D333" s="125"/>
    </row>
    <row r="334" spans="2:4" s="123" customFormat="1">
      <c r="B334" s="125"/>
      <c r="C334" s="125"/>
      <c r="D334" s="125"/>
    </row>
    <row r="335" spans="2:4" s="123" customFormat="1">
      <c r="B335" s="125"/>
      <c r="C335" s="125"/>
      <c r="D335" s="125"/>
    </row>
    <row r="336" spans="2:4" s="123" customFormat="1">
      <c r="B336" s="125"/>
      <c r="C336" s="125"/>
      <c r="D336" s="125"/>
    </row>
    <row r="337" spans="2:4" s="123" customFormat="1">
      <c r="B337" s="125"/>
      <c r="C337" s="125"/>
      <c r="D337" s="125"/>
    </row>
    <row r="338" spans="2:4" s="123" customFormat="1">
      <c r="B338" s="125"/>
      <c r="C338" s="125"/>
      <c r="D338" s="125"/>
    </row>
    <row r="339" spans="2:4" s="123" customFormat="1">
      <c r="B339" s="125"/>
      <c r="C339" s="125"/>
      <c r="D339" s="125"/>
    </row>
    <row r="340" spans="2:4" s="123" customFormat="1">
      <c r="B340" s="125"/>
      <c r="C340" s="125"/>
      <c r="D340" s="125"/>
    </row>
    <row r="341" spans="2:4" s="123" customFormat="1">
      <c r="B341" s="125"/>
      <c r="C341" s="125"/>
      <c r="D341" s="125"/>
    </row>
    <row r="342" spans="2:4" s="123" customFormat="1">
      <c r="B342" s="125"/>
      <c r="C342" s="125"/>
      <c r="D342" s="125"/>
    </row>
    <row r="343" spans="2:4" s="123" customFormat="1">
      <c r="B343" s="125"/>
      <c r="C343" s="125"/>
      <c r="D343" s="125"/>
    </row>
    <row r="344" spans="2:4" s="123" customFormat="1">
      <c r="B344" s="125"/>
      <c r="C344" s="125"/>
      <c r="D344" s="125"/>
    </row>
    <row r="345" spans="2:4" s="123" customFormat="1">
      <c r="B345" s="125"/>
      <c r="C345" s="125"/>
      <c r="D345" s="125"/>
    </row>
    <row r="346" spans="2:4" s="123" customFormat="1">
      <c r="B346" s="125"/>
      <c r="C346" s="125"/>
      <c r="D346" s="125"/>
    </row>
    <row r="347" spans="2:4" s="123" customFormat="1">
      <c r="B347" s="125"/>
      <c r="C347" s="125"/>
      <c r="D347" s="125"/>
    </row>
    <row r="348" spans="2:4" s="123" customFormat="1">
      <c r="B348" s="125"/>
      <c r="C348" s="125"/>
      <c r="D348" s="125"/>
    </row>
    <row r="349" spans="2:4" s="123" customFormat="1">
      <c r="B349" s="125"/>
      <c r="C349" s="125"/>
      <c r="D349" s="125"/>
    </row>
    <row r="350" spans="2:4" s="123" customFormat="1">
      <c r="B350" s="125"/>
      <c r="C350" s="125"/>
      <c r="D350" s="125"/>
    </row>
    <row r="351" spans="2:4" s="123" customFormat="1">
      <c r="B351" s="125"/>
      <c r="C351" s="125"/>
      <c r="D351" s="125"/>
    </row>
    <row r="352" spans="2:4" s="123" customFormat="1">
      <c r="B352" s="125"/>
      <c r="C352" s="125"/>
      <c r="D352" s="125"/>
    </row>
    <row r="353" spans="2:7" s="123" customFormat="1">
      <c r="B353" s="125"/>
      <c r="C353" s="125"/>
      <c r="D353" s="125"/>
    </row>
    <row r="354" spans="2:7" s="123" customFormat="1">
      <c r="B354" s="125"/>
      <c r="C354" s="125"/>
      <c r="D354" s="125"/>
    </row>
    <row r="355" spans="2:7" s="123" customFormat="1">
      <c r="B355" s="125"/>
      <c r="C355" s="125"/>
      <c r="D355" s="125"/>
    </row>
    <row r="356" spans="2:7" s="123" customFormat="1">
      <c r="B356" s="125"/>
      <c r="C356" s="125"/>
      <c r="D356" s="125"/>
    </row>
    <row r="357" spans="2:7" s="123" customFormat="1">
      <c r="B357" s="125"/>
      <c r="C357" s="125"/>
      <c r="D357" s="125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160 B162"/>
    <dataValidation type="list" allowBlank="1" showInputMessage="1" showErrorMessage="1" sqref="E12:E34 E36:E357">
      <formula1>$BF$6:$BF$23</formula1>
    </dataValidation>
    <dataValidation type="list" allowBlank="1" showInputMessage="1" showErrorMessage="1" sqref="H12:H34 H36:H357">
      <formula1>$BJ$6:$BJ$19</formula1>
    </dataValidation>
    <dataValidation type="list" allowBlank="1" showInputMessage="1" showErrorMessage="1" sqref="G12:G34 G36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topLeftCell="A27" workbookViewId="0">
      <selection activeCell="A44" sqref="A14:XFD44"/>
    </sheetView>
  </sheetViews>
  <sheetFormatPr defaultColWidth="9.140625" defaultRowHeight="18"/>
  <cols>
    <col min="1" max="1" width="6.28515625" style="1" customWidth="1"/>
    <col min="2" max="2" width="99.8554687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172</v>
      </c>
      <c r="C1" s="80" t="s" vm="1">
        <v>241</v>
      </c>
    </row>
    <row r="2" spans="2:63">
      <c r="B2" s="58" t="s">
        <v>171</v>
      </c>
      <c r="C2" s="80" t="s">
        <v>242</v>
      </c>
    </row>
    <row r="3" spans="2:63">
      <c r="B3" s="58" t="s">
        <v>173</v>
      </c>
      <c r="C3" s="80" t="s">
        <v>243</v>
      </c>
    </row>
    <row r="4" spans="2:63">
      <c r="B4" s="58" t="s">
        <v>174</v>
      </c>
      <c r="C4" s="80">
        <v>12146</v>
      </c>
    </row>
    <row r="6" spans="2:63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K6" s="3"/>
    </row>
    <row r="7" spans="2:63" ht="26.25" customHeight="1">
      <c r="B7" s="142" t="s">
        <v>81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H7" s="3"/>
      <c r="BK7" s="3"/>
    </row>
    <row r="8" spans="2:63" s="3" customFormat="1" ht="74.25" customHeight="1">
      <c r="B8" s="23" t="s">
        <v>107</v>
      </c>
      <c r="C8" s="31" t="s">
        <v>37</v>
      </c>
      <c r="D8" s="31" t="s">
        <v>112</v>
      </c>
      <c r="E8" s="31" t="s">
        <v>109</v>
      </c>
      <c r="F8" s="31" t="s">
        <v>52</v>
      </c>
      <c r="G8" s="31" t="s">
        <v>92</v>
      </c>
      <c r="H8" s="31" t="s">
        <v>225</v>
      </c>
      <c r="I8" s="31" t="s">
        <v>224</v>
      </c>
      <c r="J8" s="31" t="s">
        <v>239</v>
      </c>
      <c r="K8" s="31" t="s">
        <v>49</v>
      </c>
      <c r="L8" s="31" t="s">
        <v>48</v>
      </c>
      <c r="M8" s="31" t="s">
        <v>175</v>
      </c>
      <c r="N8" s="15" t="s">
        <v>177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232</v>
      </c>
      <c r="I9" s="33"/>
      <c r="J9" s="17" t="s">
        <v>228</v>
      </c>
      <c r="K9" s="33" t="s">
        <v>228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81" t="s">
        <v>31</v>
      </c>
      <c r="C11" s="82"/>
      <c r="D11" s="82"/>
      <c r="E11" s="82"/>
      <c r="F11" s="82"/>
      <c r="G11" s="82"/>
      <c r="H11" s="90"/>
      <c r="I11" s="92"/>
      <c r="J11" s="90">
        <v>0.18068999999999999</v>
      </c>
      <c r="K11" s="90">
        <v>541.85563693000006</v>
      </c>
      <c r="L11" s="82"/>
      <c r="M11" s="91">
        <f>K11/$K$11</f>
        <v>1</v>
      </c>
      <c r="N11" s="91">
        <f>K11/'סכום נכסי הקרן'!$C$42</f>
        <v>0.297649538640055</v>
      </c>
      <c r="O11" s="5"/>
      <c r="BH11" s="1"/>
      <c r="BI11" s="3"/>
      <c r="BK11" s="1"/>
    </row>
    <row r="12" spans="2:63" ht="20.25">
      <c r="B12" s="83" t="s">
        <v>222</v>
      </c>
      <c r="C12" s="84"/>
      <c r="D12" s="84"/>
      <c r="E12" s="84"/>
      <c r="F12" s="84"/>
      <c r="G12" s="84"/>
      <c r="H12" s="93"/>
      <c r="I12" s="95"/>
      <c r="J12" s="84"/>
      <c r="K12" s="93">
        <v>315.37138693000003</v>
      </c>
      <c r="L12" s="84"/>
      <c r="M12" s="94">
        <f t="shared" ref="M12:M21" si="0">K12/$K$11</f>
        <v>0.5820210503240395</v>
      </c>
      <c r="N12" s="94">
        <f>K12/'סכום נכסי הקרן'!$C$42</f>
        <v>0.17323829710775057</v>
      </c>
      <c r="BI12" s="4"/>
    </row>
    <row r="13" spans="2:63">
      <c r="B13" s="104" t="s">
        <v>54</v>
      </c>
      <c r="C13" s="84"/>
      <c r="D13" s="84"/>
      <c r="E13" s="84"/>
      <c r="F13" s="84"/>
      <c r="G13" s="84"/>
      <c r="H13" s="93"/>
      <c r="I13" s="95"/>
      <c r="J13" s="84"/>
      <c r="K13" s="93">
        <v>109.29477693</v>
      </c>
      <c r="L13" s="84"/>
      <c r="M13" s="94">
        <f t="shared" si="0"/>
        <v>0.2017046044758953</v>
      </c>
      <c r="N13" s="94">
        <f>K13/'סכום נכסי הקרן'!$C$42</f>
        <v>6.003728246382501E-2</v>
      </c>
    </row>
    <row r="14" spans="2:63" s="123" customFormat="1">
      <c r="B14" s="89" t="s">
        <v>709</v>
      </c>
      <c r="C14" s="86" t="s">
        <v>710</v>
      </c>
      <c r="D14" s="99" t="s">
        <v>113</v>
      </c>
      <c r="E14" s="86" t="s">
        <v>711</v>
      </c>
      <c r="F14" s="99" t="s">
        <v>712</v>
      </c>
      <c r="G14" s="99" t="s">
        <v>157</v>
      </c>
      <c r="H14" s="96">
        <v>1653</v>
      </c>
      <c r="I14" s="98">
        <v>1332</v>
      </c>
      <c r="J14" s="86"/>
      <c r="K14" s="96">
        <v>22.017959999999999</v>
      </c>
      <c r="L14" s="97">
        <v>2.3322359737452028E-4</v>
      </c>
      <c r="M14" s="97">
        <f t="shared" si="0"/>
        <v>4.0634365501386126E-2</v>
      </c>
      <c r="N14" s="97">
        <f>K14/'סכום נכסי הקרן'!$C$42</f>
        <v>1.2094800144418945E-2</v>
      </c>
    </row>
    <row r="15" spans="2:63" s="123" customFormat="1">
      <c r="B15" s="89" t="s">
        <v>713</v>
      </c>
      <c r="C15" s="86" t="s">
        <v>714</v>
      </c>
      <c r="D15" s="99" t="s">
        <v>113</v>
      </c>
      <c r="E15" s="86" t="s">
        <v>715</v>
      </c>
      <c r="F15" s="99" t="s">
        <v>712</v>
      </c>
      <c r="G15" s="99" t="s">
        <v>157</v>
      </c>
      <c r="H15" s="96">
        <v>2524</v>
      </c>
      <c r="I15" s="98">
        <v>1336</v>
      </c>
      <c r="J15" s="86"/>
      <c r="K15" s="96">
        <v>33.720639999999996</v>
      </c>
      <c r="L15" s="97">
        <v>3.6636794518531699E-4</v>
      </c>
      <c r="M15" s="97">
        <f t="shared" si="0"/>
        <v>6.2231778543546307E-2</v>
      </c>
      <c r="N15" s="97">
        <f>K15/'סכום נכסי הקרן'!$C$42</f>
        <v>1.8523260172236631E-2</v>
      </c>
    </row>
    <row r="16" spans="2:63" s="123" customFormat="1" ht="20.25">
      <c r="B16" s="89" t="s">
        <v>716</v>
      </c>
      <c r="C16" s="86" t="s">
        <v>717</v>
      </c>
      <c r="D16" s="99" t="s">
        <v>113</v>
      </c>
      <c r="E16" s="86" t="s">
        <v>715</v>
      </c>
      <c r="F16" s="99" t="s">
        <v>712</v>
      </c>
      <c r="G16" s="99" t="s">
        <v>157</v>
      </c>
      <c r="H16" s="96">
        <v>1.696E-3</v>
      </c>
      <c r="I16" s="98">
        <v>995.6</v>
      </c>
      <c r="J16" s="86"/>
      <c r="K16" s="96">
        <v>1.6885000000000002E-5</v>
      </c>
      <c r="L16" s="97">
        <v>1.4264231430426547E-9</v>
      </c>
      <c r="M16" s="97">
        <f t="shared" si="0"/>
        <v>3.116143645873209E-8</v>
      </c>
      <c r="N16" s="97">
        <f>K16/'סכום נכסי הקרן'!$C$42</f>
        <v>9.2751871853029945E-9</v>
      </c>
      <c r="BH16" s="122"/>
    </row>
    <row r="17" spans="2:14" s="123" customFormat="1">
      <c r="B17" s="89" t="s">
        <v>718</v>
      </c>
      <c r="C17" s="86" t="s">
        <v>719</v>
      </c>
      <c r="D17" s="99" t="s">
        <v>113</v>
      </c>
      <c r="E17" s="86" t="s">
        <v>715</v>
      </c>
      <c r="F17" s="99" t="s">
        <v>712</v>
      </c>
      <c r="G17" s="99" t="s">
        <v>157</v>
      </c>
      <c r="H17" s="96">
        <v>0.46</v>
      </c>
      <c r="I17" s="98">
        <v>1327</v>
      </c>
      <c r="J17" s="86"/>
      <c r="K17" s="96">
        <v>6.1200000000000004E-3</v>
      </c>
      <c r="L17" s="97">
        <v>3.6523309342759399E-9</v>
      </c>
      <c r="M17" s="97">
        <f t="shared" si="0"/>
        <v>1.129452123941015E-5</v>
      </c>
      <c r="N17" s="97">
        <f>K17/'סכום נכסי הקרן'!$C$42</f>
        <v>3.3618090360707331E-6</v>
      </c>
    </row>
    <row r="18" spans="2:14" s="123" customFormat="1">
      <c r="B18" s="89" t="s">
        <v>720</v>
      </c>
      <c r="C18" s="86" t="s">
        <v>721</v>
      </c>
      <c r="D18" s="99" t="s">
        <v>113</v>
      </c>
      <c r="E18" s="86" t="s">
        <v>722</v>
      </c>
      <c r="F18" s="99" t="s">
        <v>712</v>
      </c>
      <c r="G18" s="99" t="s">
        <v>157</v>
      </c>
      <c r="H18" s="96">
        <v>224</v>
      </c>
      <c r="I18" s="98">
        <v>13280</v>
      </c>
      <c r="J18" s="86"/>
      <c r="K18" s="96">
        <v>29.747199999999999</v>
      </c>
      <c r="L18" s="97">
        <v>2.0710135762336398E-4</v>
      </c>
      <c r="M18" s="97">
        <f t="shared" si="0"/>
        <v>5.4898755263559085E-2</v>
      </c>
      <c r="N18" s="97">
        <f>K18/'סכום נכסי הקרן'!$C$42</f>
        <v>1.6340589176111649E-2</v>
      </c>
    </row>
    <row r="19" spans="2:14" s="123" customFormat="1">
      <c r="B19" s="89" t="s">
        <v>723</v>
      </c>
      <c r="C19" s="86" t="s">
        <v>724</v>
      </c>
      <c r="D19" s="99" t="s">
        <v>113</v>
      </c>
      <c r="E19" s="86" t="s">
        <v>722</v>
      </c>
      <c r="F19" s="99" t="s">
        <v>712</v>
      </c>
      <c r="G19" s="99" t="s">
        <v>157</v>
      </c>
      <c r="H19" s="96">
        <v>1E-4</v>
      </c>
      <c r="I19" s="98">
        <v>14640</v>
      </c>
      <c r="J19" s="86"/>
      <c r="K19" s="96">
        <v>3.8000000000000003E-8</v>
      </c>
      <c r="L19" s="97">
        <v>4.0069863924047777E-8</v>
      </c>
      <c r="M19" s="97">
        <f t="shared" si="0"/>
        <v>7.0129380244703547E-11</v>
      </c>
      <c r="N19" s="97">
        <f>K19/'סכום נכסי הקרן'!$C$42</f>
        <v>2.0873977674948997E-11</v>
      </c>
    </row>
    <row r="20" spans="2:14" s="123" customFormat="1">
      <c r="B20" s="89" t="s">
        <v>725</v>
      </c>
      <c r="C20" s="86" t="s">
        <v>726</v>
      </c>
      <c r="D20" s="99" t="s">
        <v>113</v>
      </c>
      <c r="E20" s="86" t="s">
        <v>727</v>
      </c>
      <c r="F20" s="99" t="s">
        <v>712</v>
      </c>
      <c r="G20" s="99" t="s">
        <v>157</v>
      </c>
      <c r="H20" s="96">
        <v>1787</v>
      </c>
      <c r="I20" s="98">
        <v>1332</v>
      </c>
      <c r="J20" s="86"/>
      <c r="K20" s="96">
        <v>23.80284</v>
      </c>
      <c r="L20" s="97">
        <v>1.5416004815107582E-4</v>
      </c>
      <c r="M20" s="97">
        <f t="shared" si="0"/>
        <v>4.3928379401679978E-2</v>
      </c>
      <c r="N20" s="97">
        <f>K20/'סכום נכסי הקרן'!$C$42</f>
        <v>1.307526186211534E-2</v>
      </c>
    </row>
    <row r="21" spans="2:14" s="123" customFormat="1">
      <c r="B21" s="89" t="s">
        <v>728</v>
      </c>
      <c r="C21" s="86" t="s">
        <v>729</v>
      </c>
      <c r="D21" s="99" t="s">
        <v>113</v>
      </c>
      <c r="E21" s="86" t="s">
        <v>727</v>
      </c>
      <c r="F21" s="99" t="s">
        <v>712</v>
      </c>
      <c r="G21" s="99" t="s">
        <v>157</v>
      </c>
      <c r="H21" s="96">
        <v>9.9999999999999995E-7</v>
      </c>
      <c r="I21" s="98">
        <v>1462</v>
      </c>
      <c r="J21" s="86"/>
      <c r="K21" s="96">
        <v>6.9999999999999998E-9</v>
      </c>
      <c r="L21" s="97">
        <v>1.2813001608992677E-14</v>
      </c>
      <c r="M21" s="97">
        <f t="shared" si="0"/>
        <v>1.2918570045076968E-11</v>
      </c>
      <c r="N21" s="97">
        <f>K21/'סכום נכסי הקרן'!$C$42</f>
        <v>3.8452064138063935E-12</v>
      </c>
    </row>
    <row r="22" spans="2:14" s="123" customFormat="1">
      <c r="B22" s="85"/>
      <c r="C22" s="86"/>
      <c r="D22" s="86"/>
      <c r="E22" s="86"/>
      <c r="F22" s="86"/>
      <c r="G22" s="86"/>
      <c r="H22" s="96"/>
      <c r="I22" s="98"/>
      <c r="J22" s="86"/>
      <c r="K22" s="86"/>
      <c r="L22" s="86"/>
      <c r="M22" s="97"/>
      <c r="N22" s="86"/>
    </row>
    <row r="23" spans="2:14" s="123" customFormat="1">
      <c r="B23" s="104" t="s">
        <v>55</v>
      </c>
      <c r="C23" s="84"/>
      <c r="D23" s="84"/>
      <c r="E23" s="84"/>
      <c r="F23" s="84"/>
      <c r="G23" s="84"/>
      <c r="H23" s="93"/>
      <c r="I23" s="95"/>
      <c r="J23" s="84"/>
      <c r="K23" s="93">
        <v>206.07660999999999</v>
      </c>
      <c r="L23" s="84"/>
      <c r="M23" s="94">
        <f t="shared" ref="M23:M30" si="1">K23/$K$11</f>
        <v>0.38031644584814406</v>
      </c>
      <c r="N23" s="94">
        <f>K23/'סכום נכסי הקרן'!$C$42</f>
        <v>0.11320101464392554</v>
      </c>
    </row>
    <row r="24" spans="2:14" s="123" customFormat="1">
      <c r="B24" s="89" t="s">
        <v>730</v>
      </c>
      <c r="C24" s="86" t="s">
        <v>731</v>
      </c>
      <c r="D24" s="99" t="s">
        <v>113</v>
      </c>
      <c r="E24" s="86" t="s">
        <v>711</v>
      </c>
      <c r="F24" s="99" t="s">
        <v>732</v>
      </c>
      <c r="G24" s="99" t="s">
        <v>157</v>
      </c>
      <c r="H24" s="96">
        <v>14094</v>
      </c>
      <c r="I24" s="98">
        <v>332.17</v>
      </c>
      <c r="J24" s="86"/>
      <c r="K24" s="96">
        <v>46.816040000000001</v>
      </c>
      <c r="L24" s="97">
        <v>2.2996276835230648E-4</v>
      </c>
      <c r="M24" s="97">
        <f t="shared" si="1"/>
        <v>8.6399470281875015E-2</v>
      </c>
      <c r="N24" s="97">
        <f>K24/'סכום נכסי הקרן'!$C$42</f>
        <v>2.5716762468145242E-2</v>
      </c>
    </row>
    <row r="25" spans="2:14" s="123" customFormat="1">
      <c r="B25" s="89" t="s">
        <v>733</v>
      </c>
      <c r="C25" s="86" t="s">
        <v>734</v>
      </c>
      <c r="D25" s="99" t="s">
        <v>113</v>
      </c>
      <c r="E25" s="86" t="s">
        <v>711</v>
      </c>
      <c r="F25" s="99" t="s">
        <v>732</v>
      </c>
      <c r="G25" s="99" t="s">
        <v>157</v>
      </c>
      <c r="H25" s="96">
        <v>1</v>
      </c>
      <c r="I25" s="98">
        <v>322.60000000000002</v>
      </c>
      <c r="J25" s="86"/>
      <c r="K25" s="96">
        <v>3.2299999999999998E-3</v>
      </c>
      <c r="L25" s="97">
        <v>4.7521352995267793E-9</v>
      </c>
      <c r="M25" s="97">
        <f t="shared" si="1"/>
        <v>5.9609973207998005E-6</v>
      </c>
      <c r="N25" s="97">
        <f>K25/'סכום נכסי הקרן'!$C$42</f>
        <v>1.7742881023706645E-6</v>
      </c>
    </row>
    <row r="26" spans="2:14" s="123" customFormat="1">
      <c r="B26" s="89" t="s">
        <v>735</v>
      </c>
      <c r="C26" s="86" t="s">
        <v>736</v>
      </c>
      <c r="D26" s="99" t="s">
        <v>113</v>
      </c>
      <c r="E26" s="86" t="s">
        <v>715</v>
      </c>
      <c r="F26" s="99" t="s">
        <v>732</v>
      </c>
      <c r="G26" s="99" t="s">
        <v>157</v>
      </c>
      <c r="H26" s="96">
        <v>19325</v>
      </c>
      <c r="I26" s="98">
        <v>322.98</v>
      </c>
      <c r="J26" s="86"/>
      <c r="K26" s="96">
        <v>62.415889999999997</v>
      </c>
      <c r="L26" s="97">
        <v>3.8565634589085606E-4</v>
      </c>
      <c r="M26" s="97">
        <f t="shared" si="1"/>
        <v>0.11518914955583129</v>
      </c>
      <c r="N26" s="97">
        <f>K26/'סכום נכסי הקרן'!$C$42</f>
        <v>3.4285997221633474E-2</v>
      </c>
    </row>
    <row r="27" spans="2:14" s="123" customFormat="1">
      <c r="B27" s="89" t="s">
        <v>737</v>
      </c>
      <c r="C27" s="86" t="s">
        <v>738</v>
      </c>
      <c r="D27" s="99" t="s">
        <v>113</v>
      </c>
      <c r="E27" s="86" t="s">
        <v>715</v>
      </c>
      <c r="F27" s="99" t="s">
        <v>732</v>
      </c>
      <c r="G27" s="99" t="s">
        <v>157</v>
      </c>
      <c r="H27" s="96">
        <v>0.56999999999999995</v>
      </c>
      <c r="I27" s="98">
        <v>323.2</v>
      </c>
      <c r="J27" s="86"/>
      <c r="K27" s="96">
        <v>1.8500000000000001E-3</v>
      </c>
      <c r="L27" s="97">
        <v>1.3138792685329845E-9</v>
      </c>
      <c r="M27" s="97">
        <f t="shared" si="1"/>
        <v>3.4141935119131986E-6</v>
      </c>
      <c r="N27" s="97">
        <f>K27/'סכום נכסי הקרן'!$C$42</f>
        <v>1.0162331236488326E-6</v>
      </c>
    </row>
    <row r="28" spans="2:14" s="123" customFormat="1">
      <c r="B28" s="89" t="s">
        <v>739</v>
      </c>
      <c r="C28" s="86" t="s">
        <v>740</v>
      </c>
      <c r="D28" s="99" t="s">
        <v>113</v>
      </c>
      <c r="E28" s="86" t="s">
        <v>722</v>
      </c>
      <c r="F28" s="99" t="s">
        <v>732</v>
      </c>
      <c r="G28" s="99" t="s">
        <v>157</v>
      </c>
      <c r="H28" s="96">
        <v>82898</v>
      </c>
      <c r="I28" s="98">
        <v>98.47</v>
      </c>
      <c r="J28" s="86"/>
      <c r="K28" s="96">
        <v>81.629660000000001</v>
      </c>
      <c r="L28" s="97">
        <v>6.5290609330687923E-4</v>
      </c>
      <c r="M28" s="97">
        <f t="shared" si="1"/>
        <v>0.15064835435225965</v>
      </c>
      <c r="N28" s="97">
        <f>K28/'סכום נכסי הקרן'!$C$42</f>
        <v>4.4840413169833601E-2</v>
      </c>
    </row>
    <row r="29" spans="2:14" s="123" customFormat="1">
      <c r="B29" s="89" t="s">
        <v>741</v>
      </c>
      <c r="C29" s="86" t="s">
        <v>742</v>
      </c>
      <c r="D29" s="99" t="s">
        <v>113</v>
      </c>
      <c r="E29" s="86" t="s">
        <v>727</v>
      </c>
      <c r="F29" s="99" t="s">
        <v>732</v>
      </c>
      <c r="G29" s="99" t="s">
        <v>157</v>
      </c>
      <c r="H29" s="96">
        <v>4293</v>
      </c>
      <c r="I29" s="98">
        <v>354.28</v>
      </c>
      <c r="J29" s="86"/>
      <c r="K29" s="96">
        <v>15.209239999999999</v>
      </c>
      <c r="L29" s="97">
        <v>3.1884401553623727E-4</v>
      </c>
      <c r="M29" s="97">
        <f t="shared" si="1"/>
        <v>2.8068804610340916E-2</v>
      </c>
      <c r="N29" s="97">
        <f>K29/'סכום נכסי הקרן'!$C$42</f>
        <v>8.354666742445822E-3</v>
      </c>
    </row>
    <row r="30" spans="2:14" s="123" customFormat="1">
      <c r="B30" s="89" t="s">
        <v>743</v>
      </c>
      <c r="C30" s="86" t="s">
        <v>744</v>
      </c>
      <c r="D30" s="99" t="s">
        <v>113</v>
      </c>
      <c r="E30" s="86" t="s">
        <v>727</v>
      </c>
      <c r="F30" s="99" t="s">
        <v>732</v>
      </c>
      <c r="G30" s="99" t="s">
        <v>157</v>
      </c>
      <c r="H30" s="96">
        <v>0.2</v>
      </c>
      <c r="I30" s="98">
        <v>353.43</v>
      </c>
      <c r="J30" s="86"/>
      <c r="K30" s="96">
        <v>6.9999999999999999E-4</v>
      </c>
      <c r="L30" s="97">
        <v>9.0243917758479702E-10</v>
      </c>
      <c r="M30" s="97">
        <f t="shared" si="1"/>
        <v>1.2918570045076967E-6</v>
      </c>
      <c r="N30" s="97">
        <f>K30/'סכום נכסי הקרן'!$C$42</f>
        <v>3.8452064138063935E-7</v>
      </c>
    </row>
    <row r="31" spans="2:14" s="123" customFormat="1">
      <c r="B31" s="85"/>
      <c r="C31" s="86"/>
      <c r="D31" s="86"/>
      <c r="E31" s="86"/>
      <c r="F31" s="86"/>
      <c r="G31" s="86"/>
      <c r="H31" s="96"/>
      <c r="I31" s="98"/>
      <c r="J31" s="86"/>
      <c r="K31" s="86"/>
      <c r="L31" s="86"/>
      <c r="M31" s="97"/>
      <c r="N31" s="86"/>
    </row>
    <row r="32" spans="2:14" s="123" customFormat="1">
      <c r="B32" s="83" t="s">
        <v>221</v>
      </c>
      <c r="C32" s="84"/>
      <c r="D32" s="84"/>
      <c r="E32" s="84"/>
      <c r="F32" s="84"/>
      <c r="G32" s="84"/>
      <c r="H32" s="93"/>
      <c r="I32" s="95"/>
      <c r="J32" s="93">
        <v>0.18068999999999999</v>
      </c>
      <c r="K32" s="93">
        <v>226.48424999999997</v>
      </c>
      <c r="L32" s="84"/>
      <c r="M32" s="94">
        <f t="shared" ref="M32:M44" si="2">K32/$K$11</f>
        <v>0.41797894967596044</v>
      </c>
      <c r="N32" s="94">
        <f>K32/'סכום נכסי הקרן'!$C$42</f>
        <v>0.12441124153230437</v>
      </c>
    </row>
    <row r="33" spans="2:14" s="123" customFormat="1">
      <c r="B33" s="104" t="s">
        <v>56</v>
      </c>
      <c r="C33" s="84"/>
      <c r="D33" s="84"/>
      <c r="E33" s="84"/>
      <c r="F33" s="84"/>
      <c r="G33" s="84"/>
      <c r="H33" s="93"/>
      <c r="I33" s="95"/>
      <c r="J33" s="93">
        <v>0.18068999999999999</v>
      </c>
      <c r="K33" s="93">
        <v>226.48424999999997</v>
      </c>
      <c r="L33" s="84"/>
      <c r="M33" s="94">
        <f t="shared" si="2"/>
        <v>0.41797894967596044</v>
      </c>
      <c r="N33" s="94">
        <f>K33/'סכום נכסי הקרן'!$C$42</f>
        <v>0.12441124153230437</v>
      </c>
    </row>
    <row r="34" spans="2:14" s="123" customFormat="1">
      <c r="B34" s="89" t="s">
        <v>745</v>
      </c>
      <c r="C34" s="86" t="s">
        <v>746</v>
      </c>
      <c r="D34" s="99" t="s">
        <v>117</v>
      </c>
      <c r="E34" s="86"/>
      <c r="F34" s="99" t="s">
        <v>712</v>
      </c>
      <c r="G34" s="99" t="s">
        <v>166</v>
      </c>
      <c r="H34" s="96">
        <v>194</v>
      </c>
      <c r="I34" s="98">
        <v>1565</v>
      </c>
      <c r="J34" s="86"/>
      <c r="K34" s="96">
        <v>10.357049999999999</v>
      </c>
      <c r="L34" s="97">
        <v>8.1031042290171557E-8</v>
      </c>
      <c r="M34" s="97">
        <f t="shared" si="2"/>
        <v>1.9114039412194913E-2</v>
      </c>
      <c r="N34" s="97">
        <f>K34/'סכום נכסי הקרן'!$C$42</f>
        <v>5.6892850125876441E-3</v>
      </c>
    </row>
    <row r="35" spans="2:14" s="123" customFormat="1">
      <c r="B35" s="89" t="s">
        <v>747</v>
      </c>
      <c r="C35" s="86" t="s">
        <v>748</v>
      </c>
      <c r="D35" s="99" t="s">
        <v>28</v>
      </c>
      <c r="E35" s="86"/>
      <c r="F35" s="99" t="s">
        <v>712</v>
      </c>
      <c r="G35" s="99" t="s">
        <v>165</v>
      </c>
      <c r="H35" s="96">
        <v>21</v>
      </c>
      <c r="I35" s="98">
        <v>3084</v>
      </c>
      <c r="J35" s="86"/>
      <c r="K35" s="96">
        <v>1.7821099999999999</v>
      </c>
      <c r="L35" s="97">
        <v>3.6898223577195276E-7</v>
      </c>
      <c r="M35" s="97">
        <f t="shared" si="2"/>
        <v>3.2889018375760162E-3</v>
      </c>
      <c r="N35" s="97">
        <f>K35/'סכום נכסי הקרן'!$C$42</f>
        <v>9.789401145869302E-4</v>
      </c>
    </row>
    <row r="36" spans="2:14" s="123" customFormat="1">
      <c r="B36" s="89" t="s">
        <v>749</v>
      </c>
      <c r="C36" s="86" t="s">
        <v>750</v>
      </c>
      <c r="D36" s="99" t="s">
        <v>116</v>
      </c>
      <c r="E36" s="86"/>
      <c r="F36" s="99" t="s">
        <v>712</v>
      </c>
      <c r="G36" s="99" t="s">
        <v>156</v>
      </c>
      <c r="H36" s="96">
        <v>64</v>
      </c>
      <c r="I36" s="98">
        <v>24534</v>
      </c>
      <c r="J36" s="86"/>
      <c r="K36" s="96">
        <v>58.850199999999994</v>
      </c>
      <c r="L36" s="97">
        <v>5.5154056526134335E-7</v>
      </c>
      <c r="M36" s="97">
        <f t="shared" si="2"/>
        <v>0.10860863298096979</v>
      </c>
      <c r="N36" s="97">
        <f>K36/'סכום נכסי הקרן'!$C$42</f>
        <v>3.2327309499112715E-2</v>
      </c>
    </row>
    <row r="37" spans="2:14" s="123" customFormat="1">
      <c r="B37" s="89" t="s">
        <v>751</v>
      </c>
      <c r="C37" s="86" t="s">
        <v>752</v>
      </c>
      <c r="D37" s="99" t="s">
        <v>642</v>
      </c>
      <c r="E37" s="86"/>
      <c r="F37" s="99" t="s">
        <v>712</v>
      </c>
      <c r="G37" s="99" t="s">
        <v>156</v>
      </c>
      <c r="H37" s="96">
        <v>115</v>
      </c>
      <c r="I37" s="98">
        <v>2303</v>
      </c>
      <c r="J37" s="96">
        <v>0.15569</v>
      </c>
      <c r="K37" s="96">
        <v>10.082079999999999</v>
      </c>
      <c r="L37" s="97">
        <v>9.8290598290598297E-6</v>
      </c>
      <c r="M37" s="97">
        <f t="shared" si="2"/>
        <v>1.8606579525724226E-2</v>
      </c>
      <c r="N37" s="97">
        <f>K37/'סכום נכסי הקרן'!$C$42</f>
        <v>5.5382398115013092E-3</v>
      </c>
    </row>
    <row r="38" spans="2:14" s="123" customFormat="1">
      <c r="B38" s="89" t="s">
        <v>753</v>
      </c>
      <c r="C38" s="86" t="s">
        <v>754</v>
      </c>
      <c r="D38" s="99" t="s">
        <v>642</v>
      </c>
      <c r="E38" s="86"/>
      <c r="F38" s="99" t="s">
        <v>712</v>
      </c>
      <c r="G38" s="99" t="s">
        <v>156</v>
      </c>
      <c r="H38" s="96">
        <v>57</v>
      </c>
      <c r="I38" s="98">
        <v>2809</v>
      </c>
      <c r="J38" s="96">
        <v>2.5000000000000001E-2</v>
      </c>
      <c r="K38" s="96">
        <v>6.0260299999999996</v>
      </c>
      <c r="L38" s="97">
        <v>2.0141342756183745E-6</v>
      </c>
      <c r="M38" s="97">
        <f t="shared" si="2"/>
        <v>1.1121098664105022E-2</v>
      </c>
      <c r="N38" s="97">
        <f>K38/'סכום נכסי הקרן'!$C$42</f>
        <v>3.3101898865413914E-3</v>
      </c>
    </row>
    <row r="39" spans="2:14" s="123" customFormat="1">
      <c r="B39" s="89" t="s">
        <v>755</v>
      </c>
      <c r="C39" s="86" t="s">
        <v>756</v>
      </c>
      <c r="D39" s="99" t="s">
        <v>116</v>
      </c>
      <c r="E39" s="86"/>
      <c r="F39" s="99" t="s">
        <v>712</v>
      </c>
      <c r="G39" s="99" t="s">
        <v>156</v>
      </c>
      <c r="H39" s="96">
        <v>396</v>
      </c>
      <c r="I39" s="98">
        <v>2554.5</v>
      </c>
      <c r="J39" s="86"/>
      <c r="K39" s="96">
        <v>37.914089999999995</v>
      </c>
      <c r="L39" s="97">
        <v>3.5234527331218205E-6</v>
      </c>
      <c r="M39" s="97">
        <f t="shared" si="2"/>
        <v>6.9970832480050302E-2</v>
      </c>
      <c r="N39" s="97">
        <f>K39/'סכום נכסי הקרן'!$C$42</f>
        <v>2.0826786005947548E-2</v>
      </c>
    </row>
    <row r="40" spans="2:14" s="123" customFormat="1">
      <c r="B40" s="89" t="s">
        <v>757</v>
      </c>
      <c r="C40" s="86" t="s">
        <v>758</v>
      </c>
      <c r="D40" s="99" t="s">
        <v>116</v>
      </c>
      <c r="E40" s="86"/>
      <c r="F40" s="99" t="s">
        <v>712</v>
      </c>
      <c r="G40" s="99" t="s">
        <v>156</v>
      </c>
      <c r="H40" s="96">
        <v>26</v>
      </c>
      <c r="I40" s="98">
        <v>45006</v>
      </c>
      <c r="J40" s="86"/>
      <c r="K40" s="96">
        <v>43.85745</v>
      </c>
      <c r="L40" s="97">
        <v>3.1636824826049175E-6</v>
      </c>
      <c r="M40" s="97">
        <f t="shared" si="2"/>
        <v>8.0939362831922976E-2</v>
      </c>
      <c r="N40" s="97">
        <f>K40/'סכום נכסי הקרן'!$C$42</f>
        <v>2.409156400474189E-2</v>
      </c>
    </row>
    <row r="41" spans="2:14" s="123" customFormat="1">
      <c r="B41" s="89" t="s">
        <v>759</v>
      </c>
      <c r="C41" s="86" t="s">
        <v>760</v>
      </c>
      <c r="D41" s="99" t="s">
        <v>28</v>
      </c>
      <c r="E41" s="86"/>
      <c r="F41" s="99" t="s">
        <v>712</v>
      </c>
      <c r="G41" s="99" t="s">
        <v>158</v>
      </c>
      <c r="H41" s="96">
        <v>69</v>
      </c>
      <c r="I41" s="98">
        <v>6994</v>
      </c>
      <c r="J41" s="86"/>
      <c r="K41" s="96">
        <v>20.710660000000001</v>
      </c>
      <c r="L41" s="97">
        <v>2.0078258650455851E-5</v>
      </c>
      <c r="M41" s="97">
        <f t="shared" si="2"/>
        <v>3.8221730269967683E-2</v>
      </c>
      <c r="N41" s="97">
        <f>K41/'סכום נכסי הקרן'!$C$42</f>
        <v>1.1376680380880504E-2</v>
      </c>
    </row>
    <row r="42" spans="2:14" s="123" customFormat="1">
      <c r="B42" s="89" t="s">
        <v>761</v>
      </c>
      <c r="C42" s="86" t="s">
        <v>762</v>
      </c>
      <c r="D42" s="99" t="s">
        <v>128</v>
      </c>
      <c r="E42" s="86"/>
      <c r="F42" s="99" t="s">
        <v>712</v>
      </c>
      <c r="G42" s="99" t="s">
        <v>160</v>
      </c>
      <c r="H42" s="96">
        <v>10</v>
      </c>
      <c r="I42" s="98">
        <v>7213</v>
      </c>
      <c r="J42" s="86"/>
      <c r="K42" s="96">
        <v>1.90798</v>
      </c>
      <c r="L42" s="97">
        <v>2.3873075072179049E-7</v>
      </c>
      <c r="M42" s="97">
        <f t="shared" si="2"/>
        <v>3.5211961820865649E-3</v>
      </c>
      <c r="N42" s="97">
        <f>K42/'סכום נכסי הקרן'!$C$42</f>
        <v>1.0480824190591889E-3</v>
      </c>
    </row>
    <row r="43" spans="2:14" s="123" customFormat="1">
      <c r="B43" s="89" t="s">
        <v>763</v>
      </c>
      <c r="C43" s="86" t="s">
        <v>764</v>
      </c>
      <c r="D43" s="99" t="s">
        <v>642</v>
      </c>
      <c r="E43" s="86"/>
      <c r="F43" s="99" t="s">
        <v>712</v>
      </c>
      <c r="G43" s="99" t="s">
        <v>156</v>
      </c>
      <c r="H43" s="96">
        <v>143.99999999999997</v>
      </c>
      <c r="I43" s="98">
        <v>3810</v>
      </c>
      <c r="J43" s="86"/>
      <c r="K43" s="96">
        <v>20.563020000000009</v>
      </c>
      <c r="L43" s="97">
        <v>9.9506215676147151E-8</v>
      </c>
      <c r="M43" s="97">
        <f t="shared" si="2"/>
        <v>3.7949259172616955E-2</v>
      </c>
      <c r="N43" s="97">
        <f>K43/'סכום נכסי הקרן'!$C$42</f>
        <v>1.1295579484461311E-2</v>
      </c>
    </row>
    <row r="44" spans="2:14" s="123" customFormat="1">
      <c r="B44" s="89" t="s">
        <v>765</v>
      </c>
      <c r="C44" s="86" t="s">
        <v>766</v>
      </c>
      <c r="D44" s="99" t="s">
        <v>642</v>
      </c>
      <c r="E44" s="86"/>
      <c r="F44" s="99" t="s">
        <v>712</v>
      </c>
      <c r="G44" s="99" t="s">
        <v>156</v>
      </c>
      <c r="H44" s="96">
        <v>153</v>
      </c>
      <c r="I44" s="98">
        <v>2517</v>
      </c>
      <c r="J44" s="86"/>
      <c r="K44" s="96">
        <v>14.433579999999999</v>
      </c>
      <c r="L44" s="97">
        <v>4.6293493304281598E-6</v>
      </c>
      <c r="M44" s="97">
        <f t="shared" si="2"/>
        <v>2.6637316318746003E-2</v>
      </c>
      <c r="N44" s="97">
        <f>K44/'סכום נכסי הקרן'!$C$42</f>
        <v>7.9285849128839549E-3</v>
      </c>
    </row>
    <row r="45" spans="2:14">
      <c r="B45" s="6"/>
      <c r="D45" s="1"/>
      <c r="E45" s="1"/>
      <c r="F45" s="1"/>
      <c r="G45" s="1"/>
    </row>
    <row r="46" spans="2:14">
      <c r="B46" s="6"/>
      <c r="D46" s="1"/>
      <c r="E46" s="1"/>
      <c r="F46" s="1"/>
      <c r="G46" s="1"/>
    </row>
    <row r="47" spans="2:14">
      <c r="B47" s="6"/>
      <c r="D47" s="1"/>
      <c r="E47" s="1"/>
      <c r="F47" s="1"/>
      <c r="G47" s="1"/>
    </row>
    <row r="48" spans="2:14">
      <c r="B48" s="6"/>
      <c r="D48" s="1"/>
      <c r="E48" s="1"/>
      <c r="F48" s="1"/>
      <c r="G48" s="1"/>
    </row>
    <row r="49" spans="2:7">
      <c r="D49" s="1"/>
      <c r="E49" s="1"/>
      <c r="F49" s="1"/>
      <c r="G49" s="1"/>
    </row>
    <row r="50" spans="2:7">
      <c r="D50" s="1"/>
      <c r="E50" s="1"/>
      <c r="F50" s="1"/>
      <c r="G50" s="1"/>
    </row>
    <row r="51" spans="2:7">
      <c r="D51" s="1"/>
      <c r="E51" s="1"/>
      <c r="F51" s="1"/>
      <c r="G51" s="1"/>
    </row>
    <row r="52" spans="2:7">
      <c r="B52" s="101" t="s">
        <v>240</v>
      </c>
      <c r="D52" s="1"/>
      <c r="E52" s="1"/>
      <c r="F52" s="1"/>
      <c r="G52" s="1"/>
    </row>
    <row r="53" spans="2:7">
      <c r="B53" s="101" t="s">
        <v>104</v>
      </c>
      <c r="D53" s="1"/>
      <c r="E53" s="1"/>
      <c r="F53" s="1"/>
      <c r="G53" s="1"/>
    </row>
    <row r="54" spans="2:7">
      <c r="B54" s="101" t="s">
        <v>223</v>
      </c>
      <c r="D54" s="1"/>
      <c r="E54" s="1"/>
      <c r="F54" s="1"/>
      <c r="G54" s="1"/>
    </row>
    <row r="55" spans="2:7">
      <c r="B55" s="101" t="s">
        <v>231</v>
      </c>
      <c r="D55" s="1"/>
      <c r="E55" s="1"/>
      <c r="F55" s="1"/>
      <c r="G55" s="1"/>
    </row>
    <row r="56" spans="2:7">
      <c r="B56" s="101" t="s">
        <v>238</v>
      </c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K1:AF1048576 AG49:AG1048576 AH1:XFD1048576 AG1:AG43 B45:B51 B53:B1048576 D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172</v>
      </c>
      <c r="C1" s="80" t="s" vm="1">
        <v>241</v>
      </c>
    </row>
    <row r="2" spans="2:65">
      <c r="B2" s="58" t="s">
        <v>171</v>
      </c>
      <c r="C2" s="80" t="s">
        <v>242</v>
      </c>
    </row>
    <row r="3" spans="2:65">
      <c r="B3" s="58" t="s">
        <v>173</v>
      </c>
      <c r="C3" s="80" t="s">
        <v>243</v>
      </c>
    </row>
    <row r="4" spans="2:65">
      <c r="B4" s="58" t="s">
        <v>174</v>
      </c>
      <c r="C4" s="80">
        <v>12146</v>
      </c>
    </row>
    <row r="6" spans="2:65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82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78.75">
      <c r="B8" s="23" t="s">
        <v>107</v>
      </c>
      <c r="C8" s="31" t="s">
        <v>37</v>
      </c>
      <c r="D8" s="31" t="s">
        <v>112</v>
      </c>
      <c r="E8" s="31" t="s">
        <v>109</v>
      </c>
      <c r="F8" s="31" t="s">
        <v>52</v>
      </c>
      <c r="G8" s="31" t="s">
        <v>15</v>
      </c>
      <c r="H8" s="31" t="s">
        <v>53</v>
      </c>
      <c r="I8" s="31" t="s">
        <v>92</v>
      </c>
      <c r="J8" s="31" t="s">
        <v>225</v>
      </c>
      <c r="K8" s="31" t="s">
        <v>224</v>
      </c>
      <c r="L8" s="31" t="s">
        <v>49</v>
      </c>
      <c r="M8" s="31" t="s">
        <v>48</v>
      </c>
      <c r="N8" s="31" t="s">
        <v>175</v>
      </c>
      <c r="O8" s="21" t="s">
        <v>177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232</v>
      </c>
      <c r="K9" s="33"/>
      <c r="L9" s="33" t="s">
        <v>228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5"/>
      <c r="BG11" s="1"/>
      <c r="BH11" s="3"/>
      <c r="BI11" s="1"/>
      <c r="BM11" s="1"/>
    </row>
    <row r="12" spans="2:65" s="4" customFormat="1" ht="18" customHeight="1">
      <c r="B12" s="101" t="s">
        <v>240</v>
      </c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5"/>
      <c r="BG12" s="1"/>
      <c r="BH12" s="3"/>
      <c r="BI12" s="1"/>
      <c r="BM12" s="1"/>
    </row>
    <row r="13" spans="2:65">
      <c r="B13" s="101" t="s">
        <v>104</v>
      </c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BH13" s="3"/>
    </row>
    <row r="14" spans="2:65" ht="20.25">
      <c r="B14" s="101" t="s">
        <v>223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BH14" s="4"/>
    </row>
    <row r="15" spans="2:65">
      <c r="B15" s="101" t="s">
        <v>231</v>
      </c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</row>
    <row r="16" spans="2:65"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2:15">
      <c r="B17" s="103"/>
      <c r="C17" s="103"/>
      <c r="D17" s="103"/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</row>
    <row r="18" spans="2:15"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2:1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</row>
    <row r="20" spans="2:1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</row>
    <row r="21" spans="2:1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</row>
    <row r="23" spans="2:15"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</row>
    <row r="24" spans="2:15"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</row>
    <row r="25" spans="2:15"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</row>
    <row r="26" spans="2:15"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</row>
    <row r="27" spans="2:15"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</row>
    <row r="29" spans="2:15"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</row>
    <row r="30" spans="2:15"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</row>
    <row r="31" spans="2:15"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</row>
    <row r="32" spans="2:15"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</row>
    <row r="33" spans="2:59"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2:59"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2:59"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</row>
    <row r="36" spans="2:59"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</row>
    <row r="37" spans="2:59" ht="20.25"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BG37" s="4"/>
    </row>
    <row r="38" spans="2:59"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BG38" s="3"/>
    </row>
    <row r="39" spans="2:59"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</row>
    <row r="40" spans="2:59"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</row>
    <row r="41" spans="2:59"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</row>
    <row r="42" spans="2:59"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</row>
    <row r="43" spans="2:59"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</row>
    <row r="44" spans="2:59"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</row>
    <row r="45" spans="2:59"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</row>
    <row r="46" spans="2:59"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</row>
    <row r="47" spans="2:59"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</row>
    <row r="48" spans="2:59"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</row>
    <row r="49" spans="2:15">
      <c r="B49" s="103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</row>
    <row r="50" spans="2:15">
      <c r="B50" s="103"/>
      <c r="C50" s="103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</row>
    <row r="51" spans="2:15"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</row>
    <row r="52" spans="2:15"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</row>
    <row r="53" spans="2:15"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</row>
    <row r="54" spans="2:15"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</row>
    <row r="55" spans="2:15"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</row>
    <row r="56" spans="2:15"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</row>
    <row r="57" spans="2:15"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</row>
    <row r="58" spans="2:15"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</row>
    <row r="59" spans="2:15"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</row>
    <row r="60" spans="2:15"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</row>
    <row r="61" spans="2:15"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</row>
    <row r="62" spans="2:15">
      <c r="B62" s="103"/>
      <c r="C62" s="103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</row>
    <row r="63" spans="2:15">
      <c r="B63" s="103"/>
      <c r="C63" s="103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</row>
    <row r="64" spans="2:15">
      <c r="B64" s="103"/>
      <c r="C64" s="103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</row>
    <row r="65" spans="2:15">
      <c r="B65" s="103"/>
      <c r="C65" s="103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</row>
    <row r="66" spans="2:15"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</row>
    <row r="67" spans="2:15"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</row>
    <row r="68" spans="2:15"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</row>
    <row r="69" spans="2:15"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</row>
    <row r="70" spans="2:15"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</row>
    <row r="71" spans="2:15"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</row>
    <row r="72" spans="2:15"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</row>
    <row r="73" spans="2:15"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</row>
    <row r="74" spans="2:15"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</row>
    <row r="75" spans="2:15"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</row>
    <row r="76" spans="2:15"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</row>
    <row r="77" spans="2:15">
      <c r="B77" s="103"/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</row>
    <row r="78" spans="2:15"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</row>
    <row r="79" spans="2:15">
      <c r="B79" s="103"/>
      <c r="C79" s="103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</row>
    <row r="80" spans="2:15">
      <c r="B80" s="103"/>
      <c r="C80" s="103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</row>
    <row r="81" spans="2:15">
      <c r="B81" s="103"/>
      <c r="C81" s="103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</row>
    <row r="82" spans="2:15"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</row>
    <row r="83" spans="2:15"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</row>
    <row r="84" spans="2:15"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</row>
    <row r="85" spans="2:15"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</row>
    <row r="86" spans="2:15"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</row>
    <row r="87" spans="2:15"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</row>
    <row r="88" spans="2:15"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</row>
    <row r="89" spans="2:15"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</row>
    <row r="90" spans="2:15"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</row>
    <row r="91" spans="2:15">
      <c r="B91" s="103"/>
      <c r="C91" s="103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</row>
    <row r="92" spans="2:15">
      <c r="B92" s="103"/>
      <c r="C92" s="103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</row>
    <row r="93" spans="2:15">
      <c r="B93" s="103"/>
      <c r="C93" s="103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</row>
    <row r="94" spans="2:15">
      <c r="B94" s="103"/>
      <c r="C94" s="103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</row>
    <row r="95" spans="2:15">
      <c r="B95" s="103"/>
      <c r="C95" s="103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</row>
    <row r="96" spans="2:15">
      <c r="B96" s="103"/>
      <c r="C96" s="103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</row>
    <row r="97" spans="2:15"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</row>
    <row r="98" spans="2:15"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</row>
    <row r="99" spans="2:15"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</row>
    <row r="100" spans="2:15"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</row>
    <row r="101" spans="2:15"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</row>
    <row r="102" spans="2:15"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</row>
    <row r="103" spans="2:15"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</row>
    <row r="104" spans="2:15"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</row>
    <row r="105" spans="2:15"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</row>
    <row r="106" spans="2:15"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</row>
    <row r="107" spans="2:15">
      <c r="B107" s="103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</row>
    <row r="108" spans="2:15">
      <c r="B108" s="103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</row>
    <row r="109" spans="2:15">
      <c r="B109" s="103"/>
      <c r="C109" s="103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</row>
    <row r="110" spans="2:15">
      <c r="B110" s="103"/>
      <c r="C110" s="103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2019-03-31T12:48:33+00:00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5408B74-51B4-42CC-B021-F481B4E83A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2019-03-31T12:04:24Z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