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L12" i="62" l="1"/>
  <c r="L13" i="62"/>
  <c r="L42" i="62"/>
  <c r="J21" i="76" l="1"/>
  <c r="J20" i="76"/>
  <c r="J19" i="76"/>
  <c r="J18" i="76"/>
  <c r="J17" i="76"/>
  <c r="J16" i="76"/>
  <c r="J15" i="76"/>
  <c r="J14" i="76"/>
  <c r="J13" i="76"/>
  <c r="J12" i="76"/>
  <c r="J11" i="76"/>
  <c r="O15" i="69"/>
  <c r="O14" i="69"/>
  <c r="O13" i="69"/>
  <c r="O12" i="69"/>
  <c r="O11" i="69"/>
  <c r="K15" i="65"/>
  <c r="K14" i="65"/>
  <c r="K13" i="65"/>
  <c r="K12" i="65"/>
  <c r="K11" i="65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6" i="63"/>
  <c r="M15" i="63"/>
  <c r="M14" i="63"/>
  <c r="M13" i="63"/>
  <c r="M12" i="63"/>
  <c r="M11" i="63"/>
  <c r="L125" i="62"/>
  <c r="N125" i="62" s="1"/>
  <c r="L147" i="62"/>
  <c r="N154" i="62"/>
  <c r="N151" i="62"/>
  <c r="N149" i="62"/>
  <c r="N148" i="62"/>
  <c r="N147" i="62"/>
  <c r="N145" i="62"/>
  <c r="N144" i="62"/>
  <c r="N143" i="62"/>
  <c r="N142" i="62"/>
  <c r="N141" i="62"/>
  <c r="N153" i="62"/>
  <c r="N140" i="62"/>
  <c r="N139" i="62"/>
  <c r="N152" i="62"/>
  <c r="N138" i="62"/>
  <c r="N150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J18" i="58"/>
  <c r="J12" i="58"/>
  <c r="C31" i="88"/>
  <c r="C24" i="88"/>
  <c r="C23" i="88" s="1"/>
  <c r="C19" i="88"/>
  <c r="C17" i="88"/>
  <c r="C16" i="88"/>
  <c r="C12" i="88" s="1"/>
  <c r="J11" i="58" l="1"/>
  <c r="J10" i="58" s="1"/>
  <c r="K25" i="58" s="1"/>
  <c r="L124" i="62"/>
  <c r="N124" i="62" s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18" i="58" l="1"/>
  <c r="K15" i="58"/>
  <c r="K10" i="58"/>
  <c r="K12" i="58"/>
  <c r="C11" i="88"/>
  <c r="C10" i="88" s="1"/>
  <c r="K16" i="58"/>
  <c r="K11" i="58"/>
  <c r="K23" i="58"/>
  <c r="K22" i="58"/>
  <c r="K14" i="58"/>
  <c r="K20" i="58"/>
  <c r="K21" i="58"/>
  <c r="K13" i="58"/>
  <c r="K19" i="58"/>
  <c r="K24" i="58"/>
  <c r="C42" i="88" l="1"/>
  <c r="K12" i="76" s="1"/>
  <c r="N19" i="63"/>
  <c r="K11" i="76"/>
  <c r="L11" i="65"/>
  <c r="N13" i="63"/>
  <c r="L13" i="65"/>
  <c r="K14" i="76"/>
  <c r="N29" i="63"/>
  <c r="K21" i="76"/>
  <c r="N28" i="63"/>
  <c r="O139" i="62"/>
  <c r="O129" i="62"/>
  <c r="O108" i="62"/>
  <c r="O96" i="62"/>
  <c r="O75" i="62"/>
  <c r="O61" i="62"/>
  <c r="O40" i="62"/>
  <c r="O30" i="62"/>
  <c r="O74" i="62"/>
  <c r="O52" i="62"/>
  <c r="O17" i="62"/>
  <c r="O71" i="62"/>
  <c r="O19" i="62"/>
  <c r="O141" i="62"/>
  <c r="O128" i="62"/>
  <c r="O124" i="62"/>
  <c r="O111" i="62"/>
  <c r="O95" i="62"/>
  <c r="O91" i="62"/>
  <c r="O78" i="62"/>
  <c r="O36" i="62"/>
  <c r="O29" i="62"/>
  <c r="O113" i="62"/>
  <c r="O66" i="62"/>
  <c r="O54" i="62"/>
  <c r="O149" i="62"/>
  <c r="O135" i="62"/>
  <c r="O131" i="62"/>
  <c r="O118" i="62"/>
  <c r="O102" i="62"/>
  <c r="O98" i="62"/>
  <c r="O86" i="62"/>
  <c r="O67" i="62"/>
  <c r="O63" i="62"/>
  <c r="O51" i="62"/>
  <c r="O35" i="62"/>
  <c r="O32" i="62"/>
  <c r="O20" i="62"/>
  <c r="O143" i="62"/>
  <c r="O140" i="62"/>
  <c r="O130" i="62"/>
  <c r="O109" i="62"/>
  <c r="O101" i="62"/>
  <c r="O58" i="62"/>
  <c r="O23" i="62"/>
  <c r="O11" i="62"/>
  <c r="L14" i="58"/>
  <c r="L16" i="58"/>
  <c r="L12" i="58"/>
  <c r="L21" i="58"/>
  <c r="L11" i="58"/>
  <c r="D31" i="88"/>
  <c r="D42" i="88"/>
  <c r="D11" i="88"/>
  <c r="D12" i="88"/>
  <c r="N31" i="63" l="1"/>
  <c r="O27" i="62"/>
  <c r="O25" i="62"/>
  <c r="O14" i="62"/>
  <c r="O45" i="62"/>
  <c r="O79" i="62"/>
  <c r="O112" i="62"/>
  <c r="O142" i="62"/>
  <c r="N12" i="63"/>
  <c r="K18" i="76"/>
  <c r="N18" i="63"/>
  <c r="K15" i="76"/>
  <c r="L12" i="65"/>
  <c r="D19" i="88"/>
  <c r="L24" i="58"/>
  <c r="L10" i="58"/>
  <c r="O46" i="62"/>
  <c r="O126" i="62"/>
  <c r="O16" i="62"/>
  <c r="O47" i="62"/>
  <c r="O81" i="62"/>
  <c r="O114" i="62"/>
  <c r="O144" i="62"/>
  <c r="O97" i="62"/>
  <c r="O68" i="62"/>
  <c r="O107" i="62"/>
  <c r="O152" i="62"/>
  <c r="O62" i="62"/>
  <c r="O44" i="62"/>
  <c r="O26" i="62"/>
  <c r="O57" i="62"/>
  <c r="O92" i="62"/>
  <c r="O125" i="62"/>
  <c r="N20" i="63"/>
  <c r="N25" i="63"/>
  <c r="N32" i="63"/>
  <c r="N30" i="63"/>
  <c r="N14" i="63"/>
  <c r="K20" i="76"/>
  <c r="D10" i="88"/>
  <c r="D17" i="88"/>
  <c r="D24" i="88"/>
  <c r="L15" i="58"/>
  <c r="L18" i="58"/>
  <c r="L25" i="58"/>
  <c r="L19" i="58"/>
  <c r="O31" i="62"/>
  <c r="O80" i="62"/>
  <c r="O117" i="62"/>
  <c r="O134" i="62"/>
  <c r="O148" i="62"/>
  <c r="O24" i="62"/>
  <c r="O38" i="62"/>
  <c r="O55" i="62"/>
  <c r="O73" i="62"/>
  <c r="O90" i="62"/>
  <c r="O106" i="62"/>
  <c r="O122" i="62"/>
  <c r="O138" i="62"/>
  <c r="O15" i="62"/>
  <c r="O76" i="62"/>
  <c r="O13" i="62"/>
  <c r="O48" i="62"/>
  <c r="O83" i="62"/>
  <c r="O99" i="62"/>
  <c r="O115" i="62"/>
  <c r="O132" i="62"/>
  <c r="O145" i="62"/>
  <c r="O69" i="62"/>
  <c r="O85" i="62"/>
  <c r="O33" i="62"/>
  <c r="O56" i="62"/>
  <c r="O18" i="62"/>
  <c r="O34" i="62"/>
  <c r="O49" i="62"/>
  <c r="O65" i="62"/>
  <c r="O84" i="62"/>
  <c r="O100" i="62"/>
  <c r="O116" i="62"/>
  <c r="O133" i="62"/>
  <c r="O147" i="62"/>
  <c r="P11" i="69"/>
  <c r="N16" i="63"/>
  <c r="L14" i="65"/>
  <c r="N11" i="63"/>
  <c r="P15" i="69"/>
  <c r="N22" i="63"/>
  <c r="L15" i="65"/>
  <c r="K19" i="76"/>
  <c r="N23" i="63"/>
  <c r="P14" i="69"/>
  <c r="D23" i="88"/>
  <c r="D38" i="88"/>
  <c r="D16" i="88"/>
  <c r="L20" i="58"/>
  <c r="L22" i="58"/>
  <c r="L13" i="58"/>
  <c r="L23" i="58"/>
  <c r="O37" i="62"/>
  <c r="O89" i="62"/>
  <c r="O121" i="62"/>
  <c r="O150" i="62"/>
  <c r="O12" i="62"/>
  <c r="O28" i="62"/>
  <c r="O43" i="62"/>
  <c r="O59" i="62"/>
  <c r="O77" i="62"/>
  <c r="O94" i="62"/>
  <c r="O110" i="62"/>
  <c r="O127" i="62"/>
  <c r="O153" i="62"/>
  <c r="O42" i="62"/>
  <c r="O93" i="62"/>
  <c r="O21" i="62"/>
  <c r="O64" i="62"/>
  <c r="O87" i="62"/>
  <c r="O103" i="62"/>
  <c r="O119" i="62"/>
  <c r="O136" i="62"/>
  <c r="O151" i="62"/>
  <c r="O50" i="62"/>
  <c r="O105" i="62"/>
  <c r="O39" i="62"/>
  <c r="O60" i="62"/>
  <c r="O22" i="62"/>
  <c r="O72" i="62"/>
  <c r="O53" i="62"/>
  <c r="O70" i="62"/>
  <c r="O88" i="62"/>
  <c r="O104" i="62"/>
  <c r="O120" i="62"/>
  <c r="O137" i="62"/>
  <c r="O154" i="62"/>
  <c r="K13" i="76"/>
  <c r="N21" i="63"/>
  <c r="P12" i="69"/>
  <c r="N24" i="63"/>
  <c r="K17" i="76"/>
  <c r="N26" i="63"/>
  <c r="P13" i="69"/>
  <c r="N15" i="63"/>
  <c r="N27" i="63"/>
  <c r="K16" i="76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3">
    <s v="Migdal Hashkaot Neches Boded"/>
    <s v="{[Time].[Hie Time].[Yom].&amp;[20181231]}"/>
    <s v="{[Medida].[Medida].&amp;[2]}"/>
    <s v="{[Keren].[Keren].[All]}"/>
    <s v="{[Cheshbon KM].[Hie Peilut].[Peilut 7].&amp;[Kod_Peilut_L7_1043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6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3" si="32">
        <n x="1" s="1"/>
        <n x="30"/>
        <n x="31"/>
      </t>
    </mdx>
    <mdx n="0" f="v">
      <t c="3" si="32">
        <n x="1" s="1"/>
        <n x="33"/>
        <n x="31"/>
      </t>
    </mdx>
    <mdx n="0" f="v">
      <t c="3" si="32">
        <n x="1" s="1"/>
        <n x="34"/>
        <n x="31"/>
      </t>
    </mdx>
    <mdx n="0" f="v">
      <t c="3" si="32">
        <n x="1" s="1"/>
        <n x="35"/>
        <n x="31"/>
      </t>
    </mdx>
    <mdx n="0" f="v">
      <t c="3" si="32">
        <n x="1" s="1"/>
        <n x="36"/>
        <n x="31"/>
      </t>
    </mdx>
    <mdx n="0" f="v">
      <t c="3" si="32">
        <n x="1" s="1"/>
        <n x="37"/>
        <n x="31"/>
      </t>
    </mdx>
    <mdx n="0" f="v">
      <t c="3" si="32">
        <n x="1" s="1"/>
        <n x="38"/>
        <n x="31"/>
      </t>
    </mdx>
    <mdx n="0" f="v">
      <t c="3" si="32">
        <n x="1" s="1"/>
        <n x="39"/>
        <n x="31"/>
      </t>
    </mdx>
    <mdx n="0" f="v">
      <t c="3" si="32">
        <n x="1" s="1"/>
        <n x="40"/>
        <n x="31"/>
      </t>
    </mdx>
    <mdx n="0" f="v">
      <t c="3" si="32">
        <n x="1" s="1"/>
        <n x="41"/>
        <n x="31"/>
      </t>
    </mdx>
    <mdx n="0" f="v">
      <t c="3" si="32">
        <n x="1" s="1"/>
        <n x="42"/>
        <n x="31"/>
      </t>
    </mdx>
  </mdxMetadata>
  <valueMetadata count="5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</valueMetadata>
</metadata>
</file>

<file path=xl/sharedStrings.xml><?xml version="1.0" encoding="utf-8"?>
<sst xmlns="http://schemas.openxmlformats.org/spreadsheetml/2006/main" count="2892" uniqueCount="727">
  <si>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</si>
  <si>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</si>
  <si>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</si>
  <si>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</si>
  <si>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</si>
  <si>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</si>
  <si>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</si>
  <si>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</si>
  <si>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</si>
  <si>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</si>
  <si>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</si>
  <si>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</si>
  <si>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</si>
  <si>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</si>
  <si>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</si>
  <si>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</si>
  <si>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</si>
  <si>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</si>
  <si>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</si>
  <si>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</si>
  <si>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</si>
  <si>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</si>
  <si>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</si>
  <si>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</si>
  <si>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</si>
  <si>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</si>
  <si>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</si>
  <si>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</si>
  <si>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</si>
  <si>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</si>
  <si>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</si>
  <si>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</si>
  <si>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</si>
  <si>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</si>
  <si>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</si>
  <si>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</si>
  <si>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</si>
  <si>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</si>
  <si>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</si>
  <si>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</si>
  <si>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</si>
  <si>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</si>
  <si>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</si>
  <si>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</si>
  <si>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</si>
  <si>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</si>
  <si>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</si>
  <si>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</si>
  <si>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</si>
  <si>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</si>
  <si>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</si>
  <si>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</si>
  <si>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</si>
  <si>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</si>
  <si>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</si>
  <si>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</si>
  <si>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</si>
  <si>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</si>
  <si>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</si>
  <si>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</si>
  <si>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</si>
  <si>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</si>
  <si>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</si>
  <si>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</si>
  <si>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</si>
  <si>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</si>
  <si>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</si>
  <si>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</si>
  <si>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</si>
  <si>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</si>
  <si>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</si>
  <si>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</si>
  <si>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</si>
  <si>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</si>
  <si>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</si>
  <si>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</si>
  <si>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</si>
  <si>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</si>
  <si>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</si>
  <si>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</si>
  <si>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</si>
  <si>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</si>
  <si>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</si>
  <si>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</si>
  <si>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</si>
  <si>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</si>
  <si>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</si>
  <si>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</si>
  <si>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</si>
  <si>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</si>
  <si>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</si>
  <si>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</si>
  <si>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</si>
  <si>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</si>
  <si>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</si>
  <si>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</si>
  <si>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</si>
  <si>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</si>
  <si>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</si>
  <si>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</si>
  <si>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</si>
  <si>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</si>
  <si>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</si>
  <si>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</si>
  <si>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</si>
  <si>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</si>
  <si>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</si>
  <si>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</si>
  <si>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</si>
  <si>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</si>
  <si>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</si>
  <si>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</si>
  <si>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</si>
  <si>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</si>
  <si>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</si>
  <si>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</si>
  <si>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</si>
  <si>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</si>
  <si>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</si>
  <si>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</si>
  <si>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</si>
  <si>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</si>
  <si>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</si>
  <si>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</si>
  <si>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</si>
  <si>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</si>
  <si>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</si>
  <si>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</si>
  <si>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</si>
  <si>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</si>
  <si>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</si>
  <si>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</si>
  <si>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</si>
  <si>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</si>
  <si>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</si>
  <si>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</si>
  <si>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</si>
  <si>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</si>
  <si>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</si>
  <si>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</si>
  <si>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</si>
  <si>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</si>
  <si>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</si>
  <si>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</si>
  <si>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</si>
  <si>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</si>
  <si>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</si>
  <si>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</si>
  <si>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</si>
  <si>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</si>
  <si>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</si>
  <si>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</si>
  <si>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</si>
  <si>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</si>
  <si>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</si>
  <si>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</si>
  <si>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</si>
  <si>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</si>
  <si>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</si>
  <si>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</si>
  <si>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</si>
  <si>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</si>
  <si>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</si>
  <si>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</si>
  <si>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</si>
  <si>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</si>
  <si>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</si>
  <si>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</si>
  <si>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</si>
  <si>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</si>
  <si>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</si>
  <si>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</si>
  <si>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</si>
  <si>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</si>
  <si>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</si>
  <si>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</si>
  <si>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</si>
  <si>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</si>
  <si>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</si>
  <si>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</si>
  <si>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</si>
  <si>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</si>
  <si>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</si>
  <si>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</si>
  <si>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</si>
  <si>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</si>
  <si>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</si>
  <si>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</si>
  <si>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</si>
  <si>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</si>
  <si>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</si>
  <si>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</si>
  <si>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</si>
  <si>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</si>
  <si>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</si>
  <si>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</si>
  <si>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</si>
  <si>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</si>
  <si>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</si>
  <si>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</si>
  <si>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</si>
  <si>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</si>
  <si>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</si>
  <si>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</si>
  <si>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</si>
  <si>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</si>
  <si>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</si>
  <si>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</si>
  <si>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</si>
  <si>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</si>
  <si>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</si>
  <si>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</si>
  <si>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</si>
  <si>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</si>
  <si>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</si>
  <si>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</si>
  <si>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</si>
  <si>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</si>
  <si>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</si>
  <si>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</si>
  <si>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</si>
  <si>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</si>
  <si>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</si>
  <si>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</si>
  <si>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</si>
  <si>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</si>
  <si>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</si>
  <si>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</si>
  <si>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</si>
  <si>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</si>
  <si>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</si>
  <si>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</si>
  <si>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</si>
  <si>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</si>
  <si>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</si>
  <si>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אישית - פנסיונרים מניות מ-2018</t>
  </si>
  <si>
    <t>סה"כ תל אביב 35</t>
  </si>
  <si>
    <t>אורמת טכנולוגיות*</t>
  </si>
  <si>
    <t>1134402</t>
  </si>
  <si>
    <t>מגמה</t>
  </si>
  <si>
    <t>520036716</t>
  </si>
  <si>
    <t>איי.אפ.אפ</t>
  </si>
  <si>
    <t>1155019</t>
  </si>
  <si>
    <t>MATERIALS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</si>
  <si>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</si>
  <si>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</si>
  <si>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</si>
  <si>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</si>
  <si>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</si>
  <si>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</si>
  <si>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</si>
  <si>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</si>
  <si>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</si>
  <si>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</si>
  <si>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</si>
  <si>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</si>
  <si>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</si>
  <si>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</si>
  <si>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</si>
  <si>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</si>
  <si>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</si>
  <si>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</si>
  <si>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</si>
  <si>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</si>
  <si>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</si>
  <si>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</si>
  <si>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</si>
  <si>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</si>
  <si>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</si>
  <si>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</si>
  <si>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</si>
  <si>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</si>
  <si>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</si>
  <si>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</si>
  <si>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</si>
  <si>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</si>
  <si>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</si>
  <si>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</si>
  <si>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</si>
  <si>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</si>
  <si>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</si>
  <si>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</si>
  <si>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</si>
  <si>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</si>
  <si>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</si>
  <si>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</si>
  <si>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</si>
  <si>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</si>
  <si>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</si>
  <si>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</si>
  <si>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</si>
  <si>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</si>
  <si>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</si>
  <si>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</si>
  <si>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</si>
  <si>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</si>
  <si>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</si>
  <si>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</si>
  <si>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</si>
  <si>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</si>
  <si>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</si>
  <si>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</si>
  <si>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</si>
  <si>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</si>
  <si>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</si>
  <si>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</si>
  <si>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</si>
  <si>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</si>
  <si>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</si>
  <si>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</si>
  <si>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</si>
  <si>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</si>
  <si>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</si>
  <si>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</si>
  <si>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</si>
  <si>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</si>
  <si>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</si>
  <si>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</si>
  <si>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</si>
  <si>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</si>
  <si>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</si>
  <si>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</si>
  <si>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</si>
  <si>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</si>
  <si>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</si>
  <si>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</si>
  <si>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</si>
  <si>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</si>
  <si>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</si>
  <si>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</si>
  <si>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</si>
  <si>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</si>
  <si>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</si>
  <si>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</si>
  <si>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מזון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</si>
  <si>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</si>
  <si>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</si>
  <si>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</si>
  <si>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</si>
  <si>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</si>
  <si>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</si>
  <si>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</si>
  <si>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</si>
  <si>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</si>
  <si>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</si>
  <si>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</si>
  <si>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</si>
  <si>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</si>
  <si>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</si>
  <si>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</si>
  <si>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</si>
  <si>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</si>
  <si>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</si>
  <si>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</si>
  <si>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</si>
  <si>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</si>
  <si>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</si>
  <si>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</si>
  <si>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</si>
  <si>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</si>
  <si>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</si>
  <si>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</si>
  <si>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</si>
  <si>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</si>
  <si>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</si>
  <si>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</si>
  <si>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</si>
  <si>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</si>
  <si>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</si>
  <si>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</si>
  <si>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</si>
  <si>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</si>
  <si>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</si>
  <si>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גב ים 1*</t>
  </si>
  <si>
    <t>759019</t>
  </si>
  <si>
    <t>520001736</t>
  </si>
  <si>
    <t>דמרי</t>
  </si>
  <si>
    <t>1090315</t>
  </si>
  <si>
    <t>511399388</t>
  </si>
  <si>
    <t>דנאל כא*</t>
  </si>
  <si>
    <t>314013</t>
  </si>
  <si>
    <t>520037565</t>
  </si>
  <si>
    <t>שרותים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</si>
  <si>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</si>
  <si>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</si>
  <si>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</si>
  <si>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</si>
  <si>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</si>
  <si>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</si>
  <si>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</si>
  <si>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</si>
  <si>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</si>
  <si>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</si>
  <si>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</si>
  <si>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</si>
  <si>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</si>
  <si>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</si>
  <si>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</si>
  <si>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</si>
  <si>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</si>
  <si>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</si>
  <si>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</si>
  <si>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</si>
  <si>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</si>
  <si>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</si>
  <si>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</si>
  <si>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</si>
  <si>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</si>
  <si>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</si>
  <si>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</si>
  <si>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</si>
  <si>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</si>
  <si>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</si>
  <si>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</si>
  <si>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</si>
  <si>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</si>
  <si>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</si>
  <si>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</si>
  <si>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</si>
  <si>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</si>
  <si>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</si>
  <si>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</si>
  <si>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</si>
  <si>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</si>
  <si>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</si>
  <si>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</si>
  <si>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</si>
  <si>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</si>
  <si>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</si>
  <si>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</si>
  <si>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</si>
  <si>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</si>
  <si>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</si>
  <si>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</si>
  <si>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</si>
  <si>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</si>
  <si>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</si>
  <si>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</si>
  <si>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</si>
  <si>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</si>
  <si>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</si>
  <si>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</si>
  <si>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</si>
  <si>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</si>
  <si>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</si>
  <si>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</si>
  <si>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</si>
  <si>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</si>
  <si>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</si>
  <si>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</si>
  <si>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</si>
  <si>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תמר פטרוליום*</t>
  </si>
  <si>
    <t>1141357</t>
  </si>
  <si>
    <t>515334662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</si>
  <si>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</si>
  <si>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</si>
  <si>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</si>
  <si>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</si>
  <si>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</si>
  <si>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</si>
  <si>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</si>
  <si>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</si>
  <si>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</si>
  <si>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</si>
  <si>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</si>
  <si>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</si>
  <si>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</si>
  <si>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</si>
  <si>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</si>
  <si>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</si>
  <si>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</si>
  <si>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</si>
  <si>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</si>
  <si>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</si>
  <si>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</si>
  <si>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</si>
  <si>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</si>
  <si>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</si>
  <si>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</si>
  <si>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</si>
  <si>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</si>
  <si>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</si>
  <si>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</si>
  <si>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</si>
  <si>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</si>
  <si>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</si>
  <si>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</si>
  <si>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</si>
  <si>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</si>
  <si>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</si>
  <si>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</si>
  <si>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</si>
  <si>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</si>
  <si>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</si>
  <si>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</si>
  <si>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</si>
  <si>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</si>
  <si>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</si>
  <si>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</si>
  <si>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</si>
  <si>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</si>
  <si>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</si>
  <si>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</si>
  <si>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</si>
  <si>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</si>
  <si>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</si>
  <si>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</si>
  <si>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</si>
  <si>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</si>
  <si>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</si>
  <si>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</si>
  <si>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</si>
  <si>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</si>
  <si>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</si>
  <si>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</si>
  <si>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</si>
  <si>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</si>
  <si>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</si>
  <si>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</si>
  <si>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</si>
  <si>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</si>
  <si>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</si>
  <si>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</si>
  <si>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</si>
  <si>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</si>
  <si>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</si>
  <si>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</si>
  <si>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</si>
  <si>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</si>
  <si>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</si>
  <si>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</si>
  <si>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</si>
  <si>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</si>
  <si>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</si>
  <si>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</si>
  <si>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</si>
  <si>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</si>
  <si>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</si>
  <si>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</si>
  <si>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</si>
  <si>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</si>
  <si>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</si>
  <si>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</si>
  <si>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</si>
  <si>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</si>
  <si>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</si>
  <si>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</si>
  <si>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</si>
  <si>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</si>
  <si>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</si>
  <si>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</si>
  <si>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</si>
  <si>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</si>
  <si>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</si>
  <si>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</si>
  <si>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</si>
  <si>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</si>
  <si>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</si>
  <si>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</si>
  <si>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</si>
  <si>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</si>
  <si>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</si>
  <si>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</si>
  <si>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</si>
  <si>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</si>
  <si>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</si>
  <si>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</si>
  <si>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</si>
  <si>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</si>
  <si>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</si>
  <si>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</si>
  <si>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</si>
  <si>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</si>
  <si>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</si>
  <si>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</si>
  <si>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</si>
  <si>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</si>
  <si>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</si>
  <si>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</si>
  <si>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</si>
  <si>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</si>
  <si>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</si>
  <si>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</si>
  <si>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</si>
  <si>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</si>
  <si>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</si>
  <si>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</si>
  <si>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</si>
  <si>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</si>
  <si>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</si>
  <si>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</si>
  <si>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</si>
  <si>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</si>
  <si>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</si>
  <si>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</si>
  <si>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</si>
  <si>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</si>
  <si>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</si>
  <si>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</si>
  <si>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</si>
  <si>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</si>
  <si>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</si>
  <si>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</si>
  <si>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</si>
  <si>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</si>
  <si>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</si>
  <si>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</si>
  <si>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</si>
  <si>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</si>
  <si>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</si>
  <si>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</si>
  <si>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</si>
  <si>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</si>
  <si>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</si>
  <si>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</si>
  <si>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</si>
  <si>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</si>
  <si>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</si>
  <si>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</si>
  <si>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</si>
  <si>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</si>
  <si>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</si>
  <si>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</si>
  <si>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</si>
  <si>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</si>
  <si>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</si>
  <si>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</si>
  <si>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</si>
  <si>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</si>
  <si>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</si>
  <si>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</si>
  <si>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</si>
  <si>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</si>
  <si>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</si>
  <si>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</si>
  <si>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ENERGEAN OIL &amp; GAS</t>
  </si>
  <si>
    <t>GB00BG12Y042</t>
  </si>
  <si>
    <t>ENERGY</t>
  </si>
  <si>
    <t>MYLAN</t>
  </si>
  <si>
    <t>NL0011031208</t>
  </si>
  <si>
    <t>Pharmaceuticals&amp; Biotechnology</t>
  </si>
  <si>
    <t>PALO ALTO NETWORKS</t>
  </si>
  <si>
    <t>US6974351057</t>
  </si>
  <si>
    <t>Technology Hardware &amp; Equipment</t>
  </si>
  <si>
    <t>VARONIS SYSTEMS</t>
  </si>
  <si>
    <t>US9222801022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</si>
  <si>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</si>
  <si>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</si>
  <si>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</si>
  <si>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</si>
  <si>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</si>
  <si>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</si>
  <si>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</si>
  <si>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</si>
  <si>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</si>
  <si>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</si>
  <si>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DAIWA ETF TOPIX</t>
  </si>
  <si>
    <t>JP3027620008</t>
  </si>
  <si>
    <t>HORIZONS S&amp;P/TSX 60 INDEX</t>
  </si>
  <si>
    <t>CA44049A1241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</si>
  <si>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</si>
  <si>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</si>
  <si>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</si>
  <si>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</si>
  <si>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</si>
  <si>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</si>
  <si>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</si>
  <si>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</si>
  <si>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</si>
  <si>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</si>
  <si>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</si>
  <si>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</si>
  <si>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</si>
  <si>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</si>
  <si>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</si>
  <si>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</si>
  <si>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</si>
  <si>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</si>
  <si>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</si>
  <si>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</si>
  <si>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</si>
  <si>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</si>
  <si>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</si>
  <si>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</t>
  </si>
  <si>
    <t>1137017</t>
  </si>
  <si>
    <t>ברנמילר אפ 1*</t>
  </si>
  <si>
    <t>1143494</t>
  </si>
  <si>
    <t>ערד 8865</t>
  </si>
  <si>
    <t>88650000</t>
  </si>
  <si>
    <t>RF</t>
  </si>
  <si>
    <t>ערד 8867</t>
  </si>
  <si>
    <t>88670000</t>
  </si>
  <si>
    <t>₪ / מט"ח</t>
  </si>
  <si>
    <t>פורוורד ש"ח-מט"ח</t>
  </si>
  <si>
    <t>10000002</t>
  </si>
  <si>
    <t>ל.ר.</t>
  </si>
  <si>
    <t>10000007</t>
  </si>
  <si>
    <t>10000010</t>
  </si>
  <si>
    <t>10000012</t>
  </si>
  <si>
    <t>10000015</t>
  </si>
  <si>
    <t>10000021</t>
  </si>
  <si>
    <t>10000023</t>
  </si>
  <si>
    <t>10000024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</si>
  <si>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</si>
  <si>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</si>
  <si>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</si>
  <si>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</si>
  <si>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</si>
  <si>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</si>
  <si>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</si>
  <si>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</si>
  <si>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</si>
  <si>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</si>
  <si>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</si>
  <si>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</si>
  <si>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</si>
  <si>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</si>
  <si>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</si>
  <si>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AA+.IL</t>
  </si>
  <si>
    <t>30312000</t>
  </si>
  <si>
    <t>34010000</t>
  </si>
  <si>
    <t>34510000</t>
  </si>
  <si>
    <t>34710000</t>
  </si>
  <si>
    <t>31710000</t>
  </si>
  <si>
    <t>34020000</t>
  </si>
  <si>
    <t>30311000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</si>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</sst>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 indent="2"/>
    </xf>
    <xf numFmtId="0" fontId="27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0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18" fillId="0" borderId="0" xfId="0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198120</xdr:colOff>
      <xdr:row>50</xdr:row>
      <xdr:rowOff>0</xdr:rowOff>
    </xdr:from>
    <xdr:to>
      <xdr:col>26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7.140625" style="9" customWidth="1"/>
    <col min="26" max="26" width="6" style="9" customWidth="1"/>
    <col min="27" max="27" width="8.140625" style="9" customWidth="1"/>
    <col min="28" max="28" width="6.28515625" style="9" customWidth="1"/>
    <col min="29" max="29" width="8" style="9" customWidth="1"/>
    <col min="30" max="30" width="8.7109375" style="9" customWidth="1"/>
    <col min="31" max="31" width="10" style="9" customWidth="1"/>
    <col min="32" max="32" width="9.5703125" style="9" customWidth="1"/>
    <col min="33" max="33" width="6.140625" style="9" customWidth="1"/>
    <col min="34" max="35" width="5.7109375" style="9" customWidth="1"/>
    <col min="36" max="36" width="6.85546875" style="9" customWidth="1"/>
    <col min="37" max="37" width="6.42578125" style="9" customWidth="1"/>
    <col min="38" max="38" width="6.7109375" style="9" customWidth="1"/>
    <col min="39" max="39" width="7.28515625" style="9" customWidth="1"/>
    <col min="40" max="51" width="5.7109375" style="9" customWidth="1"/>
    <col min="52" max="16384" width="9.140625" style="9"/>
  </cols>
  <sheetData>
    <row r="1" spans="1:21">
      <c r="B1" s="57" t="s">
        <v>165</v>
      </c>
      <c r="C1" s="78" t="s" vm="1">
        <v>233</v>
      </c>
    </row>
    <row r="2" spans="1:21">
      <c r="B2" s="57" t="s">
        <v>164</v>
      </c>
      <c r="C2" s="78" t="s">
        <v>234</v>
      </c>
    </row>
    <row r="3" spans="1:21">
      <c r="B3" s="57" t="s">
        <v>166</v>
      </c>
      <c r="C3" s="78" t="s">
        <v>235</v>
      </c>
    </row>
    <row r="4" spans="1:21">
      <c r="B4" s="57" t="s">
        <v>167</v>
      </c>
      <c r="C4" s="78">
        <v>12147</v>
      </c>
    </row>
    <row r="6" spans="1:21" ht="26.25" customHeight="1">
      <c r="B6" s="124" t="s">
        <v>181</v>
      </c>
      <c r="C6" s="125"/>
      <c r="D6" s="126"/>
    </row>
    <row r="7" spans="1:21" s="10" customFormat="1">
      <c r="B7" s="23"/>
      <c r="C7" s="24" t="s">
        <v>96</v>
      </c>
      <c r="D7" s="25" t="s">
        <v>94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220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180</v>
      </c>
      <c r="C10" s="106">
        <f>C11+C12+C23</f>
        <v>705.81992785399996</v>
      </c>
      <c r="D10" s="107">
        <f>C10/$C$42</f>
        <v>1</v>
      </c>
    </row>
    <row r="11" spans="1:21">
      <c r="A11" s="45" t="s">
        <v>127</v>
      </c>
      <c r="B11" s="29" t="s">
        <v>182</v>
      </c>
      <c r="C11" s="106">
        <f>מזומנים!J10</f>
        <v>-24.838115591000019</v>
      </c>
      <c r="D11" s="107">
        <f t="shared" ref="D11:D12" si="0">C11/$C$42</f>
        <v>-3.5190442506375118E-2</v>
      </c>
    </row>
    <row r="12" spans="1:21">
      <c r="B12" s="29" t="s">
        <v>183</v>
      </c>
      <c r="C12" s="106">
        <f>C16+C17+C19</f>
        <v>298.64854344499997</v>
      </c>
      <c r="D12" s="107">
        <f t="shared" si="0"/>
        <v>0.42312285564537916</v>
      </c>
    </row>
    <row r="13" spans="1:21">
      <c r="A13" s="55" t="s">
        <v>127</v>
      </c>
      <c r="B13" s="30" t="s">
        <v>53</v>
      </c>
      <c r="C13" s="106" t="s" vm="2">
        <v>703</v>
      </c>
      <c r="D13" s="107" t="s" vm="3">
        <v>703</v>
      </c>
    </row>
    <row r="14" spans="1:21">
      <c r="A14" s="55" t="s">
        <v>127</v>
      </c>
      <c r="B14" s="30" t="s">
        <v>54</v>
      </c>
      <c r="C14" s="106" t="s" vm="4">
        <v>703</v>
      </c>
      <c r="D14" s="107" t="s" vm="5">
        <v>703</v>
      </c>
    </row>
    <row r="15" spans="1:21">
      <c r="A15" s="55" t="s">
        <v>127</v>
      </c>
      <c r="B15" s="30" t="s">
        <v>55</v>
      </c>
      <c r="C15" s="106" t="s" vm="6">
        <v>703</v>
      </c>
      <c r="D15" s="107" t="s" vm="7">
        <v>703</v>
      </c>
    </row>
    <row r="16" spans="1:21">
      <c r="A16" s="55" t="s">
        <v>127</v>
      </c>
      <c r="B16" s="30" t="s">
        <v>56</v>
      </c>
      <c r="C16" s="106">
        <f>מניות!L11</f>
        <v>112.00299979600001</v>
      </c>
      <c r="D16" s="107">
        <f t="shared" ref="D16:D17" si="1">C16/$C$42</f>
        <v>0.15868494976691566</v>
      </c>
    </row>
    <row r="17" spans="1:4">
      <c r="A17" s="55" t="s">
        <v>127</v>
      </c>
      <c r="B17" s="30" t="s">
        <v>57</v>
      </c>
      <c r="C17" s="106">
        <f>'תעודות סל'!K11</f>
        <v>186.64311622999998</v>
      </c>
      <c r="D17" s="107">
        <f t="shared" si="1"/>
        <v>0.26443446673073734</v>
      </c>
    </row>
    <row r="18" spans="1:4">
      <c r="A18" s="55" t="s">
        <v>127</v>
      </c>
      <c r="B18" s="30" t="s">
        <v>58</v>
      </c>
      <c r="C18" s="106" t="s" vm="8">
        <v>703</v>
      </c>
      <c r="D18" s="107" t="s" vm="9">
        <v>703</v>
      </c>
    </row>
    <row r="19" spans="1:4">
      <c r="A19" s="55" t="s">
        <v>127</v>
      </c>
      <c r="B19" s="30" t="s">
        <v>59</v>
      </c>
      <c r="C19" s="106">
        <f>'כתבי אופציה'!I11</f>
        <v>2.4274190000000001E-3</v>
      </c>
      <c r="D19" s="107">
        <f>C19/$C$42</f>
        <v>3.439147726220215E-6</v>
      </c>
    </row>
    <row r="20" spans="1:4">
      <c r="A20" s="55" t="s">
        <v>127</v>
      </c>
      <c r="B20" s="30" t="s">
        <v>60</v>
      </c>
      <c r="C20" s="106" t="s" vm="10">
        <v>703</v>
      </c>
      <c r="D20" s="107" t="s" vm="11">
        <v>703</v>
      </c>
    </row>
    <row r="21" spans="1:4">
      <c r="A21" s="55" t="s">
        <v>127</v>
      </c>
      <c r="B21" s="30" t="s">
        <v>61</v>
      </c>
      <c r="C21" s="106" t="s" vm="12">
        <v>703</v>
      </c>
      <c r="D21" s="107" t="s" vm="13">
        <v>703</v>
      </c>
    </row>
    <row r="22" spans="1:4">
      <c r="A22" s="55" t="s">
        <v>127</v>
      </c>
      <c r="B22" s="30" t="s">
        <v>62</v>
      </c>
      <c r="C22" s="106" t="s" vm="14">
        <v>703</v>
      </c>
      <c r="D22" s="107" t="s" vm="15">
        <v>703</v>
      </c>
    </row>
    <row r="23" spans="1:4">
      <c r="B23" s="29" t="s">
        <v>184</v>
      </c>
      <c r="C23" s="106">
        <f>C24+C31</f>
        <v>432.0095</v>
      </c>
      <c r="D23" s="107">
        <f>C23/$C$42</f>
        <v>0.61206758686099594</v>
      </c>
    </row>
    <row r="24" spans="1:4">
      <c r="A24" s="55" t="s">
        <v>127</v>
      </c>
      <c r="B24" s="30" t="s">
        <v>63</v>
      </c>
      <c r="C24" s="106">
        <f>'לא סחיר- תעודות התחייבות ממשלתי'!M11</f>
        <v>432.87614000000002</v>
      </c>
      <c r="D24" s="107">
        <f>C24/$C$42</f>
        <v>0.61329543544644882</v>
      </c>
    </row>
    <row r="25" spans="1:4">
      <c r="A25" s="55" t="s">
        <v>127</v>
      </c>
      <c r="B25" s="30" t="s">
        <v>64</v>
      </c>
      <c r="C25" s="106" t="s" vm="16">
        <v>703</v>
      </c>
      <c r="D25" s="107" t="s" vm="17">
        <v>703</v>
      </c>
    </row>
    <row r="26" spans="1:4">
      <c r="A26" s="55" t="s">
        <v>127</v>
      </c>
      <c r="B26" s="30" t="s">
        <v>55</v>
      </c>
      <c r="C26" s="106" t="s" vm="18">
        <v>703</v>
      </c>
      <c r="D26" s="107" t="s" vm="19">
        <v>703</v>
      </c>
    </row>
    <row r="27" spans="1:4">
      <c r="A27" s="55" t="s">
        <v>127</v>
      </c>
      <c r="B27" s="30" t="s">
        <v>65</v>
      </c>
      <c r="C27" s="106" t="s" vm="20">
        <v>703</v>
      </c>
      <c r="D27" s="107" t="s" vm="21">
        <v>703</v>
      </c>
    </row>
    <row r="28" spans="1:4">
      <c r="A28" s="55" t="s">
        <v>127</v>
      </c>
      <c r="B28" s="30" t="s">
        <v>66</v>
      </c>
      <c r="C28" s="106" t="s" vm="22">
        <v>703</v>
      </c>
      <c r="D28" s="107" t="s" vm="23">
        <v>703</v>
      </c>
    </row>
    <row r="29" spans="1:4">
      <c r="A29" s="55" t="s">
        <v>127</v>
      </c>
      <c r="B29" s="30" t="s">
        <v>67</v>
      </c>
      <c r="C29" s="106" t="s" vm="24">
        <v>703</v>
      </c>
      <c r="D29" s="107" t="s" vm="25">
        <v>703</v>
      </c>
    </row>
    <row r="30" spans="1:4">
      <c r="A30" s="55" t="s">
        <v>127</v>
      </c>
      <c r="B30" s="30" t="s">
        <v>207</v>
      </c>
      <c r="C30" s="106" t="s" vm="26">
        <v>703</v>
      </c>
      <c r="D30" s="107" t="s" vm="27">
        <v>703</v>
      </c>
    </row>
    <row r="31" spans="1:4">
      <c r="A31" s="55" t="s">
        <v>127</v>
      </c>
      <c r="B31" s="30" t="s">
        <v>90</v>
      </c>
      <c r="C31" s="106">
        <f>'לא סחיר - חוזים עתידיים'!I11</f>
        <v>-0.86663999999999997</v>
      </c>
      <c r="D31" s="107">
        <f>C31/$C$42</f>
        <v>-1.2278485854528974E-3</v>
      </c>
    </row>
    <row r="32" spans="1:4">
      <c r="A32" s="55" t="s">
        <v>127</v>
      </c>
      <c r="B32" s="30" t="s">
        <v>68</v>
      </c>
      <c r="C32" s="106" t="s" vm="28">
        <v>703</v>
      </c>
      <c r="D32" s="107" t="s" vm="29">
        <v>703</v>
      </c>
    </row>
    <row r="33" spans="1:4">
      <c r="A33" s="55" t="s">
        <v>127</v>
      </c>
      <c r="B33" s="29" t="s">
        <v>185</v>
      </c>
      <c r="C33" s="106" t="s" vm="30">
        <v>703</v>
      </c>
      <c r="D33" s="107" t="s" vm="31">
        <v>703</v>
      </c>
    </row>
    <row r="34" spans="1:4">
      <c r="A34" s="55" t="s">
        <v>127</v>
      </c>
      <c r="B34" s="29" t="s">
        <v>186</v>
      </c>
      <c r="C34" s="106" t="s" vm="32">
        <v>703</v>
      </c>
      <c r="D34" s="107" t="s" vm="33">
        <v>703</v>
      </c>
    </row>
    <row r="35" spans="1:4">
      <c r="A35" s="55" t="s">
        <v>127</v>
      </c>
      <c r="B35" s="29" t="s">
        <v>187</v>
      </c>
      <c r="C35" s="106" t="s" vm="34">
        <v>703</v>
      </c>
      <c r="D35" s="107" t="s" vm="35">
        <v>703</v>
      </c>
    </row>
    <row r="36" spans="1:4">
      <c r="A36" s="55" t="s">
        <v>127</v>
      </c>
      <c r="B36" s="56" t="s">
        <v>188</v>
      </c>
      <c r="C36" s="106" t="s" vm="36">
        <v>703</v>
      </c>
      <c r="D36" s="107" t="s" vm="37">
        <v>703</v>
      </c>
    </row>
    <row r="37" spans="1:4">
      <c r="A37" s="55" t="s">
        <v>127</v>
      </c>
      <c r="B37" s="29" t="s">
        <v>189</v>
      </c>
      <c r="C37" s="106" t="s" vm="38">
        <v>703</v>
      </c>
      <c r="D37" s="107" t="s" vm="39">
        <v>703</v>
      </c>
    </row>
    <row r="38" spans="1:4">
      <c r="A38" s="55"/>
      <c r="B38" s="68" t="s">
        <v>191</v>
      </c>
      <c r="C38" s="106">
        <v>0</v>
      </c>
      <c r="D38" s="107">
        <f>C38/$C$42</f>
        <v>0</v>
      </c>
    </row>
    <row r="39" spans="1:4">
      <c r="A39" s="55" t="s">
        <v>127</v>
      </c>
      <c r="B39" s="69" t="s">
        <v>192</v>
      </c>
      <c r="C39" s="106" t="s" vm="40">
        <v>703</v>
      </c>
      <c r="D39" s="107" t="s" vm="41">
        <v>703</v>
      </c>
    </row>
    <row r="40" spans="1:4">
      <c r="A40" s="55" t="s">
        <v>127</v>
      </c>
      <c r="B40" s="69" t="s">
        <v>218</v>
      </c>
      <c r="C40" s="106" t="s" vm="42">
        <v>703</v>
      </c>
      <c r="D40" s="107" t="s" vm="43">
        <v>703</v>
      </c>
    </row>
    <row r="41" spans="1:4">
      <c r="A41" s="55" t="s">
        <v>127</v>
      </c>
      <c r="B41" s="69" t="s">
        <v>193</v>
      </c>
      <c r="C41" s="106" t="s" vm="44">
        <v>703</v>
      </c>
      <c r="D41" s="107" t="s" vm="45">
        <v>703</v>
      </c>
    </row>
    <row r="42" spans="1:4">
      <c r="B42" s="69" t="s">
        <v>69</v>
      </c>
      <c r="C42" s="106">
        <f>C38+C10</f>
        <v>705.81992785399996</v>
      </c>
      <c r="D42" s="107">
        <f>C42/$C$42</f>
        <v>1</v>
      </c>
    </row>
    <row r="43" spans="1:4">
      <c r="A43" s="55" t="s">
        <v>127</v>
      </c>
      <c r="B43" s="69" t="s">
        <v>190</v>
      </c>
      <c r="C43" s="106"/>
      <c r="D43" s="107"/>
    </row>
    <row r="44" spans="1:4">
      <c r="B44" s="6" t="s">
        <v>95</v>
      </c>
    </row>
    <row r="45" spans="1:4">
      <c r="C45" s="75" t="s">
        <v>172</v>
      </c>
      <c r="D45" s="36" t="s">
        <v>89</v>
      </c>
    </row>
    <row r="46" spans="1:4">
      <c r="C46" s="76" t="s">
        <v>1</v>
      </c>
      <c r="D46" s="25" t="s">
        <v>2</v>
      </c>
    </row>
    <row r="47" spans="1:4">
      <c r="C47" s="108" t="s">
        <v>153</v>
      </c>
      <c r="D47" s="109" vm="46">
        <v>2.6452</v>
      </c>
    </row>
    <row r="48" spans="1:4">
      <c r="C48" s="108" t="s">
        <v>162</v>
      </c>
      <c r="D48" s="109">
        <v>0.96568071730392657</v>
      </c>
    </row>
    <row r="49" spans="2:4">
      <c r="C49" s="108" t="s">
        <v>158</v>
      </c>
      <c r="D49" s="109" vm="47">
        <v>2.7517</v>
      </c>
    </row>
    <row r="50" spans="2:4">
      <c r="B50" s="12"/>
      <c r="C50" s="108" t="s">
        <v>704</v>
      </c>
      <c r="D50" s="109" vm="48">
        <v>3.8071999999999999</v>
      </c>
    </row>
    <row r="51" spans="2:4">
      <c r="C51" s="108" t="s">
        <v>151</v>
      </c>
      <c r="D51" s="109" vm="49">
        <v>4.2915999999999999</v>
      </c>
    </row>
    <row r="52" spans="2:4">
      <c r="C52" s="108" t="s">
        <v>152</v>
      </c>
      <c r="D52" s="109" vm="50">
        <v>4.7934000000000001</v>
      </c>
    </row>
    <row r="53" spans="2:4">
      <c r="C53" s="108" t="s">
        <v>154</v>
      </c>
      <c r="D53" s="109">
        <v>0.47864732325296283</v>
      </c>
    </row>
    <row r="54" spans="2:4">
      <c r="C54" s="108" t="s">
        <v>159</v>
      </c>
      <c r="D54" s="109" vm="51">
        <v>3.4113000000000002</v>
      </c>
    </row>
    <row r="55" spans="2:4">
      <c r="C55" s="108" t="s">
        <v>160</v>
      </c>
      <c r="D55" s="109">
        <v>0.19088362617774382</v>
      </c>
    </row>
    <row r="56" spans="2:4">
      <c r="C56" s="108" t="s">
        <v>157</v>
      </c>
      <c r="D56" s="109" vm="52">
        <v>0.5746</v>
      </c>
    </row>
    <row r="57" spans="2:4">
      <c r="C57" s="108" t="s">
        <v>705</v>
      </c>
      <c r="D57" s="109">
        <v>2.5160324000000003</v>
      </c>
    </row>
    <row r="58" spans="2:4">
      <c r="C58" s="108" t="s">
        <v>156</v>
      </c>
      <c r="D58" s="109" vm="53">
        <v>0.41889999999999999</v>
      </c>
    </row>
    <row r="59" spans="2:4">
      <c r="C59" s="108" t="s">
        <v>149</v>
      </c>
      <c r="D59" s="109" vm="54">
        <v>3.7480000000000002</v>
      </c>
    </row>
    <row r="60" spans="2:4">
      <c r="C60" s="108" t="s">
        <v>163</v>
      </c>
      <c r="D60" s="109" vm="55">
        <v>0.26100000000000001</v>
      </c>
    </row>
    <row r="61" spans="2:4">
      <c r="C61" s="108" t="s">
        <v>706</v>
      </c>
      <c r="D61" s="109" vm="56">
        <v>0.43149999999999999</v>
      </c>
    </row>
    <row r="62" spans="2:4">
      <c r="C62" s="108" t="s">
        <v>707</v>
      </c>
      <c r="D62" s="109">
        <v>5.3951501227871679E-2</v>
      </c>
    </row>
    <row r="63" spans="2:4">
      <c r="C63" s="108" t="s">
        <v>150</v>
      </c>
      <c r="D63" s="10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topLeftCell="A4" workbookViewId="0">
      <selection activeCell="K15" sqref="K15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165</v>
      </c>
      <c r="C1" s="78" t="s" vm="1">
        <v>233</v>
      </c>
    </row>
    <row r="2" spans="2:60">
      <c r="B2" s="57" t="s">
        <v>164</v>
      </c>
      <c r="C2" s="78" t="s">
        <v>234</v>
      </c>
    </row>
    <row r="3" spans="2:60">
      <c r="B3" s="57" t="s">
        <v>166</v>
      </c>
      <c r="C3" s="78" t="s">
        <v>235</v>
      </c>
    </row>
    <row r="4" spans="2:60">
      <c r="B4" s="57" t="s">
        <v>167</v>
      </c>
      <c r="C4" s="78">
        <v>12147</v>
      </c>
    </row>
    <row r="6" spans="2:60" ht="26.25" customHeight="1">
      <c r="B6" s="138" t="s">
        <v>195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60" ht="26.25" customHeight="1">
      <c r="B7" s="138" t="s">
        <v>78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BH7" s="3"/>
    </row>
    <row r="8" spans="2:60" s="3" customFormat="1" ht="78.75">
      <c r="B8" s="23" t="s">
        <v>102</v>
      </c>
      <c r="C8" s="31" t="s">
        <v>34</v>
      </c>
      <c r="D8" s="31" t="s">
        <v>105</v>
      </c>
      <c r="E8" s="31" t="s">
        <v>48</v>
      </c>
      <c r="F8" s="31" t="s">
        <v>87</v>
      </c>
      <c r="G8" s="31" t="s">
        <v>217</v>
      </c>
      <c r="H8" s="31" t="s">
        <v>216</v>
      </c>
      <c r="I8" s="31" t="s">
        <v>45</v>
      </c>
      <c r="J8" s="31" t="s">
        <v>44</v>
      </c>
      <c r="K8" s="31" t="s">
        <v>168</v>
      </c>
      <c r="L8" s="31" t="s">
        <v>170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224</v>
      </c>
      <c r="H9" s="17"/>
      <c r="I9" s="17" t="s">
        <v>220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0" t="s">
        <v>35</v>
      </c>
      <c r="C11" s="111"/>
      <c r="D11" s="111"/>
      <c r="E11" s="111"/>
      <c r="F11" s="111"/>
      <c r="G11" s="112"/>
      <c r="H11" s="115"/>
      <c r="I11" s="112">
        <v>2.4274190000000001E-3</v>
      </c>
      <c r="J11" s="111"/>
      <c r="K11" s="113">
        <f>I11/$I$11</f>
        <v>1</v>
      </c>
      <c r="L11" s="113">
        <f>I11/'סכום נכסי הקרן'!$C$42</f>
        <v>3.439147726220215E-6</v>
      </c>
      <c r="BC11" s="81"/>
      <c r="BD11" s="3"/>
      <c r="BE11" s="81"/>
      <c r="BG11" s="81"/>
    </row>
    <row r="12" spans="2:60" s="4" customFormat="1" ht="18" customHeight="1">
      <c r="B12" s="114" t="s">
        <v>23</v>
      </c>
      <c r="C12" s="111"/>
      <c r="D12" s="111"/>
      <c r="E12" s="111"/>
      <c r="F12" s="111"/>
      <c r="G12" s="112"/>
      <c r="H12" s="115"/>
      <c r="I12" s="112">
        <v>2.4274190000000001E-3</v>
      </c>
      <c r="J12" s="111"/>
      <c r="K12" s="113">
        <f t="shared" ref="K12:K15" si="0">I12/$I$11</f>
        <v>1</v>
      </c>
      <c r="L12" s="113">
        <f>I12/'סכום נכסי הקרן'!$C$42</f>
        <v>3.439147726220215E-6</v>
      </c>
      <c r="BC12" s="81"/>
      <c r="BD12" s="3"/>
      <c r="BE12" s="81"/>
      <c r="BG12" s="81"/>
    </row>
    <row r="13" spans="2:60" s="81" customFormat="1">
      <c r="B13" s="116" t="s">
        <v>682</v>
      </c>
      <c r="C13" s="111"/>
      <c r="D13" s="111"/>
      <c r="E13" s="111"/>
      <c r="F13" s="111"/>
      <c r="G13" s="112"/>
      <c r="H13" s="115"/>
      <c r="I13" s="112">
        <v>2.4274190000000001E-3</v>
      </c>
      <c r="J13" s="111"/>
      <c r="K13" s="113">
        <f t="shared" si="0"/>
        <v>1</v>
      </c>
      <c r="L13" s="113">
        <f>I13/'סכום נכסי הקרן'!$C$42</f>
        <v>3.439147726220215E-6</v>
      </c>
      <c r="BD13" s="3"/>
    </row>
    <row r="14" spans="2:60" ht="20.25">
      <c r="B14" s="85" t="s">
        <v>683</v>
      </c>
      <c r="C14" s="95" t="s">
        <v>684</v>
      </c>
      <c r="D14" s="96" t="s">
        <v>106</v>
      </c>
      <c r="E14" s="96" t="s">
        <v>475</v>
      </c>
      <c r="F14" s="96" t="s">
        <v>150</v>
      </c>
      <c r="G14" s="97">
        <v>6.6784819999999998</v>
      </c>
      <c r="H14" s="98">
        <v>34.799999999999997</v>
      </c>
      <c r="I14" s="97">
        <v>2.3241120000000001E-3</v>
      </c>
      <c r="J14" s="99">
        <v>1.0373290347913499E-6</v>
      </c>
      <c r="K14" s="99">
        <f t="shared" si="0"/>
        <v>0.95744162833033775</v>
      </c>
      <c r="L14" s="99">
        <f>I14/'סכום נכסי הקרן'!$C$42</f>
        <v>3.2927831990608612E-6</v>
      </c>
      <c r="BD14" s="4"/>
    </row>
    <row r="15" spans="2:60">
      <c r="B15" s="85" t="s">
        <v>685</v>
      </c>
      <c r="C15" s="95" t="s">
        <v>686</v>
      </c>
      <c r="D15" s="96" t="s">
        <v>106</v>
      </c>
      <c r="E15" s="96" t="s">
        <v>176</v>
      </c>
      <c r="F15" s="96" t="s">
        <v>150</v>
      </c>
      <c r="G15" s="97">
        <v>1.781148</v>
      </c>
      <c r="H15" s="98">
        <v>5.8</v>
      </c>
      <c r="I15" s="97">
        <v>1.0330699999999999E-4</v>
      </c>
      <c r="J15" s="99">
        <v>1.4849569931827712E-6</v>
      </c>
      <c r="K15" s="99">
        <f t="shared" si="0"/>
        <v>4.2558371669662295E-2</v>
      </c>
      <c r="L15" s="99">
        <f>I15/'סכום נכסי הקרן'!$C$42</f>
        <v>1.463645271593539E-7</v>
      </c>
    </row>
    <row r="16" spans="2:60">
      <c r="B16" s="86"/>
      <c r="C16" s="95"/>
      <c r="D16" s="95"/>
      <c r="E16" s="95"/>
      <c r="F16" s="95"/>
      <c r="G16" s="97"/>
      <c r="H16" s="98"/>
      <c r="I16" s="95"/>
      <c r="J16" s="95"/>
      <c r="K16" s="99"/>
      <c r="L16" s="95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80" t="s">
        <v>232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80" t="s">
        <v>98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80" t="s">
        <v>215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80" t="s">
        <v>223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165</v>
      </c>
      <c r="C1" s="78" t="s" vm="1">
        <v>233</v>
      </c>
    </row>
    <row r="2" spans="2:61">
      <c r="B2" s="57" t="s">
        <v>164</v>
      </c>
      <c r="C2" s="78" t="s">
        <v>234</v>
      </c>
    </row>
    <row r="3" spans="2:61">
      <c r="B3" s="57" t="s">
        <v>166</v>
      </c>
      <c r="C3" s="78" t="s">
        <v>235</v>
      </c>
    </row>
    <row r="4" spans="2:61">
      <c r="B4" s="57" t="s">
        <v>167</v>
      </c>
      <c r="C4" s="78">
        <v>12147</v>
      </c>
    </row>
    <row r="6" spans="2:61" ht="26.25" customHeight="1">
      <c r="B6" s="138" t="s">
        <v>195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61" ht="26.25" customHeight="1">
      <c r="B7" s="138" t="s">
        <v>79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BI7" s="3"/>
    </row>
    <row r="8" spans="2:61" s="3" customFormat="1" ht="78.75">
      <c r="B8" s="23" t="s">
        <v>102</v>
      </c>
      <c r="C8" s="31" t="s">
        <v>34</v>
      </c>
      <c r="D8" s="31" t="s">
        <v>105</v>
      </c>
      <c r="E8" s="31" t="s">
        <v>48</v>
      </c>
      <c r="F8" s="31" t="s">
        <v>87</v>
      </c>
      <c r="G8" s="31" t="s">
        <v>217</v>
      </c>
      <c r="H8" s="31" t="s">
        <v>216</v>
      </c>
      <c r="I8" s="31" t="s">
        <v>45</v>
      </c>
      <c r="J8" s="31" t="s">
        <v>44</v>
      </c>
      <c r="K8" s="31" t="s">
        <v>168</v>
      </c>
      <c r="L8" s="32" t="s">
        <v>170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224</v>
      </c>
      <c r="H9" s="17"/>
      <c r="I9" s="17" t="s">
        <v>220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80" t="s">
        <v>232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80" t="s">
        <v>223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165</v>
      </c>
      <c r="C1" s="78" t="s" vm="1">
        <v>233</v>
      </c>
    </row>
    <row r="2" spans="1:60">
      <c r="B2" s="57" t="s">
        <v>164</v>
      </c>
      <c r="C2" s="78" t="s">
        <v>234</v>
      </c>
    </row>
    <row r="3" spans="1:60">
      <c r="B3" s="57" t="s">
        <v>166</v>
      </c>
      <c r="C3" s="78" t="s">
        <v>235</v>
      </c>
    </row>
    <row r="4" spans="1:60">
      <c r="B4" s="57" t="s">
        <v>167</v>
      </c>
      <c r="C4" s="78">
        <v>12147</v>
      </c>
    </row>
    <row r="6" spans="1:60" ht="26.25" customHeight="1">
      <c r="B6" s="138" t="s">
        <v>195</v>
      </c>
      <c r="C6" s="139"/>
      <c r="D6" s="139"/>
      <c r="E6" s="139"/>
      <c r="F6" s="139"/>
      <c r="G6" s="139"/>
      <c r="H6" s="139"/>
      <c r="I6" s="139"/>
      <c r="J6" s="139"/>
      <c r="K6" s="140"/>
      <c r="BD6" s="1" t="s">
        <v>106</v>
      </c>
      <c r="BF6" s="1" t="s">
        <v>173</v>
      </c>
      <c r="BH6" s="3" t="s">
        <v>150</v>
      </c>
    </row>
    <row r="7" spans="1:60" ht="26.25" customHeight="1">
      <c r="B7" s="138" t="s">
        <v>80</v>
      </c>
      <c r="C7" s="139"/>
      <c r="D7" s="139"/>
      <c r="E7" s="139"/>
      <c r="F7" s="139"/>
      <c r="G7" s="139"/>
      <c r="H7" s="139"/>
      <c r="I7" s="139"/>
      <c r="J7" s="139"/>
      <c r="K7" s="140"/>
      <c r="BD7" s="3" t="s">
        <v>108</v>
      </c>
      <c r="BF7" s="1" t="s">
        <v>128</v>
      </c>
      <c r="BH7" s="3" t="s">
        <v>149</v>
      </c>
    </row>
    <row r="8" spans="1:60" s="3" customFormat="1" ht="78.75">
      <c r="A8" s="2"/>
      <c r="B8" s="23" t="s">
        <v>102</v>
      </c>
      <c r="C8" s="31" t="s">
        <v>34</v>
      </c>
      <c r="D8" s="31" t="s">
        <v>105</v>
      </c>
      <c r="E8" s="31" t="s">
        <v>48</v>
      </c>
      <c r="F8" s="31" t="s">
        <v>87</v>
      </c>
      <c r="G8" s="31" t="s">
        <v>217</v>
      </c>
      <c r="H8" s="31" t="s">
        <v>216</v>
      </c>
      <c r="I8" s="31" t="s">
        <v>45</v>
      </c>
      <c r="J8" s="31" t="s">
        <v>168</v>
      </c>
      <c r="K8" s="31" t="s">
        <v>170</v>
      </c>
      <c r="BC8" s="1" t="s">
        <v>121</v>
      </c>
      <c r="BD8" s="1" t="s">
        <v>122</v>
      </c>
      <c r="BE8" s="1" t="s">
        <v>129</v>
      </c>
      <c r="BG8" s="4" t="s">
        <v>151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224</v>
      </c>
      <c r="H9" s="17"/>
      <c r="I9" s="17" t="s">
        <v>220</v>
      </c>
      <c r="J9" s="33" t="s">
        <v>20</v>
      </c>
      <c r="K9" s="58" t="s">
        <v>20</v>
      </c>
      <c r="BC9" s="1" t="s">
        <v>118</v>
      </c>
      <c r="BE9" s="1" t="s">
        <v>130</v>
      </c>
      <c r="BG9" s="4" t="s">
        <v>152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114</v>
      </c>
      <c r="BD10" s="3"/>
      <c r="BE10" s="1" t="s">
        <v>174</v>
      </c>
      <c r="BG10" s="1" t="s">
        <v>158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113</v>
      </c>
      <c r="BD11" s="3"/>
      <c r="BE11" s="1" t="s">
        <v>131</v>
      </c>
      <c r="BG11" s="1" t="s">
        <v>153</v>
      </c>
    </row>
    <row r="12" spans="1:60" ht="20.25">
      <c r="B12" s="80" t="s">
        <v>232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111</v>
      </c>
      <c r="BD12" s="4"/>
      <c r="BE12" s="1" t="s">
        <v>132</v>
      </c>
      <c r="BG12" s="1" t="s">
        <v>154</v>
      </c>
    </row>
    <row r="13" spans="1:60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115</v>
      </c>
      <c r="BE13" s="1" t="s">
        <v>133</v>
      </c>
      <c r="BG13" s="1" t="s">
        <v>155</v>
      </c>
    </row>
    <row r="14" spans="1:60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112</v>
      </c>
      <c r="BE14" s="1" t="s">
        <v>134</v>
      </c>
      <c r="BG14" s="1" t="s">
        <v>157</v>
      </c>
    </row>
    <row r="15" spans="1:60">
      <c r="B15" s="80" t="s">
        <v>223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123</v>
      </c>
      <c r="BE15" s="1" t="s">
        <v>175</v>
      </c>
      <c r="BG15" s="1" t="s">
        <v>159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109</v>
      </c>
      <c r="BD16" s="1" t="s">
        <v>124</v>
      </c>
      <c r="BE16" s="1" t="s">
        <v>135</v>
      </c>
      <c r="BG16" s="1" t="s">
        <v>160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119</v>
      </c>
      <c r="BE17" s="1" t="s">
        <v>136</v>
      </c>
      <c r="BG17" s="1" t="s">
        <v>161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107</v>
      </c>
      <c r="BF18" s="1" t="s">
        <v>137</v>
      </c>
      <c r="BH18" s="1" t="s">
        <v>25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120</v>
      </c>
      <c r="BF19" s="1" t="s">
        <v>138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125</v>
      </c>
      <c r="BF20" s="1" t="s">
        <v>139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110</v>
      </c>
      <c r="BE21" s="1" t="s">
        <v>126</v>
      </c>
      <c r="BF21" s="1" t="s">
        <v>140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116</v>
      </c>
      <c r="BF22" s="1" t="s">
        <v>141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25</v>
      </c>
      <c r="BE23" s="1" t="s">
        <v>117</v>
      </c>
      <c r="BF23" s="1" t="s">
        <v>176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179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142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143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178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144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145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177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25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165</v>
      </c>
      <c r="C1" s="78" t="s" vm="1">
        <v>233</v>
      </c>
    </row>
    <row r="2" spans="2:81">
      <c r="B2" s="57" t="s">
        <v>164</v>
      </c>
      <c r="C2" s="78" t="s">
        <v>234</v>
      </c>
    </row>
    <row r="3" spans="2:81">
      <c r="B3" s="57" t="s">
        <v>166</v>
      </c>
      <c r="C3" s="78" t="s">
        <v>235</v>
      </c>
      <c r="E3" s="2"/>
    </row>
    <row r="4" spans="2:81">
      <c r="B4" s="57" t="s">
        <v>167</v>
      </c>
      <c r="C4" s="78">
        <v>12147</v>
      </c>
    </row>
    <row r="6" spans="2:81" ht="26.25" customHeight="1">
      <c r="B6" s="138" t="s">
        <v>195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81" ht="26.25" customHeight="1">
      <c r="B7" s="138" t="s">
        <v>81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81" s="3" customFormat="1" ht="47.25">
      <c r="B8" s="23" t="s">
        <v>102</v>
      </c>
      <c r="C8" s="31" t="s">
        <v>34</v>
      </c>
      <c r="D8" s="14" t="s">
        <v>37</v>
      </c>
      <c r="E8" s="31" t="s">
        <v>15</v>
      </c>
      <c r="F8" s="31" t="s">
        <v>49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45</v>
      </c>
      <c r="O8" s="31" t="s">
        <v>44</v>
      </c>
      <c r="P8" s="31" t="s">
        <v>168</v>
      </c>
      <c r="Q8" s="32" t="s">
        <v>170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224</v>
      </c>
      <c r="M9" s="33"/>
      <c r="N9" s="33" t="s">
        <v>220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80" t="s">
        <v>232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80" t="s">
        <v>223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5"/>
  <sheetViews>
    <sheetView rightToLeft="1" workbookViewId="0">
      <selection activeCell="M26" sqref="M26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1.28515625" style="1" bestFit="1" customWidth="1"/>
    <col min="12" max="12" width="9.5703125" style="1" bestFit="1" customWidth="1"/>
    <col min="13" max="13" width="8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165</v>
      </c>
      <c r="C1" s="78" t="s" vm="1">
        <v>233</v>
      </c>
    </row>
    <row r="2" spans="2:72">
      <c r="B2" s="57" t="s">
        <v>164</v>
      </c>
      <c r="C2" s="78" t="s">
        <v>234</v>
      </c>
    </row>
    <row r="3" spans="2:72">
      <c r="B3" s="57" t="s">
        <v>166</v>
      </c>
      <c r="C3" s="78" t="s">
        <v>235</v>
      </c>
    </row>
    <row r="4" spans="2:72">
      <c r="B4" s="57" t="s">
        <v>167</v>
      </c>
      <c r="C4" s="78">
        <v>12147</v>
      </c>
    </row>
    <row r="6" spans="2:72" ht="26.25" customHeight="1">
      <c r="B6" s="138" t="s">
        <v>196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72" ht="26.25" customHeight="1">
      <c r="B7" s="138" t="s">
        <v>72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40"/>
    </row>
    <row r="8" spans="2:72" s="3" customFormat="1" ht="78.75">
      <c r="B8" s="23" t="s">
        <v>102</v>
      </c>
      <c r="C8" s="31" t="s">
        <v>34</v>
      </c>
      <c r="D8" s="31" t="s">
        <v>15</v>
      </c>
      <c r="E8" s="31" t="s">
        <v>49</v>
      </c>
      <c r="F8" s="31" t="s">
        <v>88</v>
      </c>
      <c r="G8" s="31" t="s">
        <v>18</v>
      </c>
      <c r="H8" s="31" t="s">
        <v>87</v>
      </c>
      <c r="I8" s="31" t="s">
        <v>17</v>
      </c>
      <c r="J8" s="31" t="s">
        <v>19</v>
      </c>
      <c r="K8" s="31" t="s">
        <v>217</v>
      </c>
      <c r="L8" s="31" t="s">
        <v>216</v>
      </c>
      <c r="M8" s="31" t="s">
        <v>96</v>
      </c>
      <c r="N8" s="31" t="s">
        <v>44</v>
      </c>
      <c r="O8" s="31" t="s">
        <v>168</v>
      </c>
      <c r="P8" s="32" t="s">
        <v>170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224</v>
      </c>
      <c r="L9" s="33"/>
      <c r="M9" s="33" t="s">
        <v>220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 t="s">
        <v>24</v>
      </c>
      <c r="C11" s="91"/>
      <c r="D11" s="91"/>
      <c r="E11" s="91"/>
      <c r="F11" s="91"/>
      <c r="G11" s="92">
        <v>10.516753642277441</v>
      </c>
      <c r="H11" s="91"/>
      <c r="I11" s="91"/>
      <c r="J11" s="101">
        <v>4.8470942052846799E-2</v>
      </c>
      <c r="K11" s="92"/>
      <c r="L11" s="91"/>
      <c r="M11" s="92">
        <v>432.87614000000002</v>
      </c>
      <c r="N11" s="91"/>
      <c r="O11" s="94">
        <f>M11/$M$11</f>
        <v>1</v>
      </c>
      <c r="P11" s="94">
        <f>M11/'סכום נכסי הקרן'!$C$42</f>
        <v>0.61329543544644882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81" customFormat="1" ht="21.75" customHeight="1">
      <c r="B12" s="114" t="s">
        <v>214</v>
      </c>
      <c r="C12" s="111"/>
      <c r="D12" s="111"/>
      <c r="E12" s="111"/>
      <c r="F12" s="111"/>
      <c r="G12" s="112">
        <v>10.516753642277441</v>
      </c>
      <c r="H12" s="111"/>
      <c r="I12" s="111"/>
      <c r="J12" s="117">
        <v>4.8470942052846799E-2</v>
      </c>
      <c r="K12" s="112"/>
      <c r="L12" s="111"/>
      <c r="M12" s="112">
        <v>432.87614000000002</v>
      </c>
      <c r="N12" s="111"/>
      <c r="O12" s="113">
        <f t="shared" ref="O12:O15" si="0">M12/$M$11</f>
        <v>1</v>
      </c>
      <c r="P12" s="113">
        <f>M12/'סכום נכסי הקרן'!$C$42</f>
        <v>0.61329543544644882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84" t="s">
        <v>52</v>
      </c>
      <c r="C13" s="91"/>
      <c r="D13" s="91"/>
      <c r="E13" s="91"/>
      <c r="F13" s="91"/>
      <c r="G13" s="92">
        <v>10.516753642277441</v>
      </c>
      <c r="H13" s="91"/>
      <c r="I13" s="91"/>
      <c r="J13" s="101">
        <v>4.8470942052846799E-2</v>
      </c>
      <c r="K13" s="92"/>
      <c r="L13" s="91"/>
      <c r="M13" s="92">
        <v>432.87614000000002</v>
      </c>
      <c r="N13" s="91"/>
      <c r="O13" s="94">
        <f t="shared" si="0"/>
        <v>1</v>
      </c>
      <c r="P13" s="94">
        <f>M13/'סכום נכסי הקרן'!$C$42</f>
        <v>0.61329543544644882</v>
      </c>
    </row>
    <row r="14" spans="2:72">
      <c r="B14" s="85" t="s">
        <v>687</v>
      </c>
      <c r="C14" s="95" t="s">
        <v>688</v>
      </c>
      <c r="D14" s="95" t="s">
        <v>689</v>
      </c>
      <c r="E14" s="95"/>
      <c r="F14" s="103">
        <v>43313</v>
      </c>
      <c r="G14" s="97">
        <v>10.459999999999999</v>
      </c>
      <c r="H14" s="96" t="s">
        <v>150</v>
      </c>
      <c r="I14" s="102">
        <v>4.8000000000000001E-2</v>
      </c>
      <c r="J14" s="102">
        <v>4.8399999999999999E-2</v>
      </c>
      <c r="K14" s="97">
        <v>273000</v>
      </c>
      <c r="L14" s="104">
        <v>102.18989999999999</v>
      </c>
      <c r="M14" s="97">
        <v>279.33053000000001</v>
      </c>
      <c r="N14" s="95"/>
      <c r="O14" s="99">
        <f t="shared" si="0"/>
        <v>0.64528973576598603</v>
      </c>
      <c r="P14" s="99">
        <f>M14/'סכום נכסי הקרן'!$C$42</f>
        <v>0.39575324948572438</v>
      </c>
    </row>
    <row r="15" spans="2:72">
      <c r="B15" s="85" t="s">
        <v>690</v>
      </c>
      <c r="C15" s="95" t="s">
        <v>691</v>
      </c>
      <c r="D15" s="95" t="s">
        <v>689</v>
      </c>
      <c r="E15" s="95"/>
      <c r="F15" s="103">
        <v>43375</v>
      </c>
      <c r="G15" s="97">
        <v>10.620000000000001</v>
      </c>
      <c r="H15" s="96" t="s">
        <v>150</v>
      </c>
      <c r="I15" s="102">
        <v>4.8000000000000001E-2</v>
      </c>
      <c r="J15" s="102">
        <v>4.8600000000000011E-2</v>
      </c>
      <c r="K15" s="97">
        <v>151645</v>
      </c>
      <c r="L15" s="104">
        <v>101.2795</v>
      </c>
      <c r="M15" s="97">
        <v>153.54560999999998</v>
      </c>
      <c r="N15" s="95"/>
      <c r="O15" s="99">
        <f t="shared" si="0"/>
        <v>0.35471026423401386</v>
      </c>
      <c r="P15" s="99">
        <f>M15/'סכום נכסי הקרן'!$C$42</f>
        <v>0.21754218596072447</v>
      </c>
    </row>
    <row r="16" spans="2:72">
      <c r="B16" s="86"/>
      <c r="C16" s="95"/>
      <c r="D16" s="95"/>
      <c r="E16" s="95"/>
      <c r="F16" s="95"/>
      <c r="G16" s="95"/>
      <c r="H16" s="95"/>
      <c r="I16" s="95"/>
      <c r="J16" s="95"/>
      <c r="K16" s="97"/>
      <c r="L16" s="95"/>
      <c r="M16" s="95"/>
      <c r="N16" s="95"/>
      <c r="O16" s="99"/>
      <c r="P16" s="95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80" t="s">
        <v>98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80" t="s">
        <v>215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80" t="s">
        <v>223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  <row r="111" spans="2:16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</row>
    <row r="112" spans="2:16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</row>
    <row r="113" spans="2:16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</row>
    <row r="114" spans="2:16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</row>
    <row r="115" spans="2:16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165</v>
      </c>
      <c r="C1" s="78" t="s" vm="1">
        <v>233</v>
      </c>
    </row>
    <row r="2" spans="2:65">
      <c r="B2" s="57" t="s">
        <v>164</v>
      </c>
      <c r="C2" s="78" t="s">
        <v>234</v>
      </c>
    </row>
    <row r="3" spans="2:65">
      <c r="B3" s="57" t="s">
        <v>166</v>
      </c>
      <c r="C3" s="78" t="s">
        <v>235</v>
      </c>
    </row>
    <row r="4" spans="2:65">
      <c r="B4" s="57" t="s">
        <v>167</v>
      </c>
      <c r="C4" s="78">
        <v>12147</v>
      </c>
    </row>
    <row r="6" spans="2:65" ht="26.25" customHeight="1">
      <c r="B6" s="138" t="s">
        <v>196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65" ht="26.25" customHeight="1">
      <c r="B7" s="138" t="s">
        <v>73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65" s="3" customFormat="1" ht="78.75">
      <c r="B8" s="23" t="s">
        <v>102</v>
      </c>
      <c r="C8" s="31" t="s">
        <v>34</v>
      </c>
      <c r="D8" s="31" t="s">
        <v>104</v>
      </c>
      <c r="E8" s="31" t="s">
        <v>103</v>
      </c>
      <c r="F8" s="31" t="s">
        <v>48</v>
      </c>
      <c r="G8" s="31" t="s">
        <v>15</v>
      </c>
      <c r="H8" s="31" t="s">
        <v>49</v>
      </c>
      <c r="I8" s="31" t="s">
        <v>88</v>
      </c>
      <c r="J8" s="31" t="s">
        <v>18</v>
      </c>
      <c r="K8" s="31" t="s">
        <v>87</v>
      </c>
      <c r="L8" s="31" t="s">
        <v>17</v>
      </c>
      <c r="M8" s="71" t="s">
        <v>19</v>
      </c>
      <c r="N8" s="31" t="s">
        <v>217</v>
      </c>
      <c r="O8" s="31" t="s">
        <v>216</v>
      </c>
      <c r="P8" s="31" t="s">
        <v>96</v>
      </c>
      <c r="Q8" s="31" t="s">
        <v>44</v>
      </c>
      <c r="R8" s="31" t="s">
        <v>168</v>
      </c>
      <c r="S8" s="32" t="s">
        <v>170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224</v>
      </c>
      <c r="O9" s="33"/>
      <c r="P9" s="33" t="s">
        <v>220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99</v>
      </c>
      <c r="R10" s="21" t="s">
        <v>100</v>
      </c>
      <c r="S10" s="21" t="s">
        <v>171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80" t="s">
        <v>232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80" t="s">
        <v>223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165</v>
      </c>
      <c r="C1" s="78" t="s" vm="1">
        <v>233</v>
      </c>
    </row>
    <row r="2" spans="2:81">
      <c r="B2" s="57" t="s">
        <v>164</v>
      </c>
      <c r="C2" s="78" t="s">
        <v>234</v>
      </c>
    </row>
    <row r="3" spans="2:81">
      <c r="B3" s="57" t="s">
        <v>166</v>
      </c>
      <c r="C3" s="78" t="s">
        <v>235</v>
      </c>
    </row>
    <row r="4" spans="2:81">
      <c r="B4" s="57" t="s">
        <v>167</v>
      </c>
      <c r="C4" s="78">
        <v>12147</v>
      </c>
    </row>
    <row r="6" spans="2:81" ht="26.25" customHeight="1">
      <c r="B6" s="138" t="s">
        <v>196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81" ht="26.25" customHeight="1">
      <c r="B7" s="138" t="s">
        <v>74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81" s="3" customFormat="1" ht="78.75">
      <c r="B8" s="23" t="s">
        <v>102</v>
      </c>
      <c r="C8" s="31" t="s">
        <v>34</v>
      </c>
      <c r="D8" s="31" t="s">
        <v>104</v>
      </c>
      <c r="E8" s="31" t="s">
        <v>103</v>
      </c>
      <c r="F8" s="31" t="s">
        <v>48</v>
      </c>
      <c r="G8" s="31" t="s">
        <v>15</v>
      </c>
      <c r="H8" s="31" t="s">
        <v>49</v>
      </c>
      <c r="I8" s="31" t="s">
        <v>88</v>
      </c>
      <c r="J8" s="31" t="s">
        <v>18</v>
      </c>
      <c r="K8" s="31" t="s">
        <v>87</v>
      </c>
      <c r="L8" s="31" t="s">
        <v>17</v>
      </c>
      <c r="M8" s="71" t="s">
        <v>19</v>
      </c>
      <c r="N8" s="71" t="s">
        <v>217</v>
      </c>
      <c r="O8" s="31" t="s">
        <v>216</v>
      </c>
      <c r="P8" s="31" t="s">
        <v>96</v>
      </c>
      <c r="Q8" s="31" t="s">
        <v>44</v>
      </c>
      <c r="R8" s="31" t="s">
        <v>168</v>
      </c>
      <c r="S8" s="32" t="s">
        <v>170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224</v>
      </c>
      <c r="O9" s="33"/>
      <c r="P9" s="33" t="s">
        <v>220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99</v>
      </c>
      <c r="R10" s="21" t="s">
        <v>100</v>
      </c>
      <c r="S10" s="21" t="s">
        <v>171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80" t="s">
        <v>232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80" t="s">
        <v>223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165</v>
      </c>
      <c r="C1" s="78" t="s" vm="1">
        <v>233</v>
      </c>
    </row>
    <row r="2" spans="2:98">
      <c r="B2" s="57" t="s">
        <v>164</v>
      </c>
      <c r="C2" s="78" t="s">
        <v>234</v>
      </c>
    </row>
    <row r="3" spans="2:98">
      <c r="B3" s="57" t="s">
        <v>166</v>
      </c>
      <c r="C3" s="78" t="s">
        <v>235</v>
      </c>
    </row>
    <row r="4" spans="2:98">
      <c r="B4" s="57" t="s">
        <v>167</v>
      </c>
      <c r="C4" s="78">
        <v>12147</v>
      </c>
    </row>
    <row r="6" spans="2:98" ht="26.25" customHeight="1">
      <c r="B6" s="138" t="s">
        <v>196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</row>
    <row r="7" spans="2:98" ht="26.25" customHeight="1">
      <c r="B7" s="138" t="s">
        <v>75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40"/>
    </row>
    <row r="8" spans="2:98" s="3" customFormat="1" ht="78.75">
      <c r="B8" s="23" t="s">
        <v>102</v>
      </c>
      <c r="C8" s="31" t="s">
        <v>34</v>
      </c>
      <c r="D8" s="31" t="s">
        <v>104</v>
      </c>
      <c r="E8" s="31" t="s">
        <v>103</v>
      </c>
      <c r="F8" s="31" t="s">
        <v>48</v>
      </c>
      <c r="G8" s="31" t="s">
        <v>87</v>
      </c>
      <c r="H8" s="31" t="s">
        <v>217</v>
      </c>
      <c r="I8" s="31" t="s">
        <v>216</v>
      </c>
      <c r="J8" s="31" t="s">
        <v>96</v>
      </c>
      <c r="K8" s="31" t="s">
        <v>44</v>
      </c>
      <c r="L8" s="31" t="s">
        <v>168</v>
      </c>
      <c r="M8" s="32" t="s">
        <v>170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224</v>
      </c>
      <c r="I9" s="33"/>
      <c r="J9" s="33" t="s">
        <v>220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232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80" t="s">
        <v>223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165</v>
      </c>
      <c r="C1" s="78" t="s" vm="1">
        <v>233</v>
      </c>
    </row>
    <row r="2" spans="2:55">
      <c r="B2" s="57" t="s">
        <v>164</v>
      </c>
      <c r="C2" s="78" t="s">
        <v>234</v>
      </c>
    </row>
    <row r="3" spans="2:55">
      <c r="B3" s="57" t="s">
        <v>166</v>
      </c>
      <c r="C3" s="78" t="s">
        <v>235</v>
      </c>
    </row>
    <row r="4" spans="2:55">
      <c r="B4" s="57" t="s">
        <v>167</v>
      </c>
      <c r="C4" s="78">
        <v>12147</v>
      </c>
    </row>
    <row r="6" spans="2:55" ht="26.25" customHeight="1">
      <c r="B6" s="138" t="s">
        <v>196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55" ht="26.25" customHeight="1">
      <c r="B7" s="138" t="s">
        <v>82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55" s="3" customFormat="1" ht="78.75">
      <c r="B8" s="23" t="s">
        <v>102</v>
      </c>
      <c r="C8" s="31" t="s">
        <v>34</v>
      </c>
      <c r="D8" s="31" t="s">
        <v>87</v>
      </c>
      <c r="E8" s="31" t="s">
        <v>88</v>
      </c>
      <c r="F8" s="31" t="s">
        <v>217</v>
      </c>
      <c r="G8" s="31" t="s">
        <v>216</v>
      </c>
      <c r="H8" s="31" t="s">
        <v>96</v>
      </c>
      <c r="I8" s="31" t="s">
        <v>44</v>
      </c>
      <c r="J8" s="31" t="s">
        <v>168</v>
      </c>
      <c r="K8" s="32" t="s">
        <v>170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224</v>
      </c>
      <c r="G9" s="33"/>
      <c r="H9" s="33" t="s">
        <v>220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80" t="s">
        <v>215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80" t="s">
        <v>223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165</v>
      </c>
      <c r="C1" s="78" t="s" vm="1">
        <v>233</v>
      </c>
    </row>
    <row r="2" spans="2:59">
      <c r="B2" s="57" t="s">
        <v>164</v>
      </c>
      <c r="C2" s="78" t="s">
        <v>234</v>
      </c>
    </row>
    <row r="3" spans="2:59">
      <c r="B3" s="57" t="s">
        <v>166</v>
      </c>
      <c r="C3" s="78" t="s">
        <v>235</v>
      </c>
    </row>
    <row r="4" spans="2:59">
      <c r="B4" s="57" t="s">
        <v>167</v>
      </c>
      <c r="C4" s="78">
        <v>12147</v>
      </c>
    </row>
    <row r="6" spans="2:59" ht="26.25" customHeight="1">
      <c r="B6" s="138" t="s">
        <v>196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59" ht="26.25" customHeight="1">
      <c r="B7" s="138" t="s">
        <v>83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2:59" s="3" customFormat="1" ht="78.75">
      <c r="B8" s="23" t="s">
        <v>102</v>
      </c>
      <c r="C8" s="31" t="s">
        <v>34</v>
      </c>
      <c r="D8" s="31" t="s">
        <v>48</v>
      </c>
      <c r="E8" s="31" t="s">
        <v>87</v>
      </c>
      <c r="F8" s="31" t="s">
        <v>88</v>
      </c>
      <c r="G8" s="31" t="s">
        <v>217</v>
      </c>
      <c r="H8" s="31" t="s">
        <v>216</v>
      </c>
      <c r="I8" s="31" t="s">
        <v>96</v>
      </c>
      <c r="J8" s="31" t="s">
        <v>44</v>
      </c>
      <c r="K8" s="31" t="s">
        <v>168</v>
      </c>
      <c r="L8" s="32" t="s">
        <v>170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5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5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5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70</v>
      </c>
      <c r="C6" s="14" t="s">
        <v>34</v>
      </c>
      <c r="E6" s="14" t="s">
        <v>103</v>
      </c>
      <c r="I6" s="14" t="s">
        <v>15</v>
      </c>
      <c r="J6" s="14" t="s">
        <v>49</v>
      </c>
      <c r="M6" s="14" t="s">
        <v>87</v>
      </c>
      <c r="Q6" s="14" t="s">
        <v>17</v>
      </c>
      <c r="R6" s="14" t="s">
        <v>19</v>
      </c>
      <c r="U6" s="14" t="s">
        <v>45</v>
      </c>
      <c r="W6" s="15" t="s">
        <v>43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72</v>
      </c>
      <c r="C8" s="31" t="s">
        <v>34</v>
      </c>
      <c r="D8" s="31" t="s">
        <v>105</v>
      </c>
      <c r="I8" s="31" t="s">
        <v>15</v>
      </c>
      <c r="J8" s="31" t="s">
        <v>49</v>
      </c>
      <c r="K8" s="31" t="s">
        <v>88</v>
      </c>
      <c r="L8" s="31" t="s">
        <v>18</v>
      </c>
      <c r="M8" s="31" t="s">
        <v>87</v>
      </c>
      <c r="Q8" s="31" t="s">
        <v>17</v>
      </c>
      <c r="R8" s="31" t="s">
        <v>19</v>
      </c>
      <c r="S8" s="31" t="s">
        <v>0</v>
      </c>
      <c r="T8" s="31" t="s">
        <v>91</v>
      </c>
      <c r="U8" s="31" t="s">
        <v>45</v>
      </c>
      <c r="V8" s="31" t="s">
        <v>44</v>
      </c>
      <c r="W8" s="32" t="s">
        <v>97</v>
      </c>
    </row>
    <row r="9" spans="2:25" ht="31.5">
      <c r="B9" s="49" t="str">
        <f>'תעודות חוב מסחריות '!B7:T7</f>
        <v>2. תעודות חוב מסחריות</v>
      </c>
      <c r="C9" s="14" t="s">
        <v>34</v>
      </c>
      <c r="D9" s="14" t="s">
        <v>105</v>
      </c>
      <c r="E9" s="42" t="s">
        <v>103</v>
      </c>
      <c r="G9" s="14" t="s">
        <v>48</v>
      </c>
      <c r="I9" s="14" t="s">
        <v>15</v>
      </c>
      <c r="J9" s="14" t="s">
        <v>49</v>
      </c>
      <c r="K9" s="14" t="s">
        <v>88</v>
      </c>
      <c r="L9" s="14" t="s">
        <v>18</v>
      </c>
      <c r="M9" s="14" t="s">
        <v>87</v>
      </c>
      <c r="Q9" s="14" t="s">
        <v>17</v>
      </c>
      <c r="R9" s="14" t="s">
        <v>19</v>
      </c>
      <c r="S9" s="14" t="s">
        <v>0</v>
      </c>
      <c r="T9" s="14" t="s">
        <v>91</v>
      </c>
      <c r="U9" s="14" t="s">
        <v>45</v>
      </c>
      <c r="V9" s="14" t="s">
        <v>44</v>
      </c>
      <c r="W9" s="39" t="s">
        <v>97</v>
      </c>
    </row>
    <row r="10" spans="2:25" ht="31.5">
      <c r="B10" s="49" t="str">
        <f>'אג"ח קונצרני'!B7:U7</f>
        <v>3. אג"ח קונצרני</v>
      </c>
      <c r="C10" s="31" t="s">
        <v>34</v>
      </c>
      <c r="D10" s="14" t="s">
        <v>105</v>
      </c>
      <c r="E10" s="42" t="s">
        <v>103</v>
      </c>
      <c r="G10" s="31" t="s">
        <v>48</v>
      </c>
      <c r="I10" s="31" t="s">
        <v>15</v>
      </c>
      <c r="J10" s="31" t="s">
        <v>49</v>
      </c>
      <c r="K10" s="31" t="s">
        <v>88</v>
      </c>
      <c r="L10" s="31" t="s">
        <v>18</v>
      </c>
      <c r="M10" s="31" t="s">
        <v>87</v>
      </c>
      <c r="Q10" s="31" t="s">
        <v>17</v>
      </c>
      <c r="R10" s="31" t="s">
        <v>19</v>
      </c>
      <c r="S10" s="31" t="s">
        <v>0</v>
      </c>
      <c r="T10" s="31" t="s">
        <v>91</v>
      </c>
      <c r="U10" s="31" t="s">
        <v>45</v>
      </c>
      <c r="V10" s="14" t="s">
        <v>44</v>
      </c>
      <c r="W10" s="32" t="s">
        <v>97</v>
      </c>
    </row>
    <row r="11" spans="2:25" ht="31.5">
      <c r="B11" s="49" t="str">
        <f>מניות!B7</f>
        <v>4. מניות</v>
      </c>
      <c r="C11" s="31" t="s">
        <v>34</v>
      </c>
      <c r="D11" s="14" t="s">
        <v>105</v>
      </c>
      <c r="E11" s="42" t="s">
        <v>103</v>
      </c>
      <c r="H11" s="31" t="s">
        <v>87</v>
      </c>
      <c r="S11" s="31" t="s">
        <v>0</v>
      </c>
      <c r="T11" s="14" t="s">
        <v>91</v>
      </c>
      <c r="U11" s="14" t="s">
        <v>45</v>
      </c>
      <c r="V11" s="14" t="s">
        <v>44</v>
      </c>
      <c r="W11" s="15" t="s">
        <v>97</v>
      </c>
    </row>
    <row r="12" spans="2:25" ht="31.5">
      <c r="B12" s="49" t="str">
        <f>'תעודות סל'!B7:N7</f>
        <v>5. תעודות סל</v>
      </c>
      <c r="C12" s="31" t="s">
        <v>34</v>
      </c>
      <c r="D12" s="14" t="s">
        <v>105</v>
      </c>
      <c r="E12" s="42" t="s">
        <v>103</v>
      </c>
      <c r="H12" s="31" t="s">
        <v>87</v>
      </c>
      <c r="S12" s="31" t="s">
        <v>0</v>
      </c>
      <c r="T12" s="31" t="s">
        <v>91</v>
      </c>
      <c r="U12" s="31" t="s">
        <v>45</v>
      </c>
      <c r="V12" s="31" t="s">
        <v>44</v>
      </c>
      <c r="W12" s="32" t="s">
        <v>97</v>
      </c>
    </row>
    <row r="13" spans="2:25" ht="31.5">
      <c r="B13" s="49" t="str">
        <f>'קרנות נאמנות'!B7:O7</f>
        <v>6. קרנות נאמנות</v>
      </c>
      <c r="C13" s="31" t="s">
        <v>34</v>
      </c>
      <c r="D13" s="31" t="s">
        <v>105</v>
      </c>
      <c r="G13" s="31" t="s">
        <v>48</v>
      </c>
      <c r="H13" s="31" t="s">
        <v>87</v>
      </c>
      <c r="S13" s="31" t="s">
        <v>0</v>
      </c>
      <c r="T13" s="31" t="s">
        <v>91</v>
      </c>
      <c r="U13" s="31" t="s">
        <v>45</v>
      </c>
      <c r="V13" s="31" t="s">
        <v>44</v>
      </c>
      <c r="W13" s="32" t="s">
        <v>97</v>
      </c>
    </row>
    <row r="14" spans="2:25" ht="31.5">
      <c r="B14" s="49" t="str">
        <f>'כתבי אופציה'!B7:L7</f>
        <v>7. כתבי אופציה</v>
      </c>
      <c r="C14" s="31" t="s">
        <v>34</v>
      </c>
      <c r="D14" s="31" t="s">
        <v>105</v>
      </c>
      <c r="G14" s="31" t="s">
        <v>48</v>
      </c>
      <c r="H14" s="31" t="s">
        <v>87</v>
      </c>
      <c r="S14" s="31" t="s">
        <v>0</v>
      </c>
      <c r="T14" s="31" t="s">
        <v>91</v>
      </c>
      <c r="U14" s="31" t="s">
        <v>45</v>
      </c>
      <c r="V14" s="31" t="s">
        <v>44</v>
      </c>
      <c r="W14" s="32" t="s">
        <v>97</v>
      </c>
    </row>
    <row r="15" spans="2:25" ht="31.5">
      <c r="B15" s="49" t="str">
        <f>אופציות!B7</f>
        <v>8. אופציות</v>
      </c>
      <c r="C15" s="31" t="s">
        <v>34</v>
      </c>
      <c r="D15" s="31" t="s">
        <v>105</v>
      </c>
      <c r="G15" s="31" t="s">
        <v>48</v>
      </c>
      <c r="H15" s="31" t="s">
        <v>87</v>
      </c>
      <c r="S15" s="31" t="s">
        <v>0</v>
      </c>
      <c r="T15" s="31" t="s">
        <v>91</v>
      </c>
      <c r="U15" s="31" t="s">
        <v>45</v>
      </c>
      <c r="V15" s="31" t="s">
        <v>44</v>
      </c>
      <c r="W15" s="32" t="s">
        <v>97</v>
      </c>
    </row>
    <row r="16" spans="2:25" ht="31.5">
      <c r="B16" s="49" t="str">
        <f>'חוזים עתידיים'!B7:I7</f>
        <v>9. חוזים עתידיים</v>
      </c>
      <c r="C16" s="31" t="s">
        <v>34</v>
      </c>
      <c r="D16" s="31" t="s">
        <v>105</v>
      </c>
      <c r="G16" s="31" t="s">
        <v>48</v>
      </c>
      <c r="H16" s="31" t="s">
        <v>87</v>
      </c>
      <c r="S16" s="31" t="s">
        <v>0</v>
      </c>
      <c r="T16" s="32" t="s">
        <v>91</v>
      </c>
    </row>
    <row r="17" spans="2:25" ht="31.5">
      <c r="B17" s="49" t="str">
        <f>'מוצרים מובנים'!B7:Q7</f>
        <v>10. מוצרים מובנים</v>
      </c>
      <c r="C17" s="31" t="s">
        <v>34</v>
      </c>
      <c r="F17" s="14" t="s">
        <v>37</v>
      </c>
      <c r="I17" s="31" t="s">
        <v>15</v>
      </c>
      <c r="J17" s="31" t="s">
        <v>49</v>
      </c>
      <c r="K17" s="31" t="s">
        <v>88</v>
      </c>
      <c r="L17" s="31" t="s">
        <v>18</v>
      </c>
      <c r="M17" s="31" t="s">
        <v>87</v>
      </c>
      <c r="Q17" s="31" t="s">
        <v>17</v>
      </c>
      <c r="R17" s="31" t="s">
        <v>19</v>
      </c>
      <c r="S17" s="31" t="s">
        <v>0</v>
      </c>
      <c r="T17" s="31" t="s">
        <v>91</v>
      </c>
      <c r="U17" s="31" t="s">
        <v>45</v>
      </c>
      <c r="V17" s="31" t="s">
        <v>44</v>
      </c>
      <c r="W17" s="32" t="s">
        <v>97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34</v>
      </c>
      <c r="I19" s="31" t="s">
        <v>15</v>
      </c>
      <c r="J19" s="31" t="s">
        <v>49</v>
      </c>
      <c r="K19" s="31" t="s">
        <v>88</v>
      </c>
      <c r="L19" s="31" t="s">
        <v>18</v>
      </c>
      <c r="M19" s="31" t="s">
        <v>87</v>
      </c>
      <c r="Q19" s="31" t="s">
        <v>17</v>
      </c>
      <c r="R19" s="31" t="s">
        <v>19</v>
      </c>
      <c r="S19" s="31" t="s">
        <v>0</v>
      </c>
      <c r="T19" s="31" t="s">
        <v>91</v>
      </c>
      <c r="U19" s="31" t="s">
        <v>96</v>
      </c>
      <c r="V19" s="31" t="s">
        <v>44</v>
      </c>
      <c r="W19" s="32" t="s">
        <v>97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34</v>
      </c>
      <c r="D20" s="42" t="s">
        <v>104</v>
      </c>
      <c r="E20" s="42" t="s">
        <v>103</v>
      </c>
      <c r="G20" s="31" t="s">
        <v>48</v>
      </c>
      <c r="I20" s="31" t="s">
        <v>15</v>
      </c>
      <c r="J20" s="31" t="s">
        <v>49</v>
      </c>
      <c r="K20" s="31" t="s">
        <v>88</v>
      </c>
      <c r="L20" s="31" t="s">
        <v>18</v>
      </c>
      <c r="M20" s="31" t="s">
        <v>87</v>
      </c>
      <c r="Q20" s="31" t="s">
        <v>17</v>
      </c>
      <c r="R20" s="31" t="s">
        <v>19</v>
      </c>
      <c r="S20" s="31" t="s">
        <v>0</v>
      </c>
      <c r="T20" s="31" t="s">
        <v>91</v>
      </c>
      <c r="U20" s="31" t="s">
        <v>96</v>
      </c>
      <c r="V20" s="31" t="s">
        <v>44</v>
      </c>
      <c r="W20" s="32" t="s">
        <v>97</v>
      </c>
    </row>
    <row r="21" spans="2:25" ht="31.5">
      <c r="B21" s="49" t="str">
        <f>'לא סחיר - אג"ח קונצרני'!B7:S7</f>
        <v>3. אג"ח קונצרני</v>
      </c>
      <c r="C21" s="31" t="s">
        <v>34</v>
      </c>
      <c r="D21" s="42" t="s">
        <v>104</v>
      </c>
      <c r="E21" s="42" t="s">
        <v>103</v>
      </c>
      <c r="G21" s="31" t="s">
        <v>48</v>
      </c>
      <c r="I21" s="31" t="s">
        <v>15</v>
      </c>
      <c r="J21" s="31" t="s">
        <v>49</v>
      </c>
      <c r="K21" s="31" t="s">
        <v>88</v>
      </c>
      <c r="L21" s="31" t="s">
        <v>18</v>
      </c>
      <c r="M21" s="31" t="s">
        <v>87</v>
      </c>
      <c r="Q21" s="31" t="s">
        <v>17</v>
      </c>
      <c r="R21" s="31" t="s">
        <v>19</v>
      </c>
      <c r="S21" s="31" t="s">
        <v>0</v>
      </c>
      <c r="T21" s="31" t="s">
        <v>91</v>
      </c>
      <c r="U21" s="31" t="s">
        <v>96</v>
      </c>
      <c r="V21" s="31" t="s">
        <v>44</v>
      </c>
      <c r="W21" s="32" t="s">
        <v>97</v>
      </c>
    </row>
    <row r="22" spans="2:25" ht="31.5">
      <c r="B22" s="49" t="str">
        <f>'לא סחיר - מניות'!B7:M7</f>
        <v>4. מניות</v>
      </c>
      <c r="C22" s="31" t="s">
        <v>34</v>
      </c>
      <c r="D22" s="42" t="s">
        <v>104</v>
      </c>
      <c r="E22" s="42" t="s">
        <v>103</v>
      </c>
      <c r="G22" s="31" t="s">
        <v>48</v>
      </c>
      <c r="H22" s="31" t="s">
        <v>87</v>
      </c>
      <c r="S22" s="31" t="s">
        <v>0</v>
      </c>
      <c r="T22" s="31" t="s">
        <v>91</v>
      </c>
      <c r="U22" s="31" t="s">
        <v>96</v>
      </c>
      <c r="V22" s="31" t="s">
        <v>44</v>
      </c>
      <c r="W22" s="32" t="s">
        <v>97</v>
      </c>
    </row>
    <row r="23" spans="2:25" ht="31.5">
      <c r="B23" s="49" t="str">
        <f>'לא סחיר - קרנות השקעה'!B7:K7</f>
        <v>5. קרנות השקעה</v>
      </c>
      <c r="C23" s="31" t="s">
        <v>34</v>
      </c>
      <c r="G23" s="31" t="s">
        <v>48</v>
      </c>
      <c r="H23" s="31" t="s">
        <v>87</v>
      </c>
      <c r="K23" s="31" t="s">
        <v>88</v>
      </c>
      <c r="S23" s="31" t="s">
        <v>0</v>
      </c>
      <c r="T23" s="31" t="s">
        <v>91</v>
      </c>
      <c r="U23" s="31" t="s">
        <v>96</v>
      </c>
      <c r="V23" s="31" t="s">
        <v>44</v>
      </c>
      <c r="W23" s="32" t="s">
        <v>97</v>
      </c>
    </row>
    <row r="24" spans="2:25" ht="31.5">
      <c r="B24" s="49" t="str">
        <f>'לא סחיר - כתבי אופציה'!B7:L7</f>
        <v>6. כתבי אופציה</v>
      </c>
      <c r="C24" s="31" t="s">
        <v>34</v>
      </c>
      <c r="G24" s="31" t="s">
        <v>48</v>
      </c>
      <c r="H24" s="31" t="s">
        <v>87</v>
      </c>
      <c r="K24" s="31" t="s">
        <v>88</v>
      </c>
      <c r="S24" s="31" t="s">
        <v>0</v>
      </c>
      <c r="T24" s="31" t="s">
        <v>91</v>
      </c>
      <c r="U24" s="31" t="s">
        <v>96</v>
      </c>
      <c r="V24" s="31" t="s">
        <v>44</v>
      </c>
      <c r="W24" s="32" t="s">
        <v>97</v>
      </c>
    </row>
    <row r="25" spans="2:25" ht="31.5">
      <c r="B25" s="49" t="str">
        <f>'לא סחיר - אופציות'!B7:L7</f>
        <v>7. אופציות</v>
      </c>
      <c r="C25" s="31" t="s">
        <v>34</v>
      </c>
      <c r="G25" s="31" t="s">
        <v>48</v>
      </c>
      <c r="H25" s="31" t="s">
        <v>87</v>
      </c>
      <c r="K25" s="31" t="s">
        <v>88</v>
      </c>
      <c r="S25" s="31" t="s">
        <v>0</v>
      </c>
      <c r="T25" s="31" t="s">
        <v>91</v>
      </c>
      <c r="U25" s="31" t="s">
        <v>96</v>
      </c>
      <c r="V25" s="31" t="s">
        <v>44</v>
      </c>
      <c r="W25" s="32" t="s">
        <v>97</v>
      </c>
    </row>
    <row r="26" spans="2:25" ht="31.5">
      <c r="B26" s="49" t="str">
        <f>'לא סחיר - חוזים עתידיים'!B7:K7</f>
        <v>8. חוזים עתידיים</v>
      </c>
      <c r="C26" s="31" t="s">
        <v>34</v>
      </c>
      <c r="G26" s="31" t="s">
        <v>48</v>
      </c>
      <c r="H26" s="31" t="s">
        <v>87</v>
      </c>
      <c r="K26" s="31" t="s">
        <v>88</v>
      </c>
      <c r="S26" s="31" t="s">
        <v>0</v>
      </c>
      <c r="T26" s="31" t="s">
        <v>91</v>
      </c>
      <c r="U26" s="31" t="s">
        <v>96</v>
      </c>
      <c r="V26" s="32" t="s">
        <v>97</v>
      </c>
    </row>
    <row r="27" spans="2:25" ht="31.5">
      <c r="B27" s="49" t="str">
        <f>'לא סחיר - מוצרים מובנים'!B7:Q7</f>
        <v>9. מוצרים מובנים</v>
      </c>
      <c r="C27" s="31" t="s">
        <v>34</v>
      </c>
      <c r="F27" s="31" t="s">
        <v>37</v>
      </c>
      <c r="I27" s="31" t="s">
        <v>15</v>
      </c>
      <c r="J27" s="31" t="s">
        <v>49</v>
      </c>
      <c r="K27" s="31" t="s">
        <v>88</v>
      </c>
      <c r="L27" s="31" t="s">
        <v>18</v>
      </c>
      <c r="M27" s="31" t="s">
        <v>87</v>
      </c>
      <c r="Q27" s="31" t="s">
        <v>17</v>
      </c>
      <c r="R27" s="31" t="s">
        <v>19</v>
      </c>
      <c r="S27" s="31" t="s">
        <v>0</v>
      </c>
      <c r="T27" s="31" t="s">
        <v>91</v>
      </c>
      <c r="U27" s="31" t="s">
        <v>96</v>
      </c>
      <c r="V27" s="31" t="s">
        <v>44</v>
      </c>
      <c r="W27" s="32" t="s">
        <v>97</v>
      </c>
    </row>
    <row r="28" spans="2:25" ht="31.5">
      <c r="B28" s="53" t="str">
        <f>הלוואות!B6</f>
        <v>1.ד. הלוואות:</v>
      </c>
      <c r="C28" s="31" t="s">
        <v>34</v>
      </c>
      <c r="I28" s="31" t="s">
        <v>15</v>
      </c>
      <c r="J28" s="31" t="s">
        <v>49</v>
      </c>
      <c r="L28" s="31" t="s">
        <v>18</v>
      </c>
      <c r="M28" s="31" t="s">
        <v>87</v>
      </c>
      <c r="Q28" s="14" t="s">
        <v>30</v>
      </c>
      <c r="R28" s="31" t="s">
        <v>19</v>
      </c>
      <c r="S28" s="31" t="s">
        <v>0</v>
      </c>
      <c r="T28" s="31" t="s">
        <v>91</v>
      </c>
      <c r="U28" s="31" t="s">
        <v>96</v>
      </c>
      <c r="V28" s="32" t="s">
        <v>97</v>
      </c>
    </row>
    <row r="29" spans="2:25" ht="47.25">
      <c r="B29" s="53" t="str">
        <f>'פקדונות מעל 3 חודשים'!B6:O6</f>
        <v>1.ה. פקדונות מעל 3 חודשים:</v>
      </c>
      <c r="C29" s="31" t="s">
        <v>34</v>
      </c>
      <c r="E29" s="31" t="s">
        <v>103</v>
      </c>
      <c r="I29" s="31" t="s">
        <v>15</v>
      </c>
      <c r="J29" s="31" t="s">
        <v>49</v>
      </c>
      <c r="L29" s="31" t="s">
        <v>18</v>
      </c>
      <c r="M29" s="31" t="s">
        <v>87</v>
      </c>
      <c r="O29" s="50" t="s">
        <v>38</v>
      </c>
      <c r="P29" s="51"/>
      <c r="R29" s="31" t="s">
        <v>19</v>
      </c>
      <c r="S29" s="31" t="s">
        <v>0</v>
      </c>
      <c r="T29" s="31" t="s">
        <v>91</v>
      </c>
      <c r="U29" s="31" t="s">
        <v>96</v>
      </c>
      <c r="V29" s="32" t="s">
        <v>97</v>
      </c>
    </row>
    <row r="30" spans="2:25" ht="63">
      <c r="B30" s="53" t="str">
        <f>'זכויות מקרקעין'!B6</f>
        <v>1. ו. זכויות במקרקעין:</v>
      </c>
      <c r="C30" s="14" t="s">
        <v>40</v>
      </c>
      <c r="N30" s="50" t="s">
        <v>71</v>
      </c>
      <c r="P30" s="51" t="s">
        <v>41</v>
      </c>
      <c r="U30" s="31" t="s">
        <v>96</v>
      </c>
      <c r="V30" s="15" t="s">
        <v>43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42</v>
      </c>
      <c r="R31" s="14" t="s">
        <v>39</v>
      </c>
      <c r="U31" s="31" t="s">
        <v>96</v>
      </c>
      <c r="V31" s="15" t="s">
        <v>43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93</v>
      </c>
      <c r="Y32" s="15" t="s">
        <v>92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X31" sqref="X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165</v>
      </c>
      <c r="C1" s="78" t="s" vm="1">
        <v>233</v>
      </c>
    </row>
    <row r="2" spans="2:54">
      <c r="B2" s="57" t="s">
        <v>164</v>
      </c>
      <c r="C2" s="78" t="s">
        <v>234</v>
      </c>
    </row>
    <row r="3" spans="2:54">
      <c r="B3" s="57" t="s">
        <v>166</v>
      </c>
      <c r="C3" s="78" t="s">
        <v>235</v>
      </c>
    </row>
    <row r="4" spans="2:54">
      <c r="B4" s="57" t="s">
        <v>167</v>
      </c>
      <c r="C4" s="78">
        <v>12147</v>
      </c>
    </row>
    <row r="6" spans="2:54" ht="26.25" customHeight="1">
      <c r="B6" s="138" t="s">
        <v>196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54" ht="26.25" customHeight="1">
      <c r="B7" s="138" t="s">
        <v>84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2:54" s="3" customFormat="1" ht="78.75">
      <c r="B8" s="23" t="s">
        <v>102</v>
      </c>
      <c r="C8" s="31" t="s">
        <v>34</v>
      </c>
      <c r="D8" s="31" t="s">
        <v>48</v>
      </c>
      <c r="E8" s="31" t="s">
        <v>87</v>
      </c>
      <c r="F8" s="31" t="s">
        <v>88</v>
      </c>
      <c r="G8" s="31" t="s">
        <v>217</v>
      </c>
      <c r="H8" s="31" t="s">
        <v>216</v>
      </c>
      <c r="I8" s="31" t="s">
        <v>96</v>
      </c>
      <c r="J8" s="31" t="s">
        <v>44</v>
      </c>
      <c r="K8" s="31" t="s">
        <v>168</v>
      </c>
      <c r="L8" s="32" t="s">
        <v>170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80" t="s">
        <v>232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80" t="s">
        <v>223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J12" sqref="J12:J21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165</v>
      </c>
      <c r="C1" s="78" t="s" vm="1">
        <v>233</v>
      </c>
    </row>
    <row r="2" spans="2:51">
      <c r="B2" s="57" t="s">
        <v>164</v>
      </c>
      <c r="C2" s="78" t="s">
        <v>234</v>
      </c>
    </row>
    <row r="3" spans="2:51">
      <c r="B3" s="57" t="s">
        <v>166</v>
      </c>
      <c r="C3" s="78" t="s">
        <v>235</v>
      </c>
    </row>
    <row r="4" spans="2:51">
      <c r="B4" s="57" t="s">
        <v>167</v>
      </c>
      <c r="C4" s="78">
        <v>12147</v>
      </c>
    </row>
    <row r="6" spans="2:51" ht="26.25" customHeight="1">
      <c r="B6" s="138" t="s">
        <v>196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51" ht="26.25" customHeight="1">
      <c r="B7" s="138" t="s">
        <v>85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51" s="3" customFormat="1" ht="63">
      <c r="B8" s="23" t="s">
        <v>102</v>
      </c>
      <c r="C8" s="31" t="s">
        <v>34</v>
      </c>
      <c r="D8" s="31" t="s">
        <v>48</v>
      </c>
      <c r="E8" s="31" t="s">
        <v>87</v>
      </c>
      <c r="F8" s="31" t="s">
        <v>88</v>
      </c>
      <c r="G8" s="31" t="s">
        <v>217</v>
      </c>
      <c r="H8" s="31" t="s">
        <v>216</v>
      </c>
      <c r="I8" s="31" t="s">
        <v>96</v>
      </c>
      <c r="J8" s="31" t="s">
        <v>168</v>
      </c>
      <c r="K8" s="32" t="s">
        <v>170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0" t="s">
        <v>36</v>
      </c>
      <c r="C11" s="111"/>
      <c r="D11" s="111"/>
      <c r="E11" s="111"/>
      <c r="F11" s="111"/>
      <c r="G11" s="112"/>
      <c r="H11" s="115"/>
      <c r="I11" s="112">
        <v>-0.86663999999999997</v>
      </c>
      <c r="J11" s="113">
        <f>I11/$I$11</f>
        <v>1</v>
      </c>
      <c r="K11" s="113">
        <f>I11/'סכום נכסי הקרן'!$C$42</f>
        <v>-1.2278485854528974E-3</v>
      </c>
      <c r="AW11" s="81"/>
    </row>
    <row r="12" spans="2:51" s="81" customFormat="1" ht="19.5" customHeight="1">
      <c r="B12" s="114" t="s">
        <v>29</v>
      </c>
      <c r="C12" s="111"/>
      <c r="D12" s="111"/>
      <c r="E12" s="111"/>
      <c r="F12" s="111"/>
      <c r="G12" s="112"/>
      <c r="H12" s="115"/>
      <c r="I12" s="112">
        <v>-0.86663999999999997</v>
      </c>
      <c r="J12" s="113">
        <f t="shared" ref="J12:J21" si="0">I12/$I$11</f>
        <v>1</v>
      </c>
      <c r="K12" s="113">
        <f>I12/'סכום נכסי הקרן'!$C$42</f>
        <v>-1.2278485854528974E-3</v>
      </c>
    </row>
    <row r="13" spans="2:51">
      <c r="B13" s="84" t="s">
        <v>692</v>
      </c>
      <c r="C13" s="91"/>
      <c r="D13" s="91"/>
      <c r="E13" s="91"/>
      <c r="F13" s="91"/>
      <c r="G13" s="92"/>
      <c r="H13" s="93"/>
      <c r="I13" s="92">
        <v>-0.86663999999999997</v>
      </c>
      <c r="J13" s="94">
        <f t="shared" si="0"/>
        <v>1</v>
      </c>
      <c r="K13" s="94">
        <f>I13/'סכום נכסי הקרן'!$C$42</f>
        <v>-1.2278485854528974E-3</v>
      </c>
    </row>
    <row r="14" spans="2:51">
      <c r="B14" s="85" t="s">
        <v>693</v>
      </c>
      <c r="C14" s="95" t="s">
        <v>694</v>
      </c>
      <c r="D14" s="96" t="s">
        <v>695</v>
      </c>
      <c r="E14" s="96" t="s">
        <v>149</v>
      </c>
      <c r="F14" s="103">
        <v>43397</v>
      </c>
      <c r="G14" s="97">
        <v>27482.36</v>
      </c>
      <c r="H14" s="98">
        <v>-2.6284999999999998</v>
      </c>
      <c r="I14" s="97">
        <v>-0.72236999999999996</v>
      </c>
      <c r="J14" s="99">
        <f t="shared" si="0"/>
        <v>0.83352949321517589</v>
      </c>
      <c r="K14" s="99">
        <f>I14/'סכום נכסי הקרן'!$C$42</f>
        <v>-1.0234480091775241E-3</v>
      </c>
    </row>
    <row r="15" spans="2:51">
      <c r="B15" s="85" t="s">
        <v>693</v>
      </c>
      <c r="C15" s="95" t="s">
        <v>696</v>
      </c>
      <c r="D15" s="96" t="s">
        <v>695</v>
      </c>
      <c r="E15" s="96" t="s">
        <v>149</v>
      </c>
      <c r="F15" s="103">
        <v>43398</v>
      </c>
      <c r="G15" s="97">
        <v>3655.5</v>
      </c>
      <c r="H15" s="98">
        <v>-2.1576</v>
      </c>
      <c r="I15" s="97">
        <v>-7.887000000000001E-2</v>
      </c>
      <c r="J15" s="99">
        <f t="shared" si="0"/>
        <v>9.1006646358349499E-2</v>
      </c>
      <c r="K15" s="99">
        <f>I15/'סכום נכסי הקרן'!$C$42</f>
        <v>-1.1174238199791152E-4</v>
      </c>
    </row>
    <row r="16" spans="2:51" s="7" customFormat="1">
      <c r="B16" s="85" t="s">
        <v>693</v>
      </c>
      <c r="C16" s="95" t="s">
        <v>697</v>
      </c>
      <c r="D16" s="96" t="s">
        <v>695</v>
      </c>
      <c r="E16" s="96" t="s">
        <v>149</v>
      </c>
      <c r="F16" s="103">
        <v>43423</v>
      </c>
      <c r="G16" s="97">
        <v>2546.3200000000002</v>
      </c>
      <c r="H16" s="98">
        <v>-1.8818999999999999</v>
      </c>
      <c r="I16" s="97">
        <v>-4.7920000000000004E-2</v>
      </c>
      <c r="J16" s="99">
        <f t="shared" si="0"/>
        <v>5.5294009046432203E-2</v>
      </c>
      <c r="K16" s="99">
        <f>I16/'סכום נכסי הקרן'!$C$42</f>
        <v>-6.7892670791681498E-5</v>
      </c>
      <c r="AW16" s="1"/>
      <c r="AY16" s="1"/>
    </row>
    <row r="17" spans="2:51" s="7" customFormat="1">
      <c r="B17" s="85" t="s">
        <v>693</v>
      </c>
      <c r="C17" s="95" t="s">
        <v>698</v>
      </c>
      <c r="D17" s="96" t="s">
        <v>695</v>
      </c>
      <c r="E17" s="96" t="s">
        <v>149</v>
      </c>
      <c r="F17" s="103">
        <v>43433</v>
      </c>
      <c r="G17" s="97">
        <v>2839.07</v>
      </c>
      <c r="H17" s="98">
        <v>-1.2825</v>
      </c>
      <c r="I17" s="97">
        <v>-3.6409999999999998E-2</v>
      </c>
      <c r="J17" s="99">
        <f t="shared" si="0"/>
        <v>4.2012831164035813E-2</v>
      </c>
      <c r="K17" s="99">
        <f>I17/'סכום נכסי הקרן'!$C$42</f>
        <v>-5.1585395315632783E-5</v>
      </c>
      <c r="AW17" s="1"/>
      <c r="AY17" s="1"/>
    </row>
    <row r="18" spans="2:51" s="7" customFormat="1">
      <c r="B18" s="85" t="s">
        <v>693</v>
      </c>
      <c r="C18" s="95" t="s">
        <v>699</v>
      </c>
      <c r="D18" s="96" t="s">
        <v>695</v>
      </c>
      <c r="E18" s="96" t="s">
        <v>149</v>
      </c>
      <c r="F18" s="103">
        <v>43437</v>
      </c>
      <c r="G18" s="97">
        <v>2773.52</v>
      </c>
      <c r="H18" s="98">
        <v>1.113</v>
      </c>
      <c r="I18" s="97">
        <v>3.0870000000000002E-2</v>
      </c>
      <c r="J18" s="99">
        <f t="shared" si="0"/>
        <v>-3.5620326779285519E-2</v>
      </c>
      <c r="K18" s="99">
        <f>I18/'סכום נכסי הקרן'!$C$42</f>
        <v>4.3736367849315687E-5</v>
      </c>
      <c r="AW18" s="1"/>
      <c r="AY18" s="1"/>
    </row>
    <row r="19" spans="2:51">
      <c r="B19" s="85" t="s">
        <v>693</v>
      </c>
      <c r="C19" s="95" t="s">
        <v>700</v>
      </c>
      <c r="D19" s="96" t="s">
        <v>695</v>
      </c>
      <c r="E19" s="96" t="s">
        <v>149</v>
      </c>
      <c r="F19" s="103">
        <v>43452</v>
      </c>
      <c r="G19" s="97">
        <v>2248.8000000000002</v>
      </c>
      <c r="H19" s="98">
        <v>-0.18990000000000001</v>
      </c>
      <c r="I19" s="97">
        <v>-4.2699999999999995E-3</v>
      </c>
      <c r="J19" s="99">
        <f t="shared" si="0"/>
        <v>4.9270746792208983E-3</v>
      </c>
      <c r="K19" s="99">
        <f>I19/'סכום נכסי הקרן'!$C$42</f>
        <v>-6.049701675302169E-6</v>
      </c>
    </row>
    <row r="20" spans="2:51">
      <c r="B20" s="85" t="s">
        <v>693</v>
      </c>
      <c r="C20" s="95" t="s">
        <v>701</v>
      </c>
      <c r="D20" s="96" t="s">
        <v>695</v>
      </c>
      <c r="E20" s="96" t="s">
        <v>149</v>
      </c>
      <c r="F20" s="103">
        <v>43454</v>
      </c>
      <c r="G20" s="97">
        <v>1124.4000000000001</v>
      </c>
      <c r="H20" s="98">
        <v>-0.1663</v>
      </c>
      <c r="I20" s="97">
        <v>-1.8700000000000001E-3</v>
      </c>
      <c r="J20" s="99">
        <f t="shared" si="0"/>
        <v>2.1577587002677007E-3</v>
      </c>
      <c r="K20" s="99">
        <f>I20/'סכום נכסי הקרן'!$C$42</f>
        <v>-2.6494009678723789E-6</v>
      </c>
    </row>
    <row r="21" spans="2:51">
      <c r="B21" s="85" t="s">
        <v>693</v>
      </c>
      <c r="C21" s="95" t="s">
        <v>702</v>
      </c>
      <c r="D21" s="96" t="s">
        <v>695</v>
      </c>
      <c r="E21" s="96" t="s">
        <v>149</v>
      </c>
      <c r="F21" s="103">
        <v>43458</v>
      </c>
      <c r="G21" s="97">
        <v>1086.92</v>
      </c>
      <c r="H21" s="98">
        <v>-0.53359999999999996</v>
      </c>
      <c r="I21" s="97">
        <v>-5.7999999999999996E-3</v>
      </c>
      <c r="J21" s="99">
        <f t="shared" si="0"/>
        <v>6.6925136158035633E-3</v>
      </c>
      <c r="K21" s="99">
        <f>I21/'סכום נכסי הקרן'!$C$42</f>
        <v>-8.2173933762886603E-6</v>
      </c>
    </row>
    <row r="22" spans="2:51">
      <c r="B22" s="85"/>
      <c r="C22" s="95"/>
      <c r="D22" s="96"/>
      <c r="E22" s="96"/>
      <c r="F22" s="95"/>
      <c r="G22" s="97"/>
      <c r="H22" s="98"/>
      <c r="I22" s="95"/>
      <c r="J22" s="99"/>
      <c r="K22" s="95"/>
    </row>
    <row r="23" spans="2:51">
      <c r="B23" s="86"/>
      <c r="C23" s="95"/>
      <c r="D23" s="95"/>
      <c r="E23" s="95"/>
      <c r="F23" s="95"/>
      <c r="G23" s="97"/>
      <c r="H23" s="98"/>
      <c r="I23" s="95"/>
      <c r="J23" s="99"/>
      <c r="K23" s="95"/>
    </row>
    <row r="24" spans="2:5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80" t="s">
        <v>232</v>
      </c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80" t="s">
        <v>98</v>
      </c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80" t="s">
        <v>215</v>
      </c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80" t="s">
        <v>223</v>
      </c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B120" s="79"/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2:11">
      <c r="B121" s="79"/>
      <c r="C121" s="79"/>
      <c r="D121" s="79"/>
      <c r="E121" s="79"/>
      <c r="F121" s="79"/>
      <c r="G121" s="79"/>
      <c r="H121" s="79"/>
      <c r="I121" s="79"/>
      <c r="J121" s="79"/>
      <c r="K121" s="79"/>
    </row>
    <row r="122" spans="2:11">
      <c r="B122" s="79"/>
      <c r="C122" s="79"/>
      <c r="D122" s="79"/>
      <c r="E122" s="79"/>
      <c r="F122" s="79"/>
      <c r="G122" s="79"/>
      <c r="H122" s="79"/>
      <c r="I122" s="79"/>
      <c r="J122" s="79"/>
      <c r="K122" s="79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165</v>
      </c>
      <c r="C1" s="78" t="s" vm="1">
        <v>233</v>
      </c>
    </row>
    <row r="2" spans="2:78">
      <c r="B2" s="57" t="s">
        <v>164</v>
      </c>
      <c r="C2" s="78" t="s">
        <v>234</v>
      </c>
    </row>
    <row r="3" spans="2:78">
      <c r="B3" s="57" t="s">
        <v>166</v>
      </c>
      <c r="C3" s="78" t="s">
        <v>235</v>
      </c>
    </row>
    <row r="4" spans="2:78">
      <c r="B4" s="57" t="s">
        <v>167</v>
      </c>
      <c r="C4" s="78">
        <v>12147</v>
      </c>
    </row>
    <row r="6" spans="2:78" ht="26.25" customHeight="1">
      <c r="B6" s="138" t="s">
        <v>196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78" ht="26.25" customHeight="1">
      <c r="B7" s="138" t="s">
        <v>86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78" s="3" customFormat="1" ht="47.25">
      <c r="B8" s="23" t="s">
        <v>102</v>
      </c>
      <c r="C8" s="31" t="s">
        <v>34</v>
      </c>
      <c r="D8" s="31" t="s">
        <v>37</v>
      </c>
      <c r="E8" s="31" t="s">
        <v>15</v>
      </c>
      <c r="F8" s="31" t="s">
        <v>49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96</v>
      </c>
      <c r="O8" s="31" t="s">
        <v>44</v>
      </c>
      <c r="P8" s="31" t="s">
        <v>168</v>
      </c>
      <c r="Q8" s="32" t="s">
        <v>170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224</v>
      </c>
      <c r="M9" s="17"/>
      <c r="N9" s="17" t="s">
        <v>220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99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80" t="s">
        <v>232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80" t="s">
        <v>223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165</v>
      </c>
      <c r="C1" s="78" t="s" vm="1">
        <v>233</v>
      </c>
    </row>
    <row r="2" spans="2:61">
      <c r="B2" s="57" t="s">
        <v>164</v>
      </c>
      <c r="C2" s="78" t="s">
        <v>234</v>
      </c>
    </row>
    <row r="3" spans="2:61">
      <c r="B3" s="57" t="s">
        <v>166</v>
      </c>
      <c r="C3" s="78" t="s">
        <v>235</v>
      </c>
    </row>
    <row r="4" spans="2:61">
      <c r="B4" s="57" t="s">
        <v>167</v>
      </c>
      <c r="C4" s="78">
        <v>12147</v>
      </c>
    </row>
    <row r="6" spans="2:61" ht="26.25" customHeight="1">
      <c r="B6" s="138" t="s">
        <v>197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61" s="3" customFormat="1" ht="78.75">
      <c r="B7" s="23" t="s">
        <v>102</v>
      </c>
      <c r="C7" s="31" t="s">
        <v>209</v>
      </c>
      <c r="D7" s="31" t="s">
        <v>34</v>
      </c>
      <c r="E7" s="31" t="s">
        <v>103</v>
      </c>
      <c r="F7" s="31" t="s">
        <v>15</v>
      </c>
      <c r="G7" s="31" t="s">
        <v>88</v>
      </c>
      <c r="H7" s="31" t="s">
        <v>49</v>
      </c>
      <c r="I7" s="31" t="s">
        <v>18</v>
      </c>
      <c r="J7" s="31" t="s">
        <v>87</v>
      </c>
      <c r="K7" s="14" t="s">
        <v>30</v>
      </c>
      <c r="L7" s="71" t="s">
        <v>19</v>
      </c>
      <c r="M7" s="31" t="s">
        <v>217</v>
      </c>
      <c r="N7" s="31" t="s">
        <v>216</v>
      </c>
      <c r="O7" s="31" t="s">
        <v>96</v>
      </c>
      <c r="P7" s="31" t="s">
        <v>168</v>
      </c>
      <c r="Q7" s="32" t="s">
        <v>170</v>
      </c>
      <c r="R7" s="1"/>
      <c r="S7" s="1"/>
      <c r="T7" s="1"/>
      <c r="U7" s="1"/>
      <c r="V7" s="1"/>
      <c r="W7" s="1"/>
      <c r="BH7" s="3" t="s">
        <v>148</v>
      </c>
      <c r="BI7" s="3" t="s">
        <v>150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224</v>
      </c>
      <c r="N8" s="17"/>
      <c r="O8" s="17" t="s">
        <v>220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146</v>
      </c>
      <c r="BI8" s="3" t="s">
        <v>149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99</v>
      </c>
      <c r="R9" s="1"/>
      <c r="S9" s="1"/>
      <c r="T9" s="1"/>
      <c r="U9" s="1"/>
      <c r="V9" s="1"/>
      <c r="W9" s="1"/>
      <c r="BH9" s="4" t="s">
        <v>147</v>
      </c>
      <c r="BI9" s="4" t="s">
        <v>151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25</v>
      </c>
      <c r="BI10" s="4" t="s">
        <v>152</v>
      </c>
    </row>
    <row r="11" spans="2:61" ht="21.75" customHeight="1">
      <c r="B11" s="80" t="s">
        <v>232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158</v>
      </c>
    </row>
    <row r="12" spans="2:61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153</v>
      </c>
    </row>
    <row r="13" spans="2:61">
      <c r="B13" s="80" t="s">
        <v>215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154</v>
      </c>
    </row>
    <row r="14" spans="2:61">
      <c r="B14" s="80" t="s">
        <v>223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155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157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156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159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160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161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162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163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25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165</v>
      </c>
      <c r="C1" s="78" t="s" vm="1">
        <v>233</v>
      </c>
    </row>
    <row r="2" spans="2:64">
      <c r="B2" s="57" t="s">
        <v>164</v>
      </c>
      <c r="C2" s="78" t="s">
        <v>234</v>
      </c>
    </row>
    <row r="3" spans="2:64">
      <c r="B3" s="57" t="s">
        <v>166</v>
      </c>
      <c r="C3" s="78" t="s">
        <v>235</v>
      </c>
    </row>
    <row r="4" spans="2:64">
      <c r="B4" s="57" t="s">
        <v>167</v>
      </c>
      <c r="C4" s="78">
        <v>12147</v>
      </c>
    </row>
    <row r="6" spans="2:64" ht="26.25" customHeight="1">
      <c r="B6" s="138" t="s">
        <v>198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64" s="3" customFormat="1" ht="78.75">
      <c r="B7" s="60" t="s">
        <v>102</v>
      </c>
      <c r="C7" s="61" t="s">
        <v>34</v>
      </c>
      <c r="D7" s="61" t="s">
        <v>103</v>
      </c>
      <c r="E7" s="61" t="s">
        <v>15</v>
      </c>
      <c r="F7" s="61" t="s">
        <v>49</v>
      </c>
      <c r="G7" s="61" t="s">
        <v>18</v>
      </c>
      <c r="H7" s="61" t="s">
        <v>87</v>
      </c>
      <c r="I7" s="61" t="s">
        <v>38</v>
      </c>
      <c r="J7" s="61" t="s">
        <v>19</v>
      </c>
      <c r="K7" s="61" t="s">
        <v>217</v>
      </c>
      <c r="L7" s="61" t="s">
        <v>216</v>
      </c>
      <c r="M7" s="61" t="s">
        <v>96</v>
      </c>
      <c r="N7" s="61" t="s">
        <v>168</v>
      </c>
      <c r="O7" s="63" t="s">
        <v>170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224</v>
      </c>
      <c r="L8" s="33"/>
      <c r="M8" s="33" t="s">
        <v>220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232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80" t="s">
        <v>215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80" t="s">
        <v>223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topLeftCell="A3" workbookViewId="0">
      <selection activeCell="P31" sqref="P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165</v>
      </c>
      <c r="C1" s="78" t="s" vm="1">
        <v>233</v>
      </c>
    </row>
    <row r="2" spans="2:56">
      <c r="B2" s="57" t="s">
        <v>164</v>
      </c>
      <c r="C2" s="78" t="s">
        <v>234</v>
      </c>
    </row>
    <row r="3" spans="2:56">
      <c r="B3" s="57" t="s">
        <v>166</v>
      </c>
      <c r="C3" s="78" t="s">
        <v>235</v>
      </c>
    </row>
    <row r="4" spans="2:56">
      <c r="B4" s="57" t="s">
        <v>167</v>
      </c>
      <c r="C4" s="78">
        <v>12147</v>
      </c>
    </row>
    <row r="6" spans="2:56" ht="26.25" customHeight="1">
      <c r="B6" s="138" t="s">
        <v>199</v>
      </c>
      <c r="C6" s="139"/>
      <c r="D6" s="139"/>
      <c r="E6" s="139"/>
      <c r="F6" s="139"/>
      <c r="G6" s="139"/>
      <c r="H6" s="139"/>
      <c r="I6" s="139"/>
      <c r="J6" s="140"/>
    </row>
    <row r="7" spans="2:56" s="3" customFormat="1" ht="78.75">
      <c r="B7" s="60" t="s">
        <v>102</v>
      </c>
      <c r="C7" s="62" t="s">
        <v>40</v>
      </c>
      <c r="D7" s="62" t="s">
        <v>71</v>
      </c>
      <c r="E7" s="62" t="s">
        <v>41</v>
      </c>
      <c r="F7" s="62" t="s">
        <v>87</v>
      </c>
      <c r="G7" s="62" t="s">
        <v>210</v>
      </c>
      <c r="H7" s="62" t="s">
        <v>168</v>
      </c>
      <c r="I7" s="64" t="s">
        <v>169</v>
      </c>
      <c r="J7" s="77" t="s">
        <v>227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5"/>
      <c r="C11" s="79"/>
      <c r="D11" s="79"/>
      <c r="E11" s="79"/>
      <c r="F11" s="79"/>
      <c r="G11" s="79"/>
      <c r="H11" s="79"/>
      <c r="I11" s="79"/>
      <c r="J11" s="79"/>
    </row>
    <row r="12" spans="2:56">
      <c r="B12" s="105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165</v>
      </c>
      <c r="C1" s="78" t="s" vm="1">
        <v>233</v>
      </c>
    </row>
    <row r="2" spans="2:60">
      <c r="B2" s="57" t="s">
        <v>164</v>
      </c>
      <c r="C2" s="78" t="s">
        <v>234</v>
      </c>
    </row>
    <row r="3" spans="2:60">
      <c r="B3" s="57" t="s">
        <v>166</v>
      </c>
      <c r="C3" s="78" t="s">
        <v>235</v>
      </c>
    </row>
    <row r="4" spans="2:60">
      <c r="B4" s="57" t="s">
        <v>167</v>
      </c>
      <c r="C4" s="78">
        <v>12147</v>
      </c>
    </row>
    <row r="6" spans="2:60" ht="26.25" customHeight="1">
      <c r="B6" s="138" t="s">
        <v>200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60" s="3" customFormat="1" ht="66">
      <c r="B7" s="60" t="s">
        <v>102</v>
      </c>
      <c r="C7" s="60" t="s">
        <v>103</v>
      </c>
      <c r="D7" s="60" t="s">
        <v>15</v>
      </c>
      <c r="E7" s="60" t="s">
        <v>16</v>
      </c>
      <c r="F7" s="60" t="s">
        <v>42</v>
      </c>
      <c r="G7" s="60" t="s">
        <v>87</v>
      </c>
      <c r="H7" s="60" t="s">
        <v>39</v>
      </c>
      <c r="I7" s="60" t="s">
        <v>96</v>
      </c>
      <c r="J7" s="60" t="s">
        <v>168</v>
      </c>
      <c r="K7" s="60" t="s">
        <v>169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5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165</v>
      </c>
      <c r="C1" s="78" t="s" vm="1">
        <v>233</v>
      </c>
    </row>
    <row r="2" spans="2:60">
      <c r="B2" s="57" t="s">
        <v>164</v>
      </c>
      <c r="C2" s="78" t="s">
        <v>234</v>
      </c>
    </row>
    <row r="3" spans="2:60">
      <c r="B3" s="57" t="s">
        <v>166</v>
      </c>
      <c r="C3" s="78" t="s">
        <v>235</v>
      </c>
    </row>
    <row r="4" spans="2:60">
      <c r="B4" s="57" t="s">
        <v>167</v>
      </c>
      <c r="C4" s="78">
        <v>12147</v>
      </c>
    </row>
    <row r="6" spans="2:60" ht="26.25" customHeight="1">
      <c r="B6" s="138" t="s">
        <v>201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60" s="3" customFormat="1" ht="78.75">
      <c r="B7" s="60" t="s">
        <v>102</v>
      </c>
      <c r="C7" s="62" t="s">
        <v>34</v>
      </c>
      <c r="D7" s="62" t="s">
        <v>15</v>
      </c>
      <c r="E7" s="62" t="s">
        <v>16</v>
      </c>
      <c r="F7" s="62" t="s">
        <v>42</v>
      </c>
      <c r="G7" s="62" t="s">
        <v>87</v>
      </c>
      <c r="H7" s="62" t="s">
        <v>39</v>
      </c>
      <c r="I7" s="62" t="s">
        <v>96</v>
      </c>
      <c r="J7" s="62" t="s">
        <v>168</v>
      </c>
      <c r="K7" s="64" t="s">
        <v>169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5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165</v>
      </c>
      <c r="C1" s="78" t="s" vm="1">
        <v>233</v>
      </c>
    </row>
    <row r="2" spans="2:47">
      <c r="B2" s="57" t="s">
        <v>164</v>
      </c>
      <c r="C2" s="78" t="s">
        <v>234</v>
      </c>
    </row>
    <row r="3" spans="2:47">
      <c r="B3" s="57" t="s">
        <v>166</v>
      </c>
      <c r="C3" s="78" t="s">
        <v>235</v>
      </c>
    </row>
    <row r="4" spans="2:47">
      <c r="B4" s="57" t="s">
        <v>167</v>
      </c>
      <c r="C4" s="78">
        <v>12147</v>
      </c>
    </row>
    <row r="6" spans="2:47" ht="26.25" customHeight="1">
      <c r="B6" s="138" t="s">
        <v>202</v>
      </c>
      <c r="C6" s="139"/>
      <c r="D6" s="140"/>
    </row>
    <row r="7" spans="2:47" s="3" customFormat="1" ht="33">
      <c r="B7" s="60" t="s">
        <v>102</v>
      </c>
      <c r="C7" s="65" t="s">
        <v>93</v>
      </c>
      <c r="D7" s="66" t="s">
        <v>92</v>
      </c>
    </row>
    <row r="8" spans="2:47" s="3" customFormat="1">
      <c r="B8" s="16"/>
      <c r="C8" s="33" t="s">
        <v>220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5"/>
      <c r="C11" s="79"/>
      <c r="D11" s="79"/>
    </row>
    <row r="12" spans="2:47">
      <c r="B12" s="105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165</v>
      </c>
      <c r="C1" s="78" t="s" vm="1">
        <v>233</v>
      </c>
    </row>
    <row r="2" spans="2:18">
      <c r="B2" s="57" t="s">
        <v>164</v>
      </c>
      <c r="C2" s="78" t="s">
        <v>234</v>
      </c>
    </row>
    <row r="3" spans="2:18">
      <c r="B3" s="57" t="s">
        <v>166</v>
      </c>
      <c r="C3" s="78" t="s">
        <v>235</v>
      </c>
    </row>
    <row r="4" spans="2:18">
      <c r="B4" s="57" t="s">
        <v>167</v>
      </c>
      <c r="C4" s="78">
        <v>12147</v>
      </c>
    </row>
    <row r="6" spans="2:18" ht="26.25" customHeight="1">
      <c r="B6" s="138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78.75">
      <c r="B7" s="23" t="s">
        <v>102</v>
      </c>
      <c r="C7" s="31" t="s">
        <v>34</v>
      </c>
      <c r="D7" s="31" t="s">
        <v>48</v>
      </c>
      <c r="E7" s="31" t="s">
        <v>15</v>
      </c>
      <c r="F7" s="31" t="s">
        <v>49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203</v>
      </c>
      <c r="L7" s="31" t="s">
        <v>222</v>
      </c>
      <c r="M7" s="31" t="s">
        <v>204</v>
      </c>
      <c r="N7" s="31" t="s">
        <v>44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J22" sqref="J22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8" style="1" bestFit="1" customWidth="1"/>
    <col min="11" max="11" width="9.8554687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165</v>
      </c>
      <c r="C1" s="78" t="s" vm="1">
        <v>233</v>
      </c>
    </row>
    <row r="2" spans="2:13">
      <c r="B2" s="57" t="s">
        <v>164</v>
      </c>
      <c r="C2" s="78" t="s">
        <v>234</v>
      </c>
    </row>
    <row r="3" spans="2:13">
      <c r="B3" s="57" t="s">
        <v>166</v>
      </c>
      <c r="C3" s="78" t="s">
        <v>235</v>
      </c>
    </row>
    <row r="4" spans="2:13">
      <c r="B4" s="57" t="s">
        <v>167</v>
      </c>
      <c r="C4" s="78">
        <v>12147</v>
      </c>
    </row>
    <row r="6" spans="2:13" ht="26.25" customHeight="1">
      <c r="B6" s="127" t="s">
        <v>194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2:13" s="3" customFormat="1" ht="63">
      <c r="B7" s="13" t="s">
        <v>101</v>
      </c>
      <c r="C7" s="14" t="s">
        <v>34</v>
      </c>
      <c r="D7" s="14" t="s">
        <v>103</v>
      </c>
      <c r="E7" s="14" t="s">
        <v>15</v>
      </c>
      <c r="F7" s="14" t="s">
        <v>49</v>
      </c>
      <c r="G7" s="14" t="s">
        <v>87</v>
      </c>
      <c r="H7" s="14" t="s">
        <v>17</v>
      </c>
      <c r="I7" s="14" t="s">
        <v>19</v>
      </c>
      <c r="J7" s="14" t="s">
        <v>45</v>
      </c>
      <c r="K7" s="14" t="s">
        <v>168</v>
      </c>
      <c r="L7" s="14" t="s">
        <v>169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0" t="s">
        <v>33</v>
      </c>
      <c r="C10" s="111"/>
      <c r="D10" s="111"/>
      <c r="E10" s="111"/>
      <c r="F10" s="111"/>
      <c r="G10" s="111"/>
      <c r="H10" s="111"/>
      <c r="I10" s="111"/>
      <c r="J10" s="112">
        <f>J11</f>
        <v>-24.838115591000019</v>
      </c>
      <c r="K10" s="113">
        <f>J10/$J$10</f>
        <v>1</v>
      </c>
      <c r="L10" s="113">
        <f>J10/'סכום נכסי הקרן'!$C$42</f>
        <v>-3.5190442506375118E-2</v>
      </c>
    </row>
    <row r="11" spans="2:13" s="81" customFormat="1">
      <c r="B11" s="114" t="s">
        <v>214</v>
      </c>
      <c r="C11" s="111"/>
      <c r="D11" s="111"/>
      <c r="E11" s="111"/>
      <c r="F11" s="111"/>
      <c r="G11" s="111"/>
      <c r="H11" s="111"/>
      <c r="I11" s="111"/>
      <c r="J11" s="112">
        <f>J12+J18</f>
        <v>-24.838115591000019</v>
      </c>
      <c r="K11" s="113">
        <f t="shared" ref="K11:K16" si="0">J11/$J$10</f>
        <v>1</v>
      </c>
      <c r="L11" s="113">
        <f>J11/'סכום נכסי הקרן'!$C$42</f>
        <v>-3.5190442506375118E-2</v>
      </c>
    </row>
    <row r="12" spans="2:13">
      <c r="B12" s="84" t="s">
        <v>31</v>
      </c>
      <c r="C12" s="91"/>
      <c r="D12" s="91"/>
      <c r="E12" s="91"/>
      <c r="F12" s="91"/>
      <c r="G12" s="91"/>
      <c r="H12" s="91"/>
      <c r="I12" s="91"/>
      <c r="J12" s="92">
        <f>SUM(J13:J16)</f>
        <v>99.718789035</v>
      </c>
      <c r="K12" s="94">
        <f t="shared" si="0"/>
        <v>-4.0147485693774874</v>
      </c>
      <c r="L12" s="94">
        <f>J12/'סכום נכסי הקרן'!$C$42</f>
        <v>0.14128077870823025</v>
      </c>
    </row>
    <row r="13" spans="2:13">
      <c r="B13" s="85" t="s">
        <v>708</v>
      </c>
      <c r="C13" s="95" t="s">
        <v>709</v>
      </c>
      <c r="D13" s="95">
        <v>12</v>
      </c>
      <c r="E13" s="95" t="s">
        <v>710</v>
      </c>
      <c r="F13" s="95" t="s">
        <v>711</v>
      </c>
      <c r="G13" s="96" t="s">
        <v>150</v>
      </c>
      <c r="H13" s="102">
        <v>0</v>
      </c>
      <c r="I13" s="102">
        <v>0</v>
      </c>
      <c r="J13" s="97">
        <v>2.1754039999999997E-3</v>
      </c>
      <c r="K13" s="99">
        <f t="shared" si="0"/>
        <v>-8.7583294796657102E-5</v>
      </c>
      <c r="L13" s="99">
        <f>J13/'סכום נכסי הקרן'!$C$42</f>
        <v>3.0820949000606647E-6</v>
      </c>
    </row>
    <row r="14" spans="2:13">
      <c r="B14" s="85" t="s">
        <v>712</v>
      </c>
      <c r="C14" s="95" t="s">
        <v>713</v>
      </c>
      <c r="D14" s="95">
        <v>10</v>
      </c>
      <c r="E14" s="95" t="s">
        <v>710</v>
      </c>
      <c r="F14" s="95" t="s">
        <v>711</v>
      </c>
      <c r="G14" s="96" t="s">
        <v>150</v>
      </c>
      <c r="H14" s="102">
        <v>0</v>
      </c>
      <c r="I14" s="102">
        <v>0</v>
      </c>
      <c r="J14" s="97">
        <v>99.64</v>
      </c>
      <c r="K14" s="99">
        <f t="shared" si="0"/>
        <v>-4.0115764674234837</v>
      </c>
      <c r="L14" s="99">
        <f>J14/'סכום נכסי הקרן'!$C$42</f>
        <v>0.14116915103679348</v>
      </c>
    </row>
    <row r="15" spans="2:13">
      <c r="B15" s="85" t="s">
        <v>714</v>
      </c>
      <c r="C15" s="95" t="s">
        <v>715</v>
      </c>
      <c r="D15" s="95">
        <v>20</v>
      </c>
      <c r="E15" s="95" t="s">
        <v>710</v>
      </c>
      <c r="F15" s="95" t="s">
        <v>711</v>
      </c>
      <c r="G15" s="96" t="s">
        <v>150</v>
      </c>
      <c r="H15" s="102">
        <v>0</v>
      </c>
      <c r="I15" s="102">
        <v>0</v>
      </c>
      <c r="J15" s="97">
        <v>7.5345786999999997E-2</v>
      </c>
      <c r="K15" s="99">
        <f t="shared" si="0"/>
        <v>-3.0334743682125871E-3</v>
      </c>
      <c r="L15" s="99">
        <f>J15/'סכום נכסי הקרן'!$C$42</f>
        <v>1.0674930534914764E-4</v>
      </c>
    </row>
    <row r="16" spans="2:13">
      <c r="B16" s="85" t="s">
        <v>716</v>
      </c>
      <c r="C16" s="95" t="s">
        <v>717</v>
      </c>
      <c r="D16" s="95">
        <v>11</v>
      </c>
      <c r="E16" s="95" t="s">
        <v>718</v>
      </c>
      <c r="F16" s="95" t="s">
        <v>711</v>
      </c>
      <c r="G16" s="96" t="s">
        <v>150</v>
      </c>
      <c r="H16" s="102">
        <v>0</v>
      </c>
      <c r="I16" s="102">
        <v>0</v>
      </c>
      <c r="J16" s="97">
        <v>1.267844E-3</v>
      </c>
      <c r="K16" s="99">
        <f t="shared" si="0"/>
        <v>-5.1044290995223389E-5</v>
      </c>
      <c r="L16" s="99">
        <f>J16/'סכום נכסי הקרן'!$C$42</f>
        <v>1.7962711875460898E-6</v>
      </c>
    </row>
    <row r="17" spans="2:12">
      <c r="B17" s="86"/>
      <c r="C17" s="95"/>
      <c r="D17" s="95"/>
      <c r="E17" s="95"/>
      <c r="F17" s="95"/>
      <c r="G17" s="95"/>
      <c r="H17" s="95"/>
      <c r="I17" s="95"/>
      <c r="J17" s="95"/>
      <c r="K17" s="99"/>
      <c r="L17" s="95"/>
    </row>
    <row r="18" spans="2:12">
      <c r="B18" s="84" t="s">
        <v>32</v>
      </c>
      <c r="C18" s="91"/>
      <c r="D18" s="91"/>
      <c r="E18" s="91"/>
      <c r="F18" s="91"/>
      <c r="G18" s="91"/>
      <c r="H18" s="91"/>
      <c r="I18" s="91"/>
      <c r="J18" s="92">
        <f>SUM(J19:J25)</f>
        <v>-124.55690462600002</v>
      </c>
      <c r="K18" s="94">
        <f t="shared" ref="K18:K25" si="1">J18/$J$10</f>
        <v>5.0147485693774874</v>
      </c>
      <c r="L18" s="94">
        <f>J18/'סכום נכסי הקרן'!$C$42</f>
        <v>-0.17647122121460534</v>
      </c>
    </row>
    <row r="19" spans="2:12">
      <c r="B19" s="85" t="s">
        <v>708</v>
      </c>
      <c r="C19" s="95" t="s">
        <v>719</v>
      </c>
      <c r="D19" s="95">
        <v>12</v>
      </c>
      <c r="E19" s="95" t="s">
        <v>710</v>
      </c>
      <c r="F19" s="95" t="s">
        <v>711</v>
      </c>
      <c r="G19" s="96" t="s">
        <v>149</v>
      </c>
      <c r="H19" s="102">
        <v>0</v>
      </c>
      <c r="I19" s="102">
        <v>0</v>
      </c>
      <c r="J19" s="97">
        <v>3.7400000000000001E-5</v>
      </c>
      <c r="K19" s="99">
        <f t="shared" si="1"/>
        <v>-1.5057502998960085E-6</v>
      </c>
      <c r="L19" s="99">
        <f>J19/'סכום נכסי הקרן'!$C$42</f>
        <v>5.2988019357447573E-8</v>
      </c>
    </row>
    <row r="20" spans="2:12">
      <c r="B20" s="85" t="s">
        <v>712</v>
      </c>
      <c r="C20" s="95" t="s">
        <v>720</v>
      </c>
      <c r="D20" s="95">
        <v>10</v>
      </c>
      <c r="E20" s="95" t="s">
        <v>710</v>
      </c>
      <c r="F20" s="95" t="s">
        <v>711</v>
      </c>
      <c r="G20" s="96" t="s">
        <v>149</v>
      </c>
      <c r="H20" s="102">
        <v>0</v>
      </c>
      <c r="I20" s="102">
        <v>0</v>
      </c>
      <c r="J20" s="97">
        <v>-123.98</v>
      </c>
      <c r="K20" s="99">
        <f t="shared" si="1"/>
        <v>4.9915219834520625</v>
      </c>
      <c r="L20" s="99">
        <f>J20/'סכום נכסי הקרן'!$C$42</f>
        <v>-0.17565386737797728</v>
      </c>
    </row>
    <row r="21" spans="2:12">
      <c r="B21" s="85" t="s">
        <v>712</v>
      </c>
      <c r="C21" s="95" t="s">
        <v>721</v>
      </c>
      <c r="D21" s="95">
        <v>10</v>
      </c>
      <c r="E21" s="95" t="s">
        <v>710</v>
      </c>
      <c r="F21" s="95" t="s">
        <v>711</v>
      </c>
      <c r="G21" s="96" t="s">
        <v>151</v>
      </c>
      <c r="H21" s="102">
        <v>0</v>
      </c>
      <c r="I21" s="102">
        <v>0</v>
      </c>
      <c r="J21" s="97">
        <v>0.36</v>
      </c>
      <c r="K21" s="99">
        <f t="shared" si="1"/>
        <v>-1.4493853154079224E-2</v>
      </c>
      <c r="L21" s="99">
        <f>J21/'סכום נכסי הקרן'!$C$42</f>
        <v>5.1004510611446865E-4</v>
      </c>
    </row>
    <row r="22" spans="2:12">
      <c r="B22" s="85" t="s">
        <v>712</v>
      </c>
      <c r="C22" s="95" t="s">
        <v>722</v>
      </c>
      <c r="D22" s="95">
        <v>10</v>
      </c>
      <c r="E22" s="95" t="s">
        <v>710</v>
      </c>
      <c r="F22" s="95" t="s">
        <v>711</v>
      </c>
      <c r="G22" s="96" t="s">
        <v>158</v>
      </c>
      <c r="H22" s="102">
        <v>0</v>
      </c>
      <c r="I22" s="102">
        <v>0</v>
      </c>
      <c r="J22" s="97">
        <v>-1.10456</v>
      </c>
      <c r="K22" s="99">
        <f t="shared" si="1"/>
        <v>4.4470362332971525E-2</v>
      </c>
      <c r="L22" s="99">
        <f>J22/'סכום נכסי הקרן'!$C$42</f>
        <v>-1.564931728916104E-3</v>
      </c>
    </row>
    <row r="23" spans="2:12">
      <c r="B23" s="85" t="s">
        <v>712</v>
      </c>
      <c r="C23" s="95" t="s">
        <v>723</v>
      </c>
      <c r="D23" s="95">
        <v>10</v>
      </c>
      <c r="E23" s="95" t="s">
        <v>710</v>
      </c>
      <c r="F23" s="95" t="s">
        <v>711</v>
      </c>
      <c r="G23" s="96" t="s">
        <v>159</v>
      </c>
      <c r="H23" s="102">
        <v>0</v>
      </c>
      <c r="I23" s="102">
        <v>0</v>
      </c>
      <c r="J23" s="97">
        <v>0.16694999999999999</v>
      </c>
      <c r="K23" s="99">
        <f t="shared" si="1"/>
        <v>-6.72152440020424E-3</v>
      </c>
      <c r="L23" s="99">
        <f>J23/'סכום נכסי הקרן'!$C$42</f>
        <v>2.365334179605848E-4</v>
      </c>
    </row>
    <row r="24" spans="2:12">
      <c r="B24" s="85" t="s">
        <v>714</v>
      </c>
      <c r="C24" s="95" t="s">
        <v>724</v>
      </c>
      <c r="D24" s="95">
        <v>20</v>
      </c>
      <c r="E24" s="95" t="s">
        <v>710</v>
      </c>
      <c r="F24" s="95" t="s">
        <v>711</v>
      </c>
      <c r="G24" s="96" t="s">
        <v>149</v>
      </c>
      <c r="H24" s="102">
        <v>0</v>
      </c>
      <c r="I24" s="102">
        <v>0</v>
      </c>
      <c r="J24" s="97">
        <v>4.0159899999999999E-4</v>
      </c>
      <c r="K24" s="99">
        <f t="shared" si="1"/>
        <v>-1.6168658146736286E-5</v>
      </c>
      <c r="L24" s="99">
        <f>J24/'סכום נכסי הקרן'!$C$42</f>
        <v>5.6898223491795693E-7</v>
      </c>
    </row>
    <row r="25" spans="2:12">
      <c r="B25" s="85" t="s">
        <v>716</v>
      </c>
      <c r="C25" s="95" t="s">
        <v>725</v>
      </c>
      <c r="D25" s="95">
        <v>11</v>
      </c>
      <c r="E25" s="95" t="s">
        <v>718</v>
      </c>
      <c r="F25" s="95" t="s">
        <v>711</v>
      </c>
      <c r="G25" s="96" t="s">
        <v>149</v>
      </c>
      <c r="H25" s="102">
        <v>0</v>
      </c>
      <c r="I25" s="102">
        <v>0</v>
      </c>
      <c r="J25" s="97">
        <v>2.6637499999999996E-4</v>
      </c>
      <c r="K25" s="99">
        <f t="shared" si="1"/>
        <v>-1.072444481643848E-5</v>
      </c>
      <c r="L25" s="99">
        <f>J25/'סכום נכסי הקרן'!$C$42</f>
        <v>3.77397958725671E-7</v>
      </c>
    </row>
    <row r="26" spans="2:12">
      <c r="B26" s="86"/>
      <c r="C26" s="95"/>
      <c r="D26" s="95"/>
      <c r="E26" s="95"/>
      <c r="F26" s="95"/>
      <c r="G26" s="95"/>
      <c r="H26" s="95"/>
      <c r="I26" s="95"/>
      <c r="J26" s="95"/>
      <c r="K26" s="99"/>
      <c r="L26" s="95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80" t="s">
        <v>232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105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</row>
    <row r="118" spans="2:12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</row>
    <row r="119" spans="2:12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</row>
    <row r="120" spans="2:12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</row>
    <row r="121" spans="2:12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</row>
    <row r="123" spans="2:12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</row>
    <row r="124" spans="2:12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</row>
    <row r="125" spans="2:12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165</v>
      </c>
      <c r="C1" s="78" t="s" vm="1">
        <v>233</v>
      </c>
    </row>
    <row r="2" spans="2:18">
      <c r="B2" s="57" t="s">
        <v>164</v>
      </c>
      <c r="C2" s="78" t="s">
        <v>234</v>
      </c>
    </row>
    <row r="3" spans="2:18">
      <c r="B3" s="57" t="s">
        <v>166</v>
      </c>
      <c r="C3" s="78" t="s">
        <v>235</v>
      </c>
    </row>
    <row r="4" spans="2:18">
      <c r="B4" s="57" t="s">
        <v>167</v>
      </c>
      <c r="C4" s="78">
        <v>12147</v>
      </c>
    </row>
    <row r="6" spans="2:18" ht="26.25" customHeight="1">
      <c r="B6" s="138" t="s">
        <v>206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78.75">
      <c r="B7" s="23" t="s">
        <v>102</v>
      </c>
      <c r="C7" s="31" t="s">
        <v>34</v>
      </c>
      <c r="D7" s="31" t="s">
        <v>48</v>
      </c>
      <c r="E7" s="31" t="s">
        <v>15</v>
      </c>
      <c r="F7" s="31" t="s">
        <v>49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203</v>
      </c>
      <c r="L7" s="31" t="s">
        <v>217</v>
      </c>
      <c r="M7" s="31" t="s">
        <v>204</v>
      </c>
      <c r="N7" s="31" t="s">
        <v>44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J23" sqref="J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165</v>
      </c>
      <c r="C1" s="78" t="s" vm="1">
        <v>233</v>
      </c>
    </row>
    <row r="2" spans="2:18">
      <c r="B2" s="57" t="s">
        <v>164</v>
      </c>
      <c r="C2" s="78" t="s">
        <v>234</v>
      </c>
    </row>
    <row r="3" spans="2:18">
      <c r="B3" s="57" t="s">
        <v>166</v>
      </c>
      <c r="C3" s="78" t="s">
        <v>235</v>
      </c>
    </row>
    <row r="4" spans="2:18">
      <c r="B4" s="57" t="s">
        <v>167</v>
      </c>
      <c r="C4" s="78">
        <v>12147</v>
      </c>
    </row>
    <row r="6" spans="2:18" ht="26.25" customHeight="1">
      <c r="B6" s="138" t="s">
        <v>208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78.75">
      <c r="B7" s="23" t="s">
        <v>102</v>
      </c>
      <c r="C7" s="31" t="s">
        <v>34</v>
      </c>
      <c r="D7" s="31" t="s">
        <v>48</v>
      </c>
      <c r="E7" s="31" t="s">
        <v>15</v>
      </c>
      <c r="F7" s="31" t="s">
        <v>49</v>
      </c>
      <c r="G7" s="31" t="s">
        <v>88</v>
      </c>
      <c r="H7" s="31" t="s">
        <v>18</v>
      </c>
      <c r="I7" s="31" t="s">
        <v>87</v>
      </c>
      <c r="J7" s="31" t="s">
        <v>17</v>
      </c>
      <c r="K7" s="31" t="s">
        <v>203</v>
      </c>
      <c r="L7" s="31" t="s">
        <v>217</v>
      </c>
      <c r="M7" s="31" t="s">
        <v>204</v>
      </c>
      <c r="N7" s="31" t="s">
        <v>44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165</v>
      </c>
      <c r="C1" s="78" t="s" vm="1">
        <v>233</v>
      </c>
    </row>
    <row r="2" spans="2:53">
      <c r="B2" s="57" t="s">
        <v>164</v>
      </c>
      <c r="C2" s="78" t="s">
        <v>234</v>
      </c>
    </row>
    <row r="3" spans="2:53">
      <c r="B3" s="57" t="s">
        <v>166</v>
      </c>
      <c r="C3" s="78" t="s">
        <v>235</v>
      </c>
    </row>
    <row r="4" spans="2:53">
      <c r="B4" s="57" t="s">
        <v>167</v>
      </c>
      <c r="C4" s="78">
        <v>12147</v>
      </c>
    </row>
    <row r="6" spans="2:53" ht="21.75" customHeight="1">
      <c r="B6" s="129" t="s">
        <v>195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1"/>
    </row>
    <row r="7" spans="2:53" ht="27.75" customHeight="1">
      <c r="B7" s="132" t="s">
        <v>72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4"/>
      <c r="AU7" s="3"/>
      <c r="AV7" s="3"/>
    </row>
    <row r="8" spans="2:53" s="3" customFormat="1" ht="66" customHeight="1">
      <c r="B8" s="23" t="s">
        <v>101</v>
      </c>
      <c r="C8" s="31" t="s">
        <v>34</v>
      </c>
      <c r="D8" s="31" t="s">
        <v>105</v>
      </c>
      <c r="E8" s="31" t="s">
        <v>15</v>
      </c>
      <c r="F8" s="31" t="s">
        <v>49</v>
      </c>
      <c r="G8" s="31" t="s">
        <v>88</v>
      </c>
      <c r="H8" s="31" t="s">
        <v>18</v>
      </c>
      <c r="I8" s="31" t="s">
        <v>87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231</v>
      </c>
      <c r="O8" s="31" t="s">
        <v>45</v>
      </c>
      <c r="P8" s="31" t="s">
        <v>219</v>
      </c>
      <c r="Q8" s="31" t="s">
        <v>168</v>
      </c>
      <c r="R8" s="72" t="s">
        <v>170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224</v>
      </c>
      <c r="M9" s="33"/>
      <c r="N9" s="17" t="s">
        <v>220</v>
      </c>
      <c r="O9" s="33" t="s">
        <v>225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99</v>
      </c>
      <c r="R10" s="21" t="s">
        <v>100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98</v>
      </c>
      <c r="C12" s="81"/>
      <c r="D12" s="81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AW12" s="4"/>
    </row>
    <row r="13" spans="2:53">
      <c r="B13" s="80" t="s">
        <v>215</v>
      </c>
      <c r="C13" s="81"/>
      <c r="D13" s="81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</row>
    <row r="14" spans="2:53">
      <c r="B14" s="135" t="s">
        <v>223</v>
      </c>
      <c r="C14" s="135"/>
      <c r="D14" s="135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2:53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</row>
    <row r="16" spans="2:53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AU16" s="4"/>
    </row>
    <row r="17" spans="2:48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AV17" s="4"/>
    </row>
    <row r="18" spans="2:48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AU18" s="3"/>
    </row>
    <row r="19" spans="2:48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AV19" s="3"/>
    </row>
    <row r="20" spans="2:48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2:48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2:48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2:48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4" spans="2:48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2:4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2:48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2:48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C111" s="1"/>
      <c r="D111" s="1"/>
    </row>
    <row r="112" spans="2:18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14:D14"/>
  </mergeCells>
  <phoneticPr fontId="3" type="noConversion"/>
  <dataValidations count="1">
    <dataValidation allowBlank="1" showInputMessage="1" showErrorMessage="1" sqref="N10:Q10 N9 N1:N7 N32:N1048576 B15:B1048576 O1:Q9 O11:Q1048576 C32:I1048576 J1:M1048576 E1:I30 D15:D29 B12:B14 R1:AF1048576 AJ1:XFD1048576 AG1:AI27 AG31:AI1048576 C12:D13 D1:D11 A1:A1048576 B1:B11 C5:C11 C15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165</v>
      </c>
      <c r="C1" s="78" t="s" vm="1">
        <v>233</v>
      </c>
    </row>
    <row r="2" spans="2:67">
      <c r="B2" s="57" t="s">
        <v>164</v>
      </c>
      <c r="C2" s="78" t="s">
        <v>234</v>
      </c>
    </row>
    <row r="3" spans="2:67">
      <c r="B3" s="57" t="s">
        <v>166</v>
      </c>
      <c r="C3" s="78" t="s">
        <v>235</v>
      </c>
    </row>
    <row r="4" spans="2:67">
      <c r="B4" s="57" t="s">
        <v>167</v>
      </c>
      <c r="C4" s="78">
        <v>12147</v>
      </c>
    </row>
    <row r="6" spans="2:67" ht="26.25" customHeight="1">
      <c r="B6" s="132" t="s">
        <v>195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7"/>
      <c r="BO6" s="3"/>
    </row>
    <row r="7" spans="2:67" ht="26.25" customHeight="1">
      <c r="B7" s="132" t="s">
        <v>73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7"/>
      <c r="AZ7" s="44"/>
      <c r="BJ7" s="3"/>
      <c r="BO7" s="3"/>
    </row>
    <row r="8" spans="2:67" s="3" customFormat="1" ht="78.75">
      <c r="B8" s="38" t="s">
        <v>101</v>
      </c>
      <c r="C8" s="14" t="s">
        <v>34</v>
      </c>
      <c r="D8" s="14" t="s">
        <v>105</v>
      </c>
      <c r="E8" s="14" t="s">
        <v>211</v>
      </c>
      <c r="F8" s="14" t="s">
        <v>103</v>
      </c>
      <c r="G8" s="14" t="s">
        <v>48</v>
      </c>
      <c r="H8" s="14" t="s">
        <v>15</v>
      </c>
      <c r="I8" s="14" t="s">
        <v>49</v>
      </c>
      <c r="J8" s="14" t="s">
        <v>88</v>
      </c>
      <c r="K8" s="14" t="s">
        <v>18</v>
      </c>
      <c r="L8" s="14" t="s">
        <v>87</v>
      </c>
      <c r="M8" s="14" t="s">
        <v>17</v>
      </c>
      <c r="N8" s="14" t="s">
        <v>19</v>
      </c>
      <c r="O8" s="14" t="s">
        <v>217</v>
      </c>
      <c r="P8" s="14" t="s">
        <v>216</v>
      </c>
      <c r="Q8" s="14" t="s">
        <v>45</v>
      </c>
      <c r="R8" s="14" t="s">
        <v>44</v>
      </c>
      <c r="S8" s="14" t="s">
        <v>168</v>
      </c>
      <c r="T8" s="39" t="s">
        <v>170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224</v>
      </c>
      <c r="P9" s="17"/>
      <c r="Q9" s="17" t="s">
        <v>220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99</v>
      </c>
      <c r="R10" s="20" t="s">
        <v>100</v>
      </c>
      <c r="S10" s="46" t="s">
        <v>171</v>
      </c>
      <c r="T10" s="73" t="s">
        <v>212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80" t="s">
        <v>232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80" t="s">
        <v>223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165</v>
      </c>
      <c r="C1" s="78" t="s" vm="1">
        <v>233</v>
      </c>
    </row>
    <row r="2" spans="2:66">
      <c r="B2" s="57" t="s">
        <v>164</v>
      </c>
      <c r="C2" s="78" t="s">
        <v>234</v>
      </c>
    </row>
    <row r="3" spans="2:66">
      <c r="B3" s="57" t="s">
        <v>166</v>
      </c>
      <c r="C3" s="78" t="s">
        <v>235</v>
      </c>
    </row>
    <row r="4" spans="2:66">
      <c r="B4" s="57" t="s">
        <v>167</v>
      </c>
      <c r="C4" s="78">
        <v>12147</v>
      </c>
    </row>
    <row r="6" spans="2:66" ht="26.25" customHeight="1">
      <c r="B6" s="138" t="s">
        <v>195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</row>
    <row r="7" spans="2:66" ht="26.25" customHeight="1">
      <c r="B7" s="138" t="s">
        <v>74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N7" s="3"/>
    </row>
    <row r="8" spans="2:66" s="3" customFormat="1" ht="78.75">
      <c r="B8" s="23" t="s">
        <v>101</v>
      </c>
      <c r="C8" s="31" t="s">
        <v>34</v>
      </c>
      <c r="D8" s="31" t="s">
        <v>105</v>
      </c>
      <c r="E8" s="31" t="s">
        <v>211</v>
      </c>
      <c r="F8" s="31" t="s">
        <v>103</v>
      </c>
      <c r="G8" s="31" t="s">
        <v>48</v>
      </c>
      <c r="H8" s="31" t="s">
        <v>15</v>
      </c>
      <c r="I8" s="31" t="s">
        <v>49</v>
      </c>
      <c r="J8" s="31" t="s">
        <v>88</v>
      </c>
      <c r="K8" s="31" t="s">
        <v>18</v>
      </c>
      <c r="L8" s="31" t="s">
        <v>87</v>
      </c>
      <c r="M8" s="31" t="s">
        <v>17</v>
      </c>
      <c r="N8" s="31" t="s">
        <v>19</v>
      </c>
      <c r="O8" s="14" t="s">
        <v>217</v>
      </c>
      <c r="P8" s="31" t="s">
        <v>216</v>
      </c>
      <c r="Q8" s="31" t="s">
        <v>231</v>
      </c>
      <c r="R8" s="31" t="s">
        <v>45</v>
      </c>
      <c r="S8" s="14" t="s">
        <v>44</v>
      </c>
      <c r="T8" s="31" t="s">
        <v>168</v>
      </c>
      <c r="U8" s="15" t="s">
        <v>170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224</v>
      </c>
      <c r="P9" s="33"/>
      <c r="Q9" s="17" t="s">
        <v>220</v>
      </c>
      <c r="R9" s="33" t="s">
        <v>220</v>
      </c>
      <c r="S9" s="17" t="s">
        <v>20</v>
      </c>
      <c r="T9" s="33" t="s">
        <v>220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99</v>
      </c>
      <c r="R10" s="20" t="s">
        <v>100</v>
      </c>
      <c r="S10" s="20" t="s">
        <v>171</v>
      </c>
      <c r="T10" s="21" t="s">
        <v>212</v>
      </c>
      <c r="U10" s="21" t="s">
        <v>226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80" t="s">
        <v>232</v>
      </c>
      <c r="C12" s="81"/>
      <c r="D12" s="81"/>
      <c r="E12" s="81"/>
      <c r="F12" s="81"/>
      <c r="G12" s="81"/>
      <c r="H12" s="81"/>
      <c r="I12" s="81"/>
      <c r="J12" s="81"/>
      <c r="K12" s="81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80" t="s">
        <v>98</v>
      </c>
      <c r="C13" s="81"/>
      <c r="D13" s="81"/>
      <c r="E13" s="81"/>
      <c r="F13" s="81"/>
      <c r="G13" s="81"/>
      <c r="H13" s="81"/>
      <c r="I13" s="81"/>
      <c r="J13" s="81"/>
      <c r="K13" s="81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80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80" t="s">
        <v>223</v>
      </c>
      <c r="C15" s="81"/>
      <c r="D15" s="81"/>
      <c r="E15" s="81"/>
      <c r="F15" s="81"/>
      <c r="G15" s="81"/>
      <c r="H15" s="81"/>
      <c r="I15" s="81"/>
      <c r="J15" s="81"/>
      <c r="K15" s="81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35" t="s">
        <v>228</v>
      </c>
      <c r="C16" s="135"/>
      <c r="D16" s="135"/>
      <c r="E16" s="135"/>
      <c r="F16" s="135"/>
      <c r="G16" s="135"/>
      <c r="H16" s="135"/>
      <c r="I16" s="135"/>
      <c r="J16" s="135"/>
      <c r="K16" s="135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142" workbookViewId="0">
      <selection activeCell="A11" sqref="A11:XFD357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0.140625" style="1" bestFit="1" customWidth="1"/>
    <col min="10" max="10" width="10.710937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165</v>
      </c>
      <c r="C1" s="78" t="s" vm="1">
        <v>233</v>
      </c>
    </row>
    <row r="2" spans="2:62">
      <c r="B2" s="57" t="s">
        <v>164</v>
      </c>
      <c r="C2" s="78" t="s">
        <v>234</v>
      </c>
    </row>
    <row r="3" spans="2:62">
      <c r="B3" s="57" t="s">
        <v>166</v>
      </c>
      <c r="C3" s="78" t="s">
        <v>235</v>
      </c>
    </row>
    <row r="4" spans="2:62">
      <c r="B4" s="57" t="s">
        <v>167</v>
      </c>
      <c r="C4" s="78">
        <v>12147</v>
      </c>
    </row>
    <row r="6" spans="2:62" ht="26.25" customHeight="1">
      <c r="B6" s="138" t="s">
        <v>195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  <c r="BJ6" s="3"/>
    </row>
    <row r="7" spans="2:62" ht="26.25" customHeight="1">
      <c r="B7" s="138" t="s">
        <v>75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40"/>
      <c r="BF7" s="3"/>
      <c r="BJ7" s="3"/>
    </row>
    <row r="8" spans="2:62" s="3" customFormat="1" ht="78.75">
      <c r="B8" s="23" t="s">
        <v>101</v>
      </c>
      <c r="C8" s="31" t="s">
        <v>34</v>
      </c>
      <c r="D8" s="31" t="s">
        <v>105</v>
      </c>
      <c r="E8" s="31" t="s">
        <v>211</v>
      </c>
      <c r="F8" s="31" t="s">
        <v>103</v>
      </c>
      <c r="G8" s="31" t="s">
        <v>48</v>
      </c>
      <c r="H8" s="31" t="s">
        <v>87</v>
      </c>
      <c r="I8" s="14" t="s">
        <v>217</v>
      </c>
      <c r="J8" s="14" t="s">
        <v>216</v>
      </c>
      <c r="K8" s="31" t="s">
        <v>231</v>
      </c>
      <c r="L8" s="14" t="s">
        <v>45</v>
      </c>
      <c r="M8" s="14" t="s">
        <v>44</v>
      </c>
      <c r="N8" s="14" t="s">
        <v>168</v>
      </c>
      <c r="O8" s="15" t="s">
        <v>170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224</v>
      </c>
      <c r="J9" s="17"/>
      <c r="K9" s="17" t="s">
        <v>220</v>
      </c>
      <c r="L9" s="17" t="s">
        <v>220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18" customFormat="1" ht="18" customHeight="1">
      <c r="B11" s="82" t="s">
        <v>27</v>
      </c>
      <c r="C11" s="87"/>
      <c r="D11" s="87"/>
      <c r="E11" s="87"/>
      <c r="F11" s="87"/>
      <c r="G11" s="87"/>
      <c r="H11" s="87"/>
      <c r="I11" s="88"/>
      <c r="J11" s="89"/>
      <c r="K11" s="88">
        <v>0.56589362399999998</v>
      </c>
      <c r="L11" s="88">
        <v>112.00299979600001</v>
      </c>
      <c r="M11" s="87"/>
      <c r="N11" s="90">
        <f>L11/$L$11</f>
        <v>1</v>
      </c>
      <c r="O11" s="90">
        <f>L11/'סכום נכסי הקרן'!$C$42</f>
        <v>0.15868494976691566</v>
      </c>
      <c r="BF11" s="119"/>
      <c r="BG11" s="120"/>
      <c r="BH11" s="119"/>
      <c r="BJ11" s="119"/>
    </row>
    <row r="12" spans="2:62" s="119" customFormat="1" ht="20.25">
      <c r="B12" s="83" t="s">
        <v>214</v>
      </c>
      <c r="C12" s="91"/>
      <c r="D12" s="91"/>
      <c r="E12" s="91"/>
      <c r="F12" s="91"/>
      <c r="G12" s="91"/>
      <c r="H12" s="91"/>
      <c r="I12" s="92"/>
      <c r="J12" s="93"/>
      <c r="K12" s="92">
        <v>0.56181657899999993</v>
      </c>
      <c r="L12" s="92">
        <f>L13+L42+L83</f>
        <v>99.889758654999994</v>
      </c>
      <c r="M12" s="91"/>
      <c r="N12" s="94">
        <f t="shared" ref="N12:N40" si="0">L12/$L$11</f>
        <v>0.89184895794699404</v>
      </c>
      <c r="O12" s="94">
        <f>L12/'סכום נכסי הקרן'!$C$42</f>
        <v>0.14152300709149482</v>
      </c>
      <c r="BG12" s="118"/>
    </row>
    <row r="13" spans="2:62" s="119" customFormat="1">
      <c r="B13" s="84" t="s">
        <v>236</v>
      </c>
      <c r="C13" s="91"/>
      <c r="D13" s="91"/>
      <c r="E13" s="91"/>
      <c r="F13" s="91"/>
      <c r="G13" s="91"/>
      <c r="H13" s="91"/>
      <c r="I13" s="92"/>
      <c r="J13" s="93"/>
      <c r="K13" s="92">
        <v>0.56181657899999993</v>
      </c>
      <c r="L13" s="92">
        <f>SUM(L14:L40)</f>
        <v>72.143414208999999</v>
      </c>
      <c r="M13" s="91"/>
      <c r="N13" s="94">
        <f t="shared" si="0"/>
        <v>0.6441203748149652</v>
      </c>
      <c r="O13" s="94">
        <f>L13/'סכום נכסי הקרן'!$C$42</f>
        <v>0.10221220932135963</v>
      </c>
    </row>
    <row r="14" spans="2:62" s="119" customFormat="1">
      <c r="B14" s="85" t="s">
        <v>237</v>
      </c>
      <c r="C14" s="95" t="s">
        <v>238</v>
      </c>
      <c r="D14" s="96" t="s">
        <v>106</v>
      </c>
      <c r="E14" s="96" t="s">
        <v>239</v>
      </c>
      <c r="F14" s="95" t="s">
        <v>240</v>
      </c>
      <c r="G14" s="96" t="s">
        <v>176</v>
      </c>
      <c r="H14" s="96" t="s">
        <v>150</v>
      </c>
      <c r="I14" s="97">
        <v>10.866915999999998</v>
      </c>
      <c r="J14" s="98">
        <v>19750</v>
      </c>
      <c r="K14" s="95"/>
      <c r="L14" s="97">
        <v>2.1462159089999999</v>
      </c>
      <c r="M14" s="99">
        <v>2.1445383020224766E-7</v>
      </c>
      <c r="N14" s="99">
        <f t="shared" si="0"/>
        <v>1.9162128808237939E-2</v>
      </c>
      <c r="O14" s="99">
        <f>L14/'סכום נכסי הקרן'!$C$42</f>
        <v>3.0407414473624049E-3</v>
      </c>
    </row>
    <row r="15" spans="2:62" s="119" customFormat="1">
      <c r="B15" s="85" t="s">
        <v>241</v>
      </c>
      <c r="C15" s="95" t="s">
        <v>242</v>
      </c>
      <c r="D15" s="96" t="s">
        <v>106</v>
      </c>
      <c r="E15" s="96" t="s">
        <v>239</v>
      </c>
      <c r="F15" s="95">
        <v>29389</v>
      </c>
      <c r="G15" s="96" t="s">
        <v>243</v>
      </c>
      <c r="H15" s="96" t="s">
        <v>150</v>
      </c>
      <c r="I15" s="97">
        <v>3.0061379999999995</v>
      </c>
      <c r="J15" s="98">
        <v>49950</v>
      </c>
      <c r="K15" s="97">
        <v>8.2249139999999998E-3</v>
      </c>
      <c r="L15" s="97">
        <v>1.5097909260000002</v>
      </c>
      <c r="M15" s="99">
        <v>2.8195189468696641E-8</v>
      </c>
      <c r="N15" s="99">
        <f t="shared" si="0"/>
        <v>1.3479915080398764E-2</v>
      </c>
      <c r="O15" s="99">
        <f>L15/'סכום נכסי הקרן'!$C$42</f>
        <v>2.1390596473953665E-3</v>
      </c>
    </row>
    <row r="16" spans="2:62" s="119" customFormat="1" ht="20.25">
      <c r="B16" s="85" t="s">
        <v>244</v>
      </c>
      <c r="C16" s="95" t="s">
        <v>245</v>
      </c>
      <c r="D16" s="96" t="s">
        <v>106</v>
      </c>
      <c r="E16" s="96" t="s">
        <v>239</v>
      </c>
      <c r="F16" s="95" t="s">
        <v>246</v>
      </c>
      <c r="G16" s="96" t="s">
        <v>247</v>
      </c>
      <c r="H16" s="96" t="s">
        <v>150</v>
      </c>
      <c r="I16" s="97">
        <v>16.177530000000001</v>
      </c>
      <c r="J16" s="98">
        <v>4593</v>
      </c>
      <c r="K16" s="95"/>
      <c r="L16" s="97">
        <v>0.74303395399999994</v>
      </c>
      <c r="M16" s="99">
        <v>1.2303296866766208E-7</v>
      </c>
      <c r="N16" s="99">
        <f t="shared" si="0"/>
        <v>6.63405404635007E-3</v>
      </c>
      <c r="O16" s="99">
        <f>L16/'סכום נכסי הקרן'!$C$42</f>
        <v>1.0527245330960644E-3</v>
      </c>
      <c r="BF16" s="118"/>
    </row>
    <row r="17" spans="2:15" s="119" customFormat="1">
      <c r="B17" s="85" t="s">
        <v>248</v>
      </c>
      <c r="C17" s="95" t="s">
        <v>249</v>
      </c>
      <c r="D17" s="96" t="s">
        <v>106</v>
      </c>
      <c r="E17" s="96" t="s">
        <v>239</v>
      </c>
      <c r="F17" s="95" t="s">
        <v>250</v>
      </c>
      <c r="G17" s="96" t="s">
        <v>251</v>
      </c>
      <c r="H17" s="96" t="s">
        <v>150</v>
      </c>
      <c r="I17" s="97">
        <v>6.6240300000000003</v>
      </c>
      <c r="J17" s="98">
        <v>42880</v>
      </c>
      <c r="K17" s="95"/>
      <c r="L17" s="97">
        <v>2.8403841560000003</v>
      </c>
      <c r="M17" s="99">
        <v>1.5493653782307946E-7</v>
      </c>
      <c r="N17" s="99">
        <f t="shared" si="0"/>
        <v>2.5359893584755929E-2</v>
      </c>
      <c r="O17" s="99">
        <f>L17/'סכום נכסי הקרן'!$C$42</f>
        <v>4.0242334395913211E-3</v>
      </c>
    </row>
    <row r="18" spans="2:15" s="119" customFormat="1">
      <c r="B18" s="85" t="s">
        <v>252</v>
      </c>
      <c r="C18" s="95" t="s">
        <v>253</v>
      </c>
      <c r="D18" s="96" t="s">
        <v>106</v>
      </c>
      <c r="E18" s="96" t="s">
        <v>239</v>
      </c>
      <c r="F18" s="95" t="s">
        <v>254</v>
      </c>
      <c r="G18" s="96" t="s">
        <v>247</v>
      </c>
      <c r="H18" s="96" t="s">
        <v>150</v>
      </c>
      <c r="I18" s="97">
        <v>40.890788999999998</v>
      </c>
      <c r="J18" s="98">
        <v>1814</v>
      </c>
      <c r="K18" s="95"/>
      <c r="L18" s="97">
        <v>0.74175892099999996</v>
      </c>
      <c r="M18" s="99">
        <v>1.176882715254171E-7</v>
      </c>
      <c r="N18" s="99">
        <f t="shared" si="0"/>
        <v>6.6226701280414331E-3</v>
      </c>
      <c r="O18" s="99">
        <f>L18/'סכום נכסי הקרן'!$C$42</f>
        <v>1.0509180765911077E-3</v>
      </c>
    </row>
    <row r="19" spans="2:15" s="119" customFormat="1">
      <c r="B19" s="85" t="s">
        <v>255</v>
      </c>
      <c r="C19" s="95" t="s">
        <v>256</v>
      </c>
      <c r="D19" s="96" t="s">
        <v>106</v>
      </c>
      <c r="E19" s="96" t="s">
        <v>239</v>
      </c>
      <c r="F19" s="95" t="s">
        <v>257</v>
      </c>
      <c r="G19" s="96" t="s">
        <v>258</v>
      </c>
      <c r="H19" s="96" t="s">
        <v>150</v>
      </c>
      <c r="I19" s="97">
        <v>715.03953100000001</v>
      </c>
      <c r="J19" s="98">
        <v>365</v>
      </c>
      <c r="K19" s="95"/>
      <c r="L19" s="97">
        <v>2.6098942900000002</v>
      </c>
      <c r="M19" s="99">
        <v>2.5855838534851422E-7</v>
      </c>
      <c r="N19" s="99">
        <f t="shared" si="0"/>
        <v>2.330200347092139E-2</v>
      </c>
      <c r="O19" s="99">
        <f>L19/'סכום נכסי הקרן'!$C$42</f>
        <v>3.6976772502516552E-3</v>
      </c>
    </row>
    <row r="20" spans="2:15" s="119" customFormat="1">
      <c r="B20" s="85" t="s">
        <v>259</v>
      </c>
      <c r="C20" s="95" t="s">
        <v>260</v>
      </c>
      <c r="D20" s="96" t="s">
        <v>106</v>
      </c>
      <c r="E20" s="96" t="s">
        <v>239</v>
      </c>
      <c r="F20" s="95" t="s">
        <v>261</v>
      </c>
      <c r="G20" s="96" t="s">
        <v>262</v>
      </c>
      <c r="H20" s="96" t="s">
        <v>150</v>
      </c>
      <c r="I20" s="97">
        <v>20.579106000000003</v>
      </c>
      <c r="J20" s="98">
        <v>7860</v>
      </c>
      <c r="K20" s="95"/>
      <c r="L20" s="97">
        <v>1.6175177380000001</v>
      </c>
      <c r="M20" s="99">
        <v>2.0511410141967453E-7</v>
      </c>
      <c r="N20" s="99">
        <f t="shared" si="0"/>
        <v>1.4441735854808478E-2</v>
      </c>
      <c r="O20" s="99">
        <f>L20/'סכום נכסי הקרן'!$C$42</f>
        <v>2.2916861286673483E-3</v>
      </c>
    </row>
    <row r="21" spans="2:15" s="119" customFormat="1">
      <c r="B21" s="85" t="s">
        <v>263</v>
      </c>
      <c r="C21" s="95" t="s">
        <v>264</v>
      </c>
      <c r="D21" s="96" t="s">
        <v>106</v>
      </c>
      <c r="E21" s="96" t="s">
        <v>239</v>
      </c>
      <c r="F21" s="95" t="s">
        <v>265</v>
      </c>
      <c r="G21" s="96" t="s">
        <v>266</v>
      </c>
      <c r="H21" s="96" t="s">
        <v>150</v>
      </c>
      <c r="I21" s="97">
        <v>357.39860900000002</v>
      </c>
      <c r="J21" s="98">
        <v>178.3</v>
      </c>
      <c r="K21" s="95"/>
      <c r="L21" s="97">
        <v>0.63724172000000001</v>
      </c>
      <c r="M21" s="99">
        <v>1.1155332344040028E-7</v>
      </c>
      <c r="N21" s="99">
        <f t="shared" si="0"/>
        <v>5.6895058271712292E-3</v>
      </c>
      <c r="O21" s="99">
        <f>L21/'סכום נכסי הקרן'!$C$42</f>
        <v>9.0283894638324032E-4</v>
      </c>
    </row>
    <row r="22" spans="2:15" s="119" customFormat="1">
      <c r="B22" s="85" t="s">
        <v>267</v>
      </c>
      <c r="C22" s="95" t="s">
        <v>268</v>
      </c>
      <c r="D22" s="96" t="s">
        <v>106</v>
      </c>
      <c r="E22" s="96" t="s">
        <v>239</v>
      </c>
      <c r="F22" s="95" t="s">
        <v>269</v>
      </c>
      <c r="G22" s="96" t="s">
        <v>262</v>
      </c>
      <c r="H22" s="96" t="s">
        <v>150</v>
      </c>
      <c r="I22" s="97">
        <v>255.60814500000001</v>
      </c>
      <c r="J22" s="98">
        <v>1156</v>
      </c>
      <c r="K22" s="95"/>
      <c r="L22" s="97">
        <v>2.9548301559999999</v>
      </c>
      <c r="M22" s="99">
        <v>2.1959142051803364E-7</v>
      </c>
      <c r="N22" s="99">
        <f t="shared" si="0"/>
        <v>2.638170550236929E-2</v>
      </c>
      <c r="O22" s="99">
        <f>L22/'סכום נכסי הקרן'!$C$42</f>
        <v>4.1863796124090328E-3</v>
      </c>
    </row>
    <row r="23" spans="2:15" s="119" customFormat="1">
      <c r="B23" s="85" t="s">
        <v>270</v>
      </c>
      <c r="C23" s="95" t="s">
        <v>271</v>
      </c>
      <c r="D23" s="96" t="s">
        <v>106</v>
      </c>
      <c r="E23" s="96" t="s">
        <v>239</v>
      </c>
      <c r="F23" s="95" t="s">
        <v>272</v>
      </c>
      <c r="G23" s="96" t="s">
        <v>273</v>
      </c>
      <c r="H23" s="96" t="s">
        <v>150</v>
      </c>
      <c r="I23" s="97">
        <v>379.58135499999997</v>
      </c>
      <c r="J23" s="98">
        <v>982</v>
      </c>
      <c r="K23" s="97">
        <v>4.2038634999999991E-2</v>
      </c>
      <c r="L23" s="97">
        <v>3.7695275370000001</v>
      </c>
      <c r="M23" s="99">
        <v>3.2337417303631274E-7</v>
      </c>
      <c r="N23" s="99">
        <f t="shared" si="0"/>
        <v>3.3655594438235951E-2</v>
      </c>
      <c r="O23" s="99">
        <f>L23/'סכום נכסי הקרן'!$C$42</f>
        <v>5.3406363128071571E-3</v>
      </c>
    </row>
    <row r="24" spans="2:15" s="119" customFormat="1">
      <c r="B24" s="85" t="s">
        <v>274</v>
      </c>
      <c r="C24" s="95" t="s">
        <v>275</v>
      </c>
      <c r="D24" s="96" t="s">
        <v>106</v>
      </c>
      <c r="E24" s="96" t="s">
        <v>239</v>
      </c>
      <c r="F24" s="95" t="s">
        <v>276</v>
      </c>
      <c r="G24" s="96" t="s">
        <v>277</v>
      </c>
      <c r="H24" s="96" t="s">
        <v>150</v>
      </c>
      <c r="I24" s="97">
        <v>53.452376999999998</v>
      </c>
      <c r="J24" s="98">
        <v>1901</v>
      </c>
      <c r="K24" s="95"/>
      <c r="L24" s="97">
        <v>1.016129684</v>
      </c>
      <c r="M24" s="99">
        <v>2.08720650578757E-7</v>
      </c>
      <c r="N24" s="99">
        <f t="shared" si="0"/>
        <v>9.0723434716102076E-3</v>
      </c>
      <c r="O24" s="99">
        <f>L24/'סכום נכסי הקרן'!$C$42</f>
        <v>1.4396443680606708E-3</v>
      </c>
    </row>
    <row r="25" spans="2:15" s="119" customFormat="1">
      <c r="B25" s="85" t="s">
        <v>278</v>
      </c>
      <c r="C25" s="95" t="s">
        <v>279</v>
      </c>
      <c r="D25" s="96" t="s">
        <v>106</v>
      </c>
      <c r="E25" s="96" t="s">
        <v>239</v>
      </c>
      <c r="F25" s="95" t="s">
        <v>280</v>
      </c>
      <c r="G25" s="96" t="s">
        <v>277</v>
      </c>
      <c r="H25" s="96" t="s">
        <v>150</v>
      </c>
      <c r="I25" s="97">
        <v>43.570824000000002</v>
      </c>
      <c r="J25" s="98">
        <v>2459</v>
      </c>
      <c r="K25" s="95"/>
      <c r="L25" s="97">
        <v>1.0714065639999999</v>
      </c>
      <c r="M25" s="99">
        <v>2.0324224917548158E-7</v>
      </c>
      <c r="N25" s="99">
        <f t="shared" si="0"/>
        <v>9.5658738243746873E-3</v>
      </c>
      <c r="O25" s="99">
        <f>L25/'סכום נכסי הקרן'!$C$42</f>
        <v>1.5179602072975505E-3</v>
      </c>
    </row>
    <row r="26" spans="2:15" s="119" customFormat="1">
      <c r="B26" s="85" t="s">
        <v>281</v>
      </c>
      <c r="C26" s="95" t="s">
        <v>282</v>
      </c>
      <c r="D26" s="96" t="s">
        <v>106</v>
      </c>
      <c r="E26" s="96" t="s">
        <v>239</v>
      </c>
      <c r="F26" s="95" t="s">
        <v>283</v>
      </c>
      <c r="G26" s="96" t="s">
        <v>284</v>
      </c>
      <c r="H26" s="96" t="s">
        <v>150</v>
      </c>
      <c r="I26" s="97">
        <v>0.78761700000000001</v>
      </c>
      <c r="J26" s="98">
        <v>99250</v>
      </c>
      <c r="K26" s="95"/>
      <c r="L26" s="97">
        <v>0.781709765</v>
      </c>
      <c r="M26" s="99">
        <v>1.0230829072853076E-7</v>
      </c>
      <c r="N26" s="99">
        <f t="shared" si="0"/>
        <v>6.9793645386622702E-3</v>
      </c>
      <c r="O26" s="99">
        <f>L26/'סכום נכסי הקרן'!$C$42</f>
        <v>1.1075201112226147E-3</v>
      </c>
    </row>
    <row r="27" spans="2:15" s="119" customFormat="1">
      <c r="B27" s="85" t="s">
        <v>285</v>
      </c>
      <c r="C27" s="95" t="s">
        <v>286</v>
      </c>
      <c r="D27" s="96" t="s">
        <v>106</v>
      </c>
      <c r="E27" s="96" t="s">
        <v>239</v>
      </c>
      <c r="F27" s="95" t="s">
        <v>287</v>
      </c>
      <c r="G27" s="96" t="s">
        <v>288</v>
      </c>
      <c r="H27" s="96" t="s">
        <v>150</v>
      </c>
      <c r="I27" s="97">
        <v>7.4294389999999995</v>
      </c>
      <c r="J27" s="98">
        <v>5600</v>
      </c>
      <c r="K27" s="95"/>
      <c r="L27" s="97">
        <v>0.41604857200000001</v>
      </c>
      <c r="M27" s="99">
        <v>7.0770441673384565E-8</v>
      </c>
      <c r="N27" s="99">
        <f t="shared" si="0"/>
        <v>3.7146199008757123E-3</v>
      </c>
      <c r="O27" s="99">
        <f>L27/'סכום נכסי הקרן'!$C$42</f>
        <v>5.8945427237364761E-4</v>
      </c>
    </row>
    <row r="28" spans="2:15" s="119" customFormat="1">
      <c r="B28" s="85" t="s">
        <v>289</v>
      </c>
      <c r="C28" s="95" t="s">
        <v>290</v>
      </c>
      <c r="D28" s="96" t="s">
        <v>106</v>
      </c>
      <c r="E28" s="96" t="s">
        <v>239</v>
      </c>
      <c r="F28" s="95" t="s">
        <v>291</v>
      </c>
      <c r="G28" s="96" t="s">
        <v>266</v>
      </c>
      <c r="H28" s="96" t="s">
        <v>150</v>
      </c>
      <c r="I28" s="97">
        <v>20.430447999999998</v>
      </c>
      <c r="J28" s="98">
        <v>5865</v>
      </c>
      <c r="K28" s="95"/>
      <c r="L28" s="97">
        <v>1.1982458039999999</v>
      </c>
      <c r="M28" s="99">
        <v>1.8754465229637845E-8</v>
      </c>
      <c r="N28" s="99">
        <f t="shared" si="0"/>
        <v>1.0698336706895892E-2</v>
      </c>
      <c r="O28" s="99">
        <f>L28/'סכום נכסי הקרן'!$C$42</f>
        <v>1.6976650229233242E-3</v>
      </c>
    </row>
    <row r="29" spans="2:15" s="119" customFormat="1">
      <c r="B29" s="85" t="s">
        <v>292</v>
      </c>
      <c r="C29" s="95" t="s">
        <v>293</v>
      </c>
      <c r="D29" s="96" t="s">
        <v>106</v>
      </c>
      <c r="E29" s="96" t="s">
        <v>239</v>
      </c>
      <c r="F29" s="95" t="s">
        <v>294</v>
      </c>
      <c r="G29" s="96" t="s">
        <v>273</v>
      </c>
      <c r="H29" s="96" t="s">
        <v>150</v>
      </c>
      <c r="I29" s="97">
        <v>12163.326666999999</v>
      </c>
      <c r="J29" s="98">
        <v>37.200000000000003</v>
      </c>
      <c r="K29" s="97">
        <v>0.51155302999999996</v>
      </c>
      <c r="L29" s="97">
        <v>5.0363105500000005</v>
      </c>
      <c r="M29" s="99">
        <v>9.3908732342700064E-7</v>
      </c>
      <c r="N29" s="99">
        <f t="shared" si="0"/>
        <v>4.4965854121523839E-2</v>
      </c>
      <c r="O29" s="99">
        <f>L29/'סכום נכסי הקרן'!$C$42</f>
        <v>7.1354043025004671E-3</v>
      </c>
    </row>
    <row r="30" spans="2:15" s="119" customFormat="1">
      <c r="B30" s="85" t="s">
        <v>295</v>
      </c>
      <c r="C30" s="95" t="s">
        <v>296</v>
      </c>
      <c r="D30" s="96" t="s">
        <v>106</v>
      </c>
      <c r="E30" s="96" t="s">
        <v>239</v>
      </c>
      <c r="F30" s="95" t="s">
        <v>297</v>
      </c>
      <c r="G30" s="96" t="s">
        <v>266</v>
      </c>
      <c r="H30" s="96" t="s">
        <v>150</v>
      </c>
      <c r="I30" s="97">
        <v>251.971228</v>
      </c>
      <c r="J30" s="98">
        <v>2120</v>
      </c>
      <c r="K30" s="95"/>
      <c r="L30" s="97">
        <v>5.3417900349999998</v>
      </c>
      <c r="M30" s="99">
        <v>1.9680621906058482E-7</v>
      </c>
      <c r="N30" s="99">
        <f t="shared" si="0"/>
        <v>4.7693276472321522E-2</v>
      </c>
      <c r="O30" s="99">
        <f>L30/'סכום נכסי הקרן'!$C$42</f>
        <v>7.5682051812299613E-3</v>
      </c>
    </row>
    <row r="31" spans="2:15" s="119" customFormat="1">
      <c r="B31" s="85" t="s">
        <v>298</v>
      </c>
      <c r="C31" s="95" t="s">
        <v>299</v>
      </c>
      <c r="D31" s="96" t="s">
        <v>106</v>
      </c>
      <c r="E31" s="96" t="s">
        <v>239</v>
      </c>
      <c r="F31" s="95" t="s">
        <v>300</v>
      </c>
      <c r="G31" s="96" t="s">
        <v>262</v>
      </c>
      <c r="H31" s="96" t="s">
        <v>150</v>
      </c>
      <c r="I31" s="97">
        <v>392.271906</v>
      </c>
      <c r="J31" s="98">
        <v>2260</v>
      </c>
      <c r="K31" s="95"/>
      <c r="L31" s="97">
        <v>8.8653450780000007</v>
      </c>
      <c r="M31" s="99">
        <v>2.6263363057171458E-7</v>
      </c>
      <c r="N31" s="99">
        <f t="shared" si="0"/>
        <v>7.9152746749168862E-2</v>
      </c>
      <c r="O31" s="99">
        <f>L31/'סכום נכסי הקרן'!$C$42</f>
        <v>1.2560349641805257E-2</v>
      </c>
    </row>
    <row r="32" spans="2:15" s="119" customFormat="1">
      <c r="B32" s="85" t="s">
        <v>301</v>
      </c>
      <c r="C32" s="95" t="s">
        <v>302</v>
      </c>
      <c r="D32" s="96" t="s">
        <v>106</v>
      </c>
      <c r="E32" s="96" t="s">
        <v>239</v>
      </c>
      <c r="F32" s="95" t="s">
        <v>303</v>
      </c>
      <c r="G32" s="96" t="s">
        <v>262</v>
      </c>
      <c r="H32" s="96" t="s">
        <v>150</v>
      </c>
      <c r="I32" s="97">
        <v>64.941851999999997</v>
      </c>
      <c r="J32" s="98">
        <v>6314</v>
      </c>
      <c r="K32" s="95"/>
      <c r="L32" s="97">
        <v>4.1004285559999998</v>
      </c>
      <c r="M32" s="99">
        <v>2.7831003566068128E-7</v>
      </c>
      <c r="N32" s="99">
        <f t="shared" si="0"/>
        <v>3.6609988691985368E-2</v>
      </c>
      <c r="O32" s="99">
        <f>L32/'סכום נכסי הקרן'!$C$42</f>
        <v>5.8094542165550477E-3</v>
      </c>
    </row>
    <row r="33" spans="2:15" s="119" customFormat="1">
      <c r="B33" s="85" t="s">
        <v>304</v>
      </c>
      <c r="C33" s="95" t="s">
        <v>305</v>
      </c>
      <c r="D33" s="96" t="s">
        <v>106</v>
      </c>
      <c r="E33" s="96" t="s">
        <v>239</v>
      </c>
      <c r="F33" s="95" t="s">
        <v>306</v>
      </c>
      <c r="G33" s="96" t="s">
        <v>247</v>
      </c>
      <c r="H33" s="96" t="s">
        <v>150</v>
      </c>
      <c r="I33" s="97">
        <v>13.139354000000001</v>
      </c>
      <c r="J33" s="98">
        <v>15580</v>
      </c>
      <c r="K33" s="95"/>
      <c r="L33" s="97">
        <v>2.0471113970000001</v>
      </c>
      <c r="M33" s="99">
        <v>2.9338356497446959E-7</v>
      </c>
      <c r="N33" s="99">
        <f t="shared" si="0"/>
        <v>1.8277290793358814E-2</v>
      </c>
      <c r="O33" s="99">
        <f>L33/'סכום נכסי הקרן'!$C$42</f>
        <v>2.9003309714194531E-3</v>
      </c>
    </row>
    <row r="34" spans="2:15" s="119" customFormat="1">
      <c r="B34" s="85" t="s">
        <v>307</v>
      </c>
      <c r="C34" s="95" t="s">
        <v>308</v>
      </c>
      <c r="D34" s="96" t="s">
        <v>106</v>
      </c>
      <c r="E34" s="96" t="s">
        <v>239</v>
      </c>
      <c r="F34" s="95" t="s">
        <v>309</v>
      </c>
      <c r="G34" s="96" t="s">
        <v>178</v>
      </c>
      <c r="H34" s="96" t="s">
        <v>150</v>
      </c>
      <c r="I34" s="97">
        <v>2.274413</v>
      </c>
      <c r="J34" s="98">
        <v>40220</v>
      </c>
      <c r="K34" s="95"/>
      <c r="L34" s="97">
        <v>0.91476907900000004</v>
      </c>
      <c r="M34" s="99">
        <v>3.6775284537112831E-8</v>
      </c>
      <c r="N34" s="99">
        <f t="shared" si="0"/>
        <v>8.1673623087429974E-3</v>
      </c>
      <c r="O34" s="99">
        <f>L34/'סכום נכסי הקרן'!$C$42</f>
        <v>1.2960374776910828E-3</v>
      </c>
    </row>
    <row r="35" spans="2:15" s="119" customFormat="1">
      <c r="B35" s="85" t="s">
        <v>313</v>
      </c>
      <c r="C35" s="95" t="s">
        <v>314</v>
      </c>
      <c r="D35" s="96" t="s">
        <v>106</v>
      </c>
      <c r="E35" s="96" t="s">
        <v>239</v>
      </c>
      <c r="F35" s="95" t="s">
        <v>315</v>
      </c>
      <c r="G35" s="96" t="s">
        <v>262</v>
      </c>
      <c r="H35" s="96" t="s">
        <v>150</v>
      </c>
      <c r="I35" s="97">
        <v>363.57378399999999</v>
      </c>
      <c r="J35" s="98">
        <v>2365</v>
      </c>
      <c r="K35" s="95"/>
      <c r="L35" s="97">
        <v>8.5985200000000006</v>
      </c>
      <c r="M35" s="99">
        <v>2.7260466144665674E-7</v>
      </c>
      <c r="N35" s="99">
        <f t="shared" si="0"/>
        <v>7.6770443788658965E-2</v>
      </c>
      <c r="O35" s="99">
        <f>L35/'סכום נכסי הקרן'!$C$42</f>
        <v>1.2182314016187169E-2</v>
      </c>
    </row>
    <row r="36" spans="2:15" s="119" customFormat="1">
      <c r="B36" s="85" t="s">
        <v>316</v>
      </c>
      <c r="C36" s="95" t="s">
        <v>317</v>
      </c>
      <c r="D36" s="96" t="s">
        <v>106</v>
      </c>
      <c r="E36" s="96" t="s">
        <v>239</v>
      </c>
      <c r="F36" s="95" t="s">
        <v>318</v>
      </c>
      <c r="G36" s="96" t="s">
        <v>284</v>
      </c>
      <c r="H36" s="96" t="s">
        <v>150</v>
      </c>
      <c r="I36" s="97">
        <v>4.9548709999999998</v>
      </c>
      <c r="J36" s="98">
        <v>56410</v>
      </c>
      <c r="K36" s="95"/>
      <c r="L36" s="97">
        <v>2.795042939</v>
      </c>
      <c r="M36" s="99">
        <v>4.8734071264738629E-7</v>
      </c>
      <c r="N36" s="99">
        <f t="shared" si="0"/>
        <v>2.4955072132807465E-2</v>
      </c>
      <c r="O36" s="99">
        <f>L36/'סכום נכסי הקרן'!$C$42</f>
        <v>3.9599943678243089E-3</v>
      </c>
    </row>
    <row r="37" spans="2:15" s="119" customFormat="1">
      <c r="B37" s="85" t="s">
        <v>322</v>
      </c>
      <c r="C37" s="95" t="s">
        <v>323</v>
      </c>
      <c r="D37" s="96" t="s">
        <v>106</v>
      </c>
      <c r="E37" s="96" t="s">
        <v>239</v>
      </c>
      <c r="F37" s="95" t="s">
        <v>324</v>
      </c>
      <c r="G37" s="96" t="s">
        <v>266</v>
      </c>
      <c r="H37" s="96" t="s">
        <v>150</v>
      </c>
      <c r="I37" s="97">
        <v>5.8104899999999997</v>
      </c>
      <c r="J37" s="98">
        <v>14580</v>
      </c>
      <c r="K37" s="95"/>
      <c r="L37" s="97">
        <v>0.84716948699999994</v>
      </c>
      <c r="M37" s="99">
        <v>4.1608330405241847E-8</v>
      </c>
      <c r="N37" s="99">
        <f t="shared" si="0"/>
        <v>7.563810688490641E-3</v>
      </c>
      <c r="O37" s="99">
        <f>L37/'סכום נכסי הקרן'!$C$42</f>
        <v>1.200262919149597E-3</v>
      </c>
    </row>
    <row r="38" spans="2:15" s="119" customFormat="1">
      <c r="B38" s="85" t="s">
        <v>325</v>
      </c>
      <c r="C38" s="95" t="s">
        <v>326</v>
      </c>
      <c r="D38" s="96" t="s">
        <v>106</v>
      </c>
      <c r="E38" s="96" t="s">
        <v>239</v>
      </c>
      <c r="F38" s="95" t="s">
        <v>327</v>
      </c>
      <c r="G38" s="96" t="s">
        <v>247</v>
      </c>
      <c r="H38" s="96" t="s">
        <v>150</v>
      </c>
      <c r="I38" s="97">
        <v>28.397701999999999</v>
      </c>
      <c r="J38" s="98">
        <v>17850</v>
      </c>
      <c r="K38" s="95"/>
      <c r="L38" s="97">
        <v>5.0689898489999994</v>
      </c>
      <c r="M38" s="99">
        <v>2.3416389632758419E-7</v>
      </c>
      <c r="N38" s="99">
        <f t="shared" si="0"/>
        <v>4.5257625762100608E-2</v>
      </c>
      <c r="O38" s="99">
        <f>L38/'סכום נכסי הקרן'!$C$42</f>
        <v>7.1817040706288028E-3</v>
      </c>
    </row>
    <row r="39" spans="2:15" s="119" customFormat="1">
      <c r="B39" s="85" t="s">
        <v>328</v>
      </c>
      <c r="C39" s="95" t="s">
        <v>329</v>
      </c>
      <c r="D39" s="96" t="s">
        <v>106</v>
      </c>
      <c r="E39" s="96" t="s">
        <v>239</v>
      </c>
      <c r="F39" s="95" t="s">
        <v>330</v>
      </c>
      <c r="G39" s="96" t="s">
        <v>137</v>
      </c>
      <c r="H39" s="96" t="s">
        <v>150</v>
      </c>
      <c r="I39" s="97">
        <v>60.615913999999997</v>
      </c>
      <c r="J39" s="98">
        <v>2455</v>
      </c>
      <c r="K39" s="95"/>
      <c r="L39" s="97">
        <v>1.4881206850000004</v>
      </c>
      <c r="M39" s="99">
        <v>2.545214402285933E-7</v>
      </c>
      <c r="N39" s="99">
        <f t="shared" si="0"/>
        <v>1.3286435967879729E-2</v>
      </c>
      <c r="O39" s="99">
        <f>L39/'סכום נכסי הקרן'!$C$42</f>
        <v>2.1083574241443359E-3</v>
      </c>
    </row>
    <row r="40" spans="2:15" s="119" customFormat="1">
      <c r="B40" s="85" t="s">
        <v>331</v>
      </c>
      <c r="C40" s="95" t="s">
        <v>332</v>
      </c>
      <c r="D40" s="96" t="s">
        <v>106</v>
      </c>
      <c r="E40" s="96" t="s">
        <v>239</v>
      </c>
      <c r="F40" s="95" t="s">
        <v>333</v>
      </c>
      <c r="G40" s="96" t="s">
        <v>334</v>
      </c>
      <c r="H40" s="96" t="s">
        <v>150</v>
      </c>
      <c r="I40" s="97">
        <v>35.192467000000001</v>
      </c>
      <c r="J40" s="98">
        <v>8485</v>
      </c>
      <c r="K40" s="95"/>
      <c r="L40" s="97">
        <v>2.9860808579999998</v>
      </c>
      <c r="M40" s="99">
        <v>3.054125498454056E-7</v>
      </c>
      <c r="N40" s="99">
        <f t="shared" si="0"/>
        <v>2.6660722154217179E-2</v>
      </c>
      <c r="O40" s="99">
        <f>L40/'סכום נכסי הקרן'!$C$42</f>
        <v>4.2306553557916486E-3</v>
      </c>
    </row>
    <row r="41" spans="2:15" s="119" customFormat="1">
      <c r="B41" s="86"/>
      <c r="C41" s="95"/>
      <c r="D41" s="95"/>
      <c r="E41" s="95"/>
      <c r="F41" s="95"/>
      <c r="G41" s="95"/>
      <c r="H41" s="95"/>
      <c r="I41" s="97"/>
      <c r="J41" s="98"/>
      <c r="K41" s="95"/>
      <c r="L41" s="95"/>
      <c r="M41" s="95"/>
      <c r="N41" s="99"/>
      <c r="O41" s="95"/>
    </row>
    <row r="42" spans="2:15" s="119" customFormat="1">
      <c r="B42" s="84" t="s">
        <v>335</v>
      </c>
      <c r="C42" s="91"/>
      <c r="D42" s="91"/>
      <c r="E42" s="91"/>
      <c r="F42" s="91"/>
      <c r="G42" s="91"/>
      <c r="H42" s="91"/>
      <c r="I42" s="92"/>
      <c r="J42" s="93"/>
      <c r="K42" s="91"/>
      <c r="L42" s="92">
        <f>SUM(L43:L81)</f>
        <v>23.993035498000001</v>
      </c>
      <c r="M42" s="91"/>
      <c r="N42" s="94">
        <f t="shared" ref="N42:N81" si="1">L42/$L$11</f>
        <v>0.21421779364570975</v>
      </c>
      <c r="O42" s="94">
        <f>L42/'סכום נכסי הקרן'!$C$42</f>
        <v>3.3993139823848953E-2</v>
      </c>
    </row>
    <row r="43" spans="2:15" s="119" customFormat="1">
      <c r="B43" s="85" t="s">
        <v>336</v>
      </c>
      <c r="C43" s="95" t="s">
        <v>337</v>
      </c>
      <c r="D43" s="96" t="s">
        <v>106</v>
      </c>
      <c r="E43" s="96" t="s">
        <v>239</v>
      </c>
      <c r="F43" s="95" t="s">
        <v>338</v>
      </c>
      <c r="G43" s="96" t="s">
        <v>339</v>
      </c>
      <c r="H43" s="96" t="s">
        <v>150</v>
      </c>
      <c r="I43" s="97">
        <v>144.24014600000001</v>
      </c>
      <c r="J43" s="98">
        <v>379.5</v>
      </c>
      <c r="K43" s="95"/>
      <c r="L43" s="97">
        <v>0.54739135399999994</v>
      </c>
      <c r="M43" s="99">
        <v>4.8605965865409946E-7</v>
      </c>
      <c r="N43" s="99">
        <f t="shared" si="1"/>
        <v>4.8872919028687392E-3</v>
      </c>
      <c r="O43" s="99">
        <f>L43/'סכום נכסי הקרן'!$C$42</f>
        <v>7.7553967010297951E-4</v>
      </c>
    </row>
    <row r="44" spans="2:15" s="119" customFormat="1">
      <c r="B44" s="85" t="s">
        <v>340</v>
      </c>
      <c r="C44" s="95" t="s">
        <v>341</v>
      </c>
      <c r="D44" s="96" t="s">
        <v>106</v>
      </c>
      <c r="E44" s="96" t="s">
        <v>239</v>
      </c>
      <c r="F44" s="95" t="s">
        <v>342</v>
      </c>
      <c r="G44" s="96" t="s">
        <v>273</v>
      </c>
      <c r="H44" s="96" t="s">
        <v>150</v>
      </c>
      <c r="I44" s="97">
        <v>53.987385999999994</v>
      </c>
      <c r="J44" s="98">
        <v>1929</v>
      </c>
      <c r="K44" s="95"/>
      <c r="L44" s="97">
        <v>1.0414166760000001</v>
      </c>
      <c r="M44" s="99">
        <v>4.0934663922685584E-7</v>
      </c>
      <c r="N44" s="99">
        <f t="shared" si="1"/>
        <v>9.2981141388785594E-3</v>
      </c>
      <c r="O44" s="99">
        <f>L44/'סכום נכסי הקרן'!$C$42</f>
        <v>1.4754707750549924E-3</v>
      </c>
    </row>
    <row r="45" spans="2:15" s="119" customFormat="1">
      <c r="B45" s="85" t="s">
        <v>343</v>
      </c>
      <c r="C45" s="95" t="s">
        <v>344</v>
      </c>
      <c r="D45" s="96" t="s">
        <v>106</v>
      </c>
      <c r="E45" s="96" t="s">
        <v>239</v>
      </c>
      <c r="F45" s="95" t="s">
        <v>345</v>
      </c>
      <c r="G45" s="96" t="s">
        <v>247</v>
      </c>
      <c r="H45" s="96" t="s">
        <v>150</v>
      </c>
      <c r="I45" s="97">
        <v>61.979215999999994</v>
      </c>
      <c r="J45" s="98">
        <v>327.39999999999998</v>
      </c>
      <c r="K45" s="95"/>
      <c r="L45" s="97">
        <v>0.20291995299999999</v>
      </c>
      <c r="M45" s="99">
        <v>2.9410230534566834E-7</v>
      </c>
      <c r="N45" s="99">
        <f t="shared" si="1"/>
        <v>1.8117367692793431E-3</v>
      </c>
      <c r="O45" s="99">
        <f>L45/'סכום נכסי הקרן'!$C$42</f>
        <v>2.8749535822396663E-4</v>
      </c>
    </row>
    <row r="46" spans="2:15" s="119" customFormat="1">
      <c r="B46" s="85" t="s">
        <v>346</v>
      </c>
      <c r="C46" s="95" t="s">
        <v>347</v>
      </c>
      <c r="D46" s="96" t="s">
        <v>106</v>
      </c>
      <c r="E46" s="96" t="s">
        <v>239</v>
      </c>
      <c r="F46" s="95" t="s">
        <v>348</v>
      </c>
      <c r="G46" s="96" t="s">
        <v>277</v>
      </c>
      <c r="H46" s="96" t="s">
        <v>150</v>
      </c>
      <c r="I46" s="97">
        <v>4.0778150000000002</v>
      </c>
      <c r="J46" s="98">
        <v>19160</v>
      </c>
      <c r="K46" s="95"/>
      <c r="L46" s="97">
        <v>0.78130943799999986</v>
      </c>
      <c r="M46" s="99">
        <v>2.7787660478804882E-7</v>
      </c>
      <c r="N46" s="99">
        <f t="shared" si="1"/>
        <v>6.9757902861803788E-3</v>
      </c>
      <c r="O46" s="99">
        <f>L46/'סכום נכסי הקרן'!$C$42</f>
        <v>1.1069529311470716E-3</v>
      </c>
    </row>
    <row r="47" spans="2:15" s="119" customFormat="1">
      <c r="B47" s="85" t="s">
        <v>349</v>
      </c>
      <c r="C47" s="95" t="s">
        <v>350</v>
      </c>
      <c r="D47" s="96" t="s">
        <v>106</v>
      </c>
      <c r="E47" s="96" t="s">
        <v>239</v>
      </c>
      <c r="F47" s="95" t="s">
        <v>351</v>
      </c>
      <c r="G47" s="96" t="s">
        <v>352</v>
      </c>
      <c r="H47" s="96" t="s">
        <v>150</v>
      </c>
      <c r="I47" s="97">
        <v>46.991427000000002</v>
      </c>
      <c r="J47" s="98">
        <v>1090</v>
      </c>
      <c r="K47" s="95"/>
      <c r="L47" s="97">
        <v>0.51220655900000001</v>
      </c>
      <c r="M47" s="99">
        <v>4.3184751604698109E-7</v>
      </c>
      <c r="N47" s="99">
        <f t="shared" si="1"/>
        <v>4.5731503614449848E-3</v>
      </c>
      <c r="O47" s="99">
        <f>L47/'סכום נכסי הקרן'!$C$42</f>
        <v>7.2569013538244958E-4</v>
      </c>
    </row>
    <row r="48" spans="2:15" s="119" customFormat="1">
      <c r="B48" s="85" t="s">
        <v>353</v>
      </c>
      <c r="C48" s="95" t="s">
        <v>354</v>
      </c>
      <c r="D48" s="96" t="s">
        <v>106</v>
      </c>
      <c r="E48" s="96" t="s">
        <v>239</v>
      </c>
      <c r="F48" s="95" t="s">
        <v>355</v>
      </c>
      <c r="G48" s="96" t="s">
        <v>137</v>
      </c>
      <c r="H48" s="96" t="s">
        <v>150</v>
      </c>
      <c r="I48" s="97">
        <v>2.5572499999999998</v>
      </c>
      <c r="J48" s="98">
        <v>4247</v>
      </c>
      <c r="K48" s="95"/>
      <c r="L48" s="97">
        <v>0.10860642600000001</v>
      </c>
      <c r="M48" s="99">
        <v>1.138776929753194E-7</v>
      </c>
      <c r="N48" s="99">
        <f t="shared" si="1"/>
        <v>9.6967426049135777E-4</v>
      </c>
      <c r="O48" s="99">
        <f>L48/'סכום נכסי הקרן'!$C$42</f>
        <v>1.5387271131634219E-4</v>
      </c>
    </row>
    <row r="49" spans="2:15" s="119" customFormat="1">
      <c r="B49" s="85" t="s">
        <v>356</v>
      </c>
      <c r="C49" s="95" t="s">
        <v>357</v>
      </c>
      <c r="D49" s="96" t="s">
        <v>106</v>
      </c>
      <c r="E49" s="96" t="s">
        <v>239</v>
      </c>
      <c r="F49" s="95" t="s">
        <v>358</v>
      </c>
      <c r="G49" s="96" t="s">
        <v>284</v>
      </c>
      <c r="H49" s="96" t="s">
        <v>150</v>
      </c>
      <c r="I49" s="97">
        <v>1.6690910000000003</v>
      </c>
      <c r="J49" s="98">
        <v>89700</v>
      </c>
      <c r="K49" s="95"/>
      <c r="L49" s="97">
        <v>1.4971749890000001</v>
      </c>
      <c r="M49" s="99">
        <v>4.6185273926832024E-7</v>
      </c>
      <c r="N49" s="99">
        <f t="shared" si="1"/>
        <v>1.3367275802674251E-2</v>
      </c>
      <c r="O49" s="99">
        <f>L49/'סכום נכסי הקרן'!$C$42</f>
        <v>2.1211854892678708E-3</v>
      </c>
    </row>
    <row r="50" spans="2:15" s="119" customFormat="1">
      <c r="B50" s="85" t="s">
        <v>359</v>
      </c>
      <c r="C50" s="95" t="s">
        <v>360</v>
      </c>
      <c r="D50" s="96" t="s">
        <v>106</v>
      </c>
      <c r="E50" s="96" t="s">
        <v>239</v>
      </c>
      <c r="F50" s="95" t="s">
        <v>361</v>
      </c>
      <c r="G50" s="96" t="s">
        <v>176</v>
      </c>
      <c r="H50" s="96" t="s">
        <v>150</v>
      </c>
      <c r="I50" s="97">
        <v>158.89085499999999</v>
      </c>
      <c r="J50" s="98">
        <v>176.1</v>
      </c>
      <c r="K50" s="95"/>
      <c r="L50" s="97">
        <v>0.27980679600000002</v>
      </c>
      <c r="M50" s="99">
        <v>2.96338678212507E-7</v>
      </c>
      <c r="N50" s="99">
        <f t="shared" si="1"/>
        <v>2.4982080525488997E-3</v>
      </c>
      <c r="O50" s="99">
        <f>L50/'סכום נכסי הקרן'!$C$42</f>
        <v>3.9642801932602634E-4</v>
      </c>
    </row>
    <row r="51" spans="2:15" s="119" customFormat="1">
      <c r="B51" s="85" t="s">
        <v>362</v>
      </c>
      <c r="C51" s="95" t="s">
        <v>363</v>
      </c>
      <c r="D51" s="96" t="s">
        <v>106</v>
      </c>
      <c r="E51" s="96" t="s">
        <v>239</v>
      </c>
      <c r="F51" s="95" t="s">
        <v>364</v>
      </c>
      <c r="G51" s="96" t="s">
        <v>176</v>
      </c>
      <c r="H51" s="96" t="s">
        <v>150</v>
      </c>
      <c r="I51" s="97">
        <v>81.582659000000007</v>
      </c>
      <c r="J51" s="98">
        <v>478.3</v>
      </c>
      <c r="K51" s="95"/>
      <c r="L51" s="97">
        <v>0.39020986000000002</v>
      </c>
      <c r="M51" s="99">
        <v>2.1479123617342281E-7</v>
      </c>
      <c r="N51" s="99">
        <f t="shared" si="1"/>
        <v>3.4839232941146249E-3</v>
      </c>
      <c r="O51" s="99">
        <f>L51/'סכום נכסי הקרן'!$C$42</f>
        <v>5.5284619291836657E-4</v>
      </c>
    </row>
    <row r="52" spans="2:15" s="119" customFormat="1">
      <c r="B52" s="85" t="s">
        <v>365</v>
      </c>
      <c r="C52" s="95" t="s">
        <v>366</v>
      </c>
      <c r="D52" s="96" t="s">
        <v>106</v>
      </c>
      <c r="E52" s="96" t="s">
        <v>239</v>
      </c>
      <c r="F52" s="95" t="s">
        <v>367</v>
      </c>
      <c r="G52" s="96" t="s">
        <v>368</v>
      </c>
      <c r="H52" s="96" t="s">
        <v>150</v>
      </c>
      <c r="I52" s="97">
        <v>1.5114240000000001</v>
      </c>
      <c r="J52" s="98">
        <v>17500</v>
      </c>
      <c r="K52" s="95"/>
      <c r="L52" s="97">
        <v>0.26449915099999999</v>
      </c>
      <c r="M52" s="99">
        <v>3.3000257421501183E-7</v>
      </c>
      <c r="N52" s="99">
        <f t="shared" si="1"/>
        <v>2.3615363113644577E-3</v>
      </c>
      <c r="O52" s="99">
        <f>L52/'סכום נכסי הקרן'!$C$42</f>
        <v>3.7474027094161629E-4</v>
      </c>
    </row>
    <row r="53" spans="2:15" s="119" customFormat="1">
      <c r="B53" s="85" t="s">
        <v>369</v>
      </c>
      <c r="C53" s="95" t="s">
        <v>370</v>
      </c>
      <c r="D53" s="96" t="s">
        <v>106</v>
      </c>
      <c r="E53" s="96" t="s">
        <v>239</v>
      </c>
      <c r="F53" s="95" t="s">
        <v>371</v>
      </c>
      <c r="G53" s="96" t="s">
        <v>372</v>
      </c>
      <c r="H53" s="96" t="s">
        <v>150</v>
      </c>
      <c r="I53" s="97">
        <v>9.7781870000000009</v>
      </c>
      <c r="J53" s="98">
        <v>3942</v>
      </c>
      <c r="K53" s="95"/>
      <c r="L53" s="97">
        <v>0.38545613300000003</v>
      </c>
      <c r="M53" s="99">
        <v>3.953861366313196E-7</v>
      </c>
      <c r="N53" s="99">
        <f t="shared" si="1"/>
        <v>3.4414804398280583E-3</v>
      </c>
      <c r="O53" s="99">
        <f>L53/'סכום נכסי הקרן'!$C$42</f>
        <v>5.4611115071793819E-4</v>
      </c>
    </row>
    <row r="54" spans="2:15" s="119" customFormat="1">
      <c r="B54" s="85" t="s">
        <v>373</v>
      </c>
      <c r="C54" s="95" t="s">
        <v>374</v>
      </c>
      <c r="D54" s="96" t="s">
        <v>106</v>
      </c>
      <c r="E54" s="96" t="s">
        <v>239</v>
      </c>
      <c r="F54" s="95" t="s">
        <v>375</v>
      </c>
      <c r="G54" s="96" t="s">
        <v>247</v>
      </c>
      <c r="H54" s="96" t="s">
        <v>150</v>
      </c>
      <c r="I54" s="97">
        <v>1.160895</v>
      </c>
      <c r="J54" s="98">
        <v>159100</v>
      </c>
      <c r="K54" s="95"/>
      <c r="L54" s="97">
        <v>1.8469835140000002</v>
      </c>
      <c r="M54" s="99">
        <v>5.4329813198050316E-7</v>
      </c>
      <c r="N54" s="99">
        <f t="shared" si="1"/>
        <v>1.6490482552824998E-2</v>
      </c>
      <c r="O54" s="99">
        <f>L54/'סכום נכסי הקרן'!$C$42</f>
        <v>2.6167913955272341E-3</v>
      </c>
    </row>
    <row r="55" spans="2:15" s="119" customFormat="1">
      <c r="B55" s="85" t="s">
        <v>376</v>
      </c>
      <c r="C55" s="95" t="s">
        <v>377</v>
      </c>
      <c r="D55" s="96" t="s">
        <v>106</v>
      </c>
      <c r="E55" s="96" t="s">
        <v>239</v>
      </c>
      <c r="F55" s="95" t="s">
        <v>378</v>
      </c>
      <c r="G55" s="96" t="s">
        <v>247</v>
      </c>
      <c r="H55" s="96" t="s">
        <v>150</v>
      </c>
      <c r="I55" s="97">
        <v>4.5050470000000002</v>
      </c>
      <c r="J55" s="98">
        <v>5028</v>
      </c>
      <c r="K55" s="95"/>
      <c r="L55" s="97">
        <v>0.22651373799999999</v>
      </c>
      <c r="M55" s="99">
        <v>2.5118458361641256E-7</v>
      </c>
      <c r="N55" s="99">
        <f t="shared" si="1"/>
        <v>2.0223899218107327E-3</v>
      </c>
      <c r="O55" s="99">
        <f>L55/'סכום נכסי הקרן'!$C$42</f>
        <v>3.2092284315165262E-4</v>
      </c>
    </row>
    <row r="56" spans="2:15" s="119" customFormat="1">
      <c r="B56" s="85" t="s">
        <v>379</v>
      </c>
      <c r="C56" s="95" t="s">
        <v>380</v>
      </c>
      <c r="D56" s="96" t="s">
        <v>106</v>
      </c>
      <c r="E56" s="96" t="s">
        <v>239</v>
      </c>
      <c r="F56" s="95" t="s">
        <v>381</v>
      </c>
      <c r="G56" s="96" t="s">
        <v>382</v>
      </c>
      <c r="H56" s="96" t="s">
        <v>150</v>
      </c>
      <c r="I56" s="97">
        <v>3.5230950000000001</v>
      </c>
      <c r="J56" s="98">
        <v>18210</v>
      </c>
      <c r="K56" s="95"/>
      <c r="L56" s="97">
        <v>0.6415556790000001</v>
      </c>
      <c r="M56" s="99">
        <v>6.6864014256852997E-7</v>
      </c>
      <c r="N56" s="99">
        <f t="shared" si="1"/>
        <v>5.7280222866219347E-3</v>
      </c>
      <c r="O56" s="99">
        <f>L56/'סכום נכסי הקרן'!$C$42</f>
        <v>9.0895092881637511E-4</v>
      </c>
    </row>
    <row r="57" spans="2:15" s="119" customFormat="1">
      <c r="B57" s="85" t="s">
        <v>383</v>
      </c>
      <c r="C57" s="95" t="s">
        <v>384</v>
      </c>
      <c r="D57" s="96" t="s">
        <v>106</v>
      </c>
      <c r="E57" s="96" t="s">
        <v>239</v>
      </c>
      <c r="F57" s="95" t="s">
        <v>385</v>
      </c>
      <c r="G57" s="96" t="s">
        <v>352</v>
      </c>
      <c r="H57" s="96" t="s">
        <v>150</v>
      </c>
      <c r="I57" s="97">
        <v>4.7258620000000002</v>
      </c>
      <c r="J57" s="98">
        <v>6638</v>
      </c>
      <c r="K57" s="95"/>
      <c r="L57" s="97">
        <v>0.31370274300000001</v>
      </c>
      <c r="M57" s="99">
        <v>3.3682911246429554E-7</v>
      </c>
      <c r="N57" s="99">
        <f t="shared" si="1"/>
        <v>2.8008423307533887E-3</v>
      </c>
      <c r="O57" s="99">
        <f>L57/'סכום נכסי הקרן'!$C$42</f>
        <v>4.4445152456065246E-4</v>
      </c>
    </row>
    <row r="58" spans="2:15" s="119" customFormat="1">
      <c r="B58" s="85" t="s">
        <v>386</v>
      </c>
      <c r="C58" s="95" t="s">
        <v>387</v>
      </c>
      <c r="D58" s="96" t="s">
        <v>106</v>
      </c>
      <c r="E58" s="96" t="s">
        <v>239</v>
      </c>
      <c r="F58" s="95" t="s">
        <v>388</v>
      </c>
      <c r="G58" s="96" t="s">
        <v>389</v>
      </c>
      <c r="H58" s="96" t="s">
        <v>150</v>
      </c>
      <c r="I58" s="97">
        <v>2.235773</v>
      </c>
      <c r="J58" s="98">
        <v>12540</v>
      </c>
      <c r="K58" s="95"/>
      <c r="L58" s="97">
        <v>0.280365957</v>
      </c>
      <c r="M58" s="99">
        <v>3.2916210023208577E-7</v>
      </c>
      <c r="N58" s="99">
        <f t="shared" si="1"/>
        <v>2.5032004277622281E-3</v>
      </c>
      <c r="O58" s="99">
        <f>L58/'סכום נכסי הקרן'!$C$42</f>
        <v>3.9722023413597097E-4</v>
      </c>
    </row>
    <row r="59" spans="2:15" s="119" customFormat="1">
      <c r="B59" s="85" t="s">
        <v>390</v>
      </c>
      <c r="C59" s="95" t="s">
        <v>391</v>
      </c>
      <c r="D59" s="96" t="s">
        <v>106</v>
      </c>
      <c r="E59" s="96" t="s">
        <v>239</v>
      </c>
      <c r="F59" s="95" t="s">
        <v>392</v>
      </c>
      <c r="G59" s="96" t="s">
        <v>389</v>
      </c>
      <c r="H59" s="96" t="s">
        <v>150</v>
      </c>
      <c r="I59" s="97">
        <v>11.063713999999999</v>
      </c>
      <c r="J59" s="98">
        <v>8787</v>
      </c>
      <c r="K59" s="95"/>
      <c r="L59" s="97">
        <v>0.97216858600000011</v>
      </c>
      <c r="M59" s="99">
        <v>4.9209949509126514E-7</v>
      </c>
      <c r="N59" s="99">
        <f t="shared" si="1"/>
        <v>8.6798441806977336E-3</v>
      </c>
      <c r="O59" s="99">
        <f>L59/'סכום נכסי הקרן'!$C$42</f>
        <v>1.377360637798675E-3</v>
      </c>
    </row>
    <row r="60" spans="2:15" s="119" customFormat="1">
      <c r="B60" s="85" t="s">
        <v>393</v>
      </c>
      <c r="C60" s="95" t="s">
        <v>394</v>
      </c>
      <c r="D60" s="96" t="s">
        <v>106</v>
      </c>
      <c r="E60" s="96" t="s">
        <v>239</v>
      </c>
      <c r="F60" s="95" t="s">
        <v>395</v>
      </c>
      <c r="G60" s="96" t="s">
        <v>284</v>
      </c>
      <c r="H60" s="96" t="s">
        <v>150</v>
      </c>
      <c r="I60" s="97">
        <v>2.0562659999999999</v>
      </c>
      <c r="J60" s="98">
        <v>21080</v>
      </c>
      <c r="K60" s="95"/>
      <c r="L60" s="97">
        <v>0.43346087499999997</v>
      </c>
      <c r="M60" s="99">
        <v>1.1904951031590355E-7</v>
      </c>
      <c r="N60" s="99">
        <f t="shared" si="1"/>
        <v>3.8700827280474344E-3</v>
      </c>
      <c r="O60" s="99">
        <f>L60/'סכום נכסי הקרן'!$C$42</f>
        <v>6.1412388329401503E-4</v>
      </c>
    </row>
    <row r="61" spans="2:15" s="119" customFormat="1">
      <c r="B61" s="85" t="s">
        <v>396</v>
      </c>
      <c r="C61" s="95" t="s">
        <v>397</v>
      </c>
      <c r="D61" s="96" t="s">
        <v>106</v>
      </c>
      <c r="E61" s="96" t="s">
        <v>239</v>
      </c>
      <c r="F61" s="95" t="s">
        <v>398</v>
      </c>
      <c r="G61" s="96" t="s">
        <v>247</v>
      </c>
      <c r="H61" s="96" t="s">
        <v>150</v>
      </c>
      <c r="I61" s="97">
        <v>1.023352</v>
      </c>
      <c r="J61" s="98">
        <v>39860</v>
      </c>
      <c r="K61" s="95"/>
      <c r="L61" s="97">
        <v>0.40790817500000004</v>
      </c>
      <c r="M61" s="99">
        <v>1.8937300051666427E-7</v>
      </c>
      <c r="N61" s="99">
        <f t="shared" si="1"/>
        <v>3.6419397314621546E-3</v>
      </c>
      <c r="O61" s="99">
        <f>L61/'סכום נכסי הקרן'!$C$42</f>
        <v>5.7792102334120626E-4</v>
      </c>
    </row>
    <row r="62" spans="2:15" s="119" customFormat="1">
      <c r="B62" s="85" t="s">
        <v>399</v>
      </c>
      <c r="C62" s="95" t="s">
        <v>400</v>
      </c>
      <c r="D62" s="96" t="s">
        <v>106</v>
      </c>
      <c r="E62" s="96" t="s">
        <v>239</v>
      </c>
      <c r="F62" s="95" t="s">
        <v>401</v>
      </c>
      <c r="G62" s="96" t="s">
        <v>277</v>
      </c>
      <c r="H62" s="96" t="s">
        <v>150</v>
      </c>
      <c r="I62" s="97">
        <v>14.513995999999999</v>
      </c>
      <c r="J62" s="98">
        <v>5268</v>
      </c>
      <c r="K62" s="95"/>
      <c r="L62" s="97">
        <v>0.76459728500000013</v>
      </c>
      <c r="M62" s="99">
        <v>2.611423511026232E-7</v>
      </c>
      <c r="N62" s="99">
        <f t="shared" si="1"/>
        <v>6.8265786308636563E-3</v>
      </c>
      <c r="O62" s="99">
        <f>L62/'סכום נכסי הקרן'!$C$42</f>
        <v>1.0832752871184992E-3</v>
      </c>
    </row>
    <row r="63" spans="2:15" s="119" customFormat="1">
      <c r="B63" s="85" t="s">
        <v>402</v>
      </c>
      <c r="C63" s="95" t="s">
        <v>403</v>
      </c>
      <c r="D63" s="96" t="s">
        <v>106</v>
      </c>
      <c r="E63" s="96" t="s">
        <v>239</v>
      </c>
      <c r="F63" s="95" t="s">
        <v>404</v>
      </c>
      <c r="G63" s="96" t="s">
        <v>389</v>
      </c>
      <c r="H63" s="96" t="s">
        <v>150</v>
      </c>
      <c r="I63" s="97">
        <v>31.907302999999999</v>
      </c>
      <c r="J63" s="98">
        <v>4137</v>
      </c>
      <c r="K63" s="95"/>
      <c r="L63" s="97">
        <v>1.3200051420000001</v>
      </c>
      <c r="M63" s="99">
        <v>5.1731069347590455E-7</v>
      </c>
      <c r="N63" s="99">
        <f t="shared" si="1"/>
        <v>1.1785444536344836E-2</v>
      </c>
      <c r="O63" s="99">
        <f>L63/'סכום נכסי הקרן'!$C$42</f>
        <v>1.8701726742306507E-3</v>
      </c>
    </row>
    <row r="64" spans="2:15" s="119" customFormat="1">
      <c r="B64" s="85" t="s">
        <v>405</v>
      </c>
      <c r="C64" s="95" t="s">
        <v>406</v>
      </c>
      <c r="D64" s="96" t="s">
        <v>106</v>
      </c>
      <c r="E64" s="96" t="s">
        <v>239</v>
      </c>
      <c r="F64" s="95" t="s">
        <v>407</v>
      </c>
      <c r="G64" s="96" t="s">
        <v>372</v>
      </c>
      <c r="H64" s="96" t="s">
        <v>150</v>
      </c>
      <c r="I64" s="97">
        <v>56.726661000000007</v>
      </c>
      <c r="J64" s="98">
        <v>2136</v>
      </c>
      <c r="K64" s="95"/>
      <c r="L64" s="97">
        <v>1.211681475</v>
      </c>
      <c r="M64" s="99">
        <v>5.2688686967169628E-7</v>
      </c>
      <c r="N64" s="99">
        <f t="shared" si="1"/>
        <v>1.0818294842164336E-2</v>
      </c>
      <c r="O64" s="99">
        <f>L64/'סכום נכסי הקרן'!$C$42</f>
        <v>1.7167005735925303E-3</v>
      </c>
    </row>
    <row r="65" spans="2:15" s="119" customFormat="1">
      <c r="B65" s="85" t="s">
        <v>408</v>
      </c>
      <c r="C65" s="95" t="s">
        <v>409</v>
      </c>
      <c r="D65" s="96" t="s">
        <v>106</v>
      </c>
      <c r="E65" s="96" t="s">
        <v>239</v>
      </c>
      <c r="F65" s="95" t="s">
        <v>410</v>
      </c>
      <c r="G65" s="96" t="s">
        <v>277</v>
      </c>
      <c r="H65" s="96" t="s">
        <v>150</v>
      </c>
      <c r="I65" s="97">
        <v>13.383608000000002</v>
      </c>
      <c r="J65" s="98">
        <v>3975</v>
      </c>
      <c r="K65" s="95"/>
      <c r="L65" s="97">
        <v>0.53199840400000009</v>
      </c>
      <c r="M65" s="99">
        <v>2.1152520222592862E-7</v>
      </c>
      <c r="N65" s="99">
        <f t="shared" si="1"/>
        <v>4.7498585302980382E-3</v>
      </c>
      <c r="O65" s="99">
        <f>L65/'סכום נכסי הקרן'!$C$42</f>
        <v>7.5373106228029995E-4</v>
      </c>
    </row>
    <row r="66" spans="2:15" s="119" customFormat="1">
      <c r="B66" s="85" t="s">
        <v>411</v>
      </c>
      <c r="C66" s="95" t="s">
        <v>412</v>
      </c>
      <c r="D66" s="96" t="s">
        <v>106</v>
      </c>
      <c r="E66" s="96" t="s">
        <v>239</v>
      </c>
      <c r="F66" s="95" t="s">
        <v>413</v>
      </c>
      <c r="G66" s="96" t="s">
        <v>288</v>
      </c>
      <c r="H66" s="96" t="s">
        <v>150</v>
      </c>
      <c r="I66" s="97">
        <v>1.1012169999999999</v>
      </c>
      <c r="J66" s="98">
        <v>8450</v>
      </c>
      <c r="K66" s="95"/>
      <c r="L66" s="97">
        <v>9.3052839000000012E-2</v>
      </c>
      <c r="M66" s="99">
        <v>3.9231318848797301E-8</v>
      </c>
      <c r="N66" s="99">
        <f t="shared" si="1"/>
        <v>8.3080666740609232E-4</v>
      </c>
      <c r="O66" s="99">
        <f>L66/'סכום נכסי הקרן'!$C$42</f>
        <v>1.3183651428335438E-4</v>
      </c>
    </row>
    <row r="67" spans="2:15" s="119" customFormat="1">
      <c r="B67" s="85" t="s">
        <v>414</v>
      </c>
      <c r="C67" s="95" t="s">
        <v>415</v>
      </c>
      <c r="D67" s="96" t="s">
        <v>106</v>
      </c>
      <c r="E67" s="96" t="s">
        <v>239</v>
      </c>
      <c r="F67" s="95" t="s">
        <v>416</v>
      </c>
      <c r="G67" s="96" t="s">
        <v>273</v>
      </c>
      <c r="H67" s="96" t="s">
        <v>150</v>
      </c>
      <c r="I67" s="97">
        <v>38.947090000000003</v>
      </c>
      <c r="J67" s="98">
        <v>2380</v>
      </c>
      <c r="K67" s="95"/>
      <c r="L67" s="97">
        <v>0.92694075399999998</v>
      </c>
      <c r="M67" s="99">
        <v>3.9669996343365146E-7</v>
      </c>
      <c r="N67" s="99">
        <f t="shared" si="1"/>
        <v>8.2760350677063207E-3</v>
      </c>
      <c r="O67" s="99">
        <f>L67/'סכום נכסי הקרן'!$C$42</f>
        <v>1.3132822089882098E-3</v>
      </c>
    </row>
    <row r="68" spans="2:15" s="119" customFormat="1">
      <c r="B68" s="85" t="s">
        <v>417</v>
      </c>
      <c r="C68" s="95" t="s">
        <v>418</v>
      </c>
      <c r="D68" s="96" t="s">
        <v>106</v>
      </c>
      <c r="E68" s="96" t="s">
        <v>239</v>
      </c>
      <c r="F68" s="95" t="s">
        <v>419</v>
      </c>
      <c r="G68" s="96" t="s">
        <v>178</v>
      </c>
      <c r="H68" s="96" t="s">
        <v>150</v>
      </c>
      <c r="I68" s="97">
        <v>7.1829049999999999</v>
      </c>
      <c r="J68" s="98">
        <v>4119</v>
      </c>
      <c r="K68" s="95"/>
      <c r="L68" s="97">
        <v>0.29586383999999999</v>
      </c>
      <c r="M68" s="99">
        <v>1.4424571376416107E-7</v>
      </c>
      <c r="N68" s="99">
        <f t="shared" si="1"/>
        <v>2.6415706770254403E-3</v>
      </c>
      <c r="O68" s="99">
        <f>L68/'סכום נכסי הקרן'!$C$42</f>
        <v>4.1917751018953934E-4</v>
      </c>
    </row>
    <row r="69" spans="2:15" s="119" customFormat="1">
      <c r="B69" s="85" t="s">
        <v>310</v>
      </c>
      <c r="C69" s="95" t="s">
        <v>311</v>
      </c>
      <c r="D69" s="96" t="s">
        <v>106</v>
      </c>
      <c r="E69" s="96" t="s">
        <v>239</v>
      </c>
      <c r="F69" s="95" t="s">
        <v>312</v>
      </c>
      <c r="G69" s="96" t="s">
        <v>258</v>
      </c>
      <c r="H69" s="96" t="s">
        <v>150</v>
      </c>
      <c r="I69" s="97">
        <v>25.083120999999995</v>
      </c>
      <c r="J69" s="98">
        <v>2210</v>
      </c>
      <c r="K69" s="95"/>
      <c r="L69" s="97">
        <v>0.55433697400000004</v>
      </c>
      <c r="M69" s="99">
        <v>2.1586900357842688E-7</v>
      </c>
      <c r="N69" s="99">
        <f>L69/$L$11</f>
        <v>4.9493047062101744E-3</v>
      </c>
      <c r="O69" s="99">
        <f>L69/'סכום נכסי הקרן'!$C$42</f>
        <v>7.8538016868612075E-4</v>
      </c>
    </row>
    <row r="70" spans="2:15" s="119" customFormat="1">
      <c r="B70" s="85" t="s">
        <v>420</v>
      </c>
      <c r="C70" s="95" t="s">
        <v>421</v>
      </c>
      <c r="D70" s="96" t="s">
        <v>106</v>
      </c>
      <c r="E70" s="96" t="s">
        <v>239</v>
      </c>
      <c r="F70" s="95" t="s">
        <v>422</v>
      </c>
      <c r="G70" s="96" t="s">
        <v>137</v>
      </c>
      <c r="H70" s="96" t="s">
        <v>150</v>
      </c>
      <c r="I70" s="97">
        <v>4.77433</v>
      </c>
      <c r="J70" s="98">
        <v>9236</v>
      </c>
      <c r="K70" s="95"/>
      <c r="L70" s="97">
        <v>0.44095708300000003</v>
      </c>
      <c r="M70" s="99">
        <v>4.3825831623503564E-7</v>
      </c>
      <c r="N70" s="99">
        <f t="shared" si="1"/>
        <v>3.9370113640094491E-3</v>
      </c>
      <c r="O70" s="99">
        <f>L70/'סכום נכסי הקרן'!$C$42</f>
        <v>6.2474445052961545E-4</v>
      </c>
    </row>
    <row r="71" spans="2:15" s="119" customFormat="1">
      <c r="B71" s="85" t="s">
        <v>423</v>
      </c>
      <c r="C71" s="95" t="s">
        <v>424</v>
      </c>
      <c r="D71" s="96" t="s">
        <v>106</v>
      </c>
      <c r="E71" s="96" t="s">
        <v>239</v>
      </c>
      <c r="F71" s="95" t="s">
        <v>425</v>
      </c>
      <c r="G71" s="96" t="s">
        <v>266</v>
      </c>
      <c r="H71" s="96" t="s">
        <v>150</v>
      </c>
      <c r="I71" s="97">
        <v>3.1905389999999998</v>
      </c>
      <c r="J71" s="98">
        <v>16330</v>
      </c>
      <c r="K71" s="95"/>
      <c r="L71" s="97">
        <v>0.52101500699999992</v>
      </c>
      <c r="M71" s="99">
        <v>3.3415940900433649E-7</v>
      </c>
      <c r="N71" s="99">
        <f t="shared" si="1"/>
        <v>4.6517951121752641E-3</v>
      </c>
      <c r="O71" s="99">
        <f>L71/'סכום נכסי הקרן'!$C$42</f>
        <v>7.3816987370151543E-4</v>
      </c>
    </row>
    <row r="72" spans="2:15" s="119" customFormat="1">
      <c r="B72" s="85" t="s">
        <v>319</v>
      </c>
      <c r="C72" s="95" t="s">
        <v>320</v>
      </c>
      <c r="D72" s="96" t="s">
        <v>106</v>
      </c>
      <c r="E72" s="96" t="s">
        <v>239</v>
      </c>
      <c r="F72" s="95" t="s">
        <v>321</v>
      </c>
      <c r="G72" s="96" t="s">
        <v>258</v>
      </c>
      <c r="H72" s="96" t="s">
        <v>150</v>
      </c>
      <c r="I72" s="97">
        <v>41.309994000000003</v>
      </c>
      <c r="J72" s="98">
        <v>1835</v>
      </c>
      <c r="K72" s="95"/>
      <c r="L72" s="97">
        <v>0.75803839699999986</v>
      </c>
      <c r="M72" s="99">
        <v>2.5296876432364651E-7</v>
      </c>
      <c r="N72" s="99">
        <f>L72/$L$11</f>
        <v>6.768018699326586E-3</v>
      </c>
      <c r="O72" s="99">
        <f>L72/'סכום נכסי הקרן'!$C$42</f>
        <v>1.0739827073241851E-3</v>
      </c>
    </row>
    <row r="73" spans="2:15" s="119" customFormat="1">
      <c r="B73" s="85" t="s">
        <v>426</v>
      </c>
      <c r="C73" s="95" t="s">
        <v>427</v>
      </c>
      <c r="D73" s="96" t="s">
        <v>106</v>
      </c>
      <c r="E73" s="96" t="s">
        <v>239</v>
      </c>
      <c r="F73" s="95" t="s">
        <v>428</v>
      </c>
      <c r="G73" s="96" t="s">
        <v>352</v>
      </c>
      <c r="H73" s="96" t="s">
        <v>150</v>
      </c>
      <c r="I73" s="97">
        <v>0.78238099999999999</v>
      </c>
      <c r="J73" s="98">
        <v>23330</v>
      </c>
      <c r="K73" s="95"/>
      <c r="L73" s="97">
        <v>0.182529575</v>
      </c>
      <c r="M73" s="99">
        <v>3.3399088674514047E-7</v>
      </c>
      <c r="N73" s="99">
        <f t="shared" si="1"/>
        <v>1.6296846989139189E-3</v>
      </c>
      <c r="O73" s="99">
        <f>L73/'סכום נכסי הקרן'!$C$42</f>
        <v>2.5860643458306629E-4</v>
      </c>
    </row>
    <row r="74" spans="2:15" s="119" customFormat="1">
      <c r="B74" s="85" t="s">
        <v>429</v>
      </c>
      <c r="C74" s="95" t="s">
        <v>430</v>
      </c>
      <c r="D74" s="96" t="s">
        <v>106</v>
      </c>
      <c r="E74" s="96" t="s">
        <v>239</v>
      </c>
      <c r="F74" s="95" t="s">
        <v>431</v>
      </c>
      <c r="G74" s="96" t="s">
        <v>432</v>
      </c>
      <c r="H74" s="96" t="s">
        <v>150</v>
      </c>
      <c r="I74" s="97">
        <v>7.2371439999999998</v>
      </c>
      <c r="J74" s="98">
        <v>1869</v>
      </c>
      <c r="K74" s="95"/>
      <c r="L74" s="97">
        <v>0.13526222200000002</v>
      </c>
      <c r="M74" s="99">
        <v>1.7972655733241328E-7</v>
      </c>
      <c r="N74" s="99">
        <f t="shared" si="1"/>
        <v>1.2076660647158011E-3</v>
      </c>
      <c r="O74" s="99">
        <f>L74/'סכום נכסי הקרן'!$C$42</f>
        <v>1.9163842881463563E-4</v>
      </c>
    </row>
    <row r="75" spans="2:15" s="119" customFormat="1">
      <c r="B75" s="85" t="s">
        <v>433</v>
      </c>
      <c r="C75" s="95" t="s">
        <v>434</v>
      </c>
      <c r="D75" s="96" t="s">
        <v>106</v>
      </c>
      <c r="E75" s="96" t="s">
        <v>239</v>
      </c>
      <c r="F75" s="95" t="s">
        <v>435</v>
      </c>
      <c r="G75" s="96" t="s">
        <v>334</v>
      </c>
      <c r="H75" s="96" t="s">
        <v>150</v>
      </c>
      <c r="I75" s="97">
        <v>5.673705</v>
      </c>
      <c r="J75" s="98">
        <v>9232</v>
      </c>
      <c r="K75" s="95"/>
      <c r="L75" s="97">
        <v>0.52379645100000005</v>
      </c>
      <c r="M75" s="99">
        <v>4.5109836316085489E-7</v>
      </c>
      <c r="N75" s="99">
        <f t="shared" si="1"/>
        <v>4.6766287684618475E-3</v>
      </c>
      <c r="O75" s="99">
        <f>L75/'סכום נכסי הקרן'!$C$42</f>
        <v>7.4211060120188085E-4</v>
      </c>
    </row>
    <row r="76" spans="2:15" s="119" customFormat="1">
      <c r="B76" s="85" t="s">
        <v>436</v>
      </c>
      <c r="C76" s="95" t="s">
        <v>437</v>
      </c>
      <c r="D76" s="96" t="s">
        <v>106</v>
      </c>
      <c r="E76" s="96" t="s">
        <v>239</v>
      </c>
      <c r="F76" s="95" t="s">
        <v>438</v>
      </c>
      <c r="G76" s="96" t="s">
        <v>247</v>
      </c>
      <c r="H76" s="96" t="s">
        <v>150</v>
      </c>
      <c r="I76" s="97">
        <v>53.460847000000001</v>
      </c>
      <c r="J76" s="98">
        <v>1381</v>
      </c>
      <c r="K76" s="95"/>
      <c r="L76" s="97">
        <v>0.73829429899999999</v>
      </c>
      <c r="M76" s="99">
        <v>3.038738170836154E-7</v>
      </c>
      <c r="N76" s="99">
        <f t="shared" si="1"/>
        <v>6.5917368315555318E-3</v>
      </c>
      <c r="O76" s="99">
        <f>L76/'סכום נכסי הקרן'!$C$42</f>
        <v>1.0460094279921173E-3</v>
      </c>
    </row>
    <row r="77" spans="2:15" s="119" customFormat="1">
      <c r="B77" s="85" t="s">
        <v>439</v>
      </c>
      <c r="C77" s="95" t="s">
        <v>440</v>
      </c>
      <c r="D77" s="96" t="s">
        <v>106</v>
      </c>
      <c r="E77" s="96" t="s">
        <v>239</v>
      </c>
      <c r="F77" s="95" t="s">
        <v>441</v>
      </c>
      <c r="G77" s="96" t="s">
        <v>137</v>
      </c>
      <c r="H77" s="96" t="s">
        <v>150</v>
      </c>
      <c r="I77" s="97">
        <v>2.3821590000000001</v>
      </c>
      <c r="J77" s="98">
        <v>19240</v>
      </c>
      <c r="K77" s="95"/>
      <c r="L77" s="97">
        <v>0.45832736700000004</v>
      </c>
      <c r="M77" s="99">
        <v>1.7292618395896568E-7</v>
      </c>
      <c r="N77" s="99">
        <f t="shared" si="1"/>
        <v>4.0920990315865486E-3</v>
      </c>
      <c r="O77" s="99">
        <f>L77/'סכום נכסי הקרן'!$C$42</f>
        <v>6.4935452926855562E-4</v>
      </c>
    </row>
    <row r="78" spans="2:15" s="119" customFormat="1">
      <c r="B78" s="85" t="s">
        <v>442</v>
      </c>
      <c r="C78" s="95" t="s">
        <v>443</v>
      </c>
      <c r="D78" s="96" t="s">
        <v>106</v>
      </c>
      <c r="E78" s="96" t="s">
        <v>239</v>
      </c>
      <c r="F78" s="95" t="s">
        <v>444</v>
      </c>
      <c r="G78" s="96" t="s">
        <v>273</v>
      </c>
      <c r="H78" s="96" t="s">
        <v>150</v>
      </c>
      <c r="I78" s="97">
        <v>371.433088</v>
      </c>
      <c r="J78" s="98">
        <v>254.6</v>
      </c>
      <c r="K78" s="95"/>
      <c r="L78" s="97">
        <v>0.945668642</v>
      </c>
      <c r="M78" s="99">
        <v>3.3051021718420585E-7</v>
      </c>
      <c r="N78" s="99">
        <f t="shared" si="1"/>
        <v>8.4432438749178287E-3</v>
      </c>
      <c r="O78" s="99">
        <f>L78/'סכום נכסי הקרן'!$C$42</f>
        <v>1.339815730161154E-3</v>
      </c>
    </row>
    <row r="79" spans="2:15" s="119" customFormat="1">
      <c r="B79" s="85" t="s">
        <v>445</v>
      </c>
      <c r="C79" s="95" t="s">
        <v>446</v>
      </c>
      <c r="D79" s="96" t="s">
        <v>106</v>
      </c>
      <c r="E79" s="96" t="s">
        <v>239</v>
      </c>
      <c r="F79" s="95" t="s">
        <v>447</v>
      </c>
      <c r="G79" s="96" t="s">
        <v>247</v>
      </c>
      <c r="H79" s="96" t="s">
        <v>150</v>
      </c>
      <c r="I79" s="97">
        <v>152.06080499999999</v>
      </c>
      <c r="J79" s="98">
        <v>634.1</v>
      </c>
      <c r="K79" s="95"/>
      <c r="L79" s="97">
        <v>0.96421756600000008</v>
      </c>
      <c r="M79" s="99">
        <v>3.7967181118664733E-7</v>
      </c>
      <c r="N79" s="99">
        <f t="shared" si="1"/>
        <v>8.60885483206884E-3</v>
      </c>
      <c r="O79" s="99">
        <f>L79/'סכום נכסי הקרן'!$C$42</f>
        <v>1.366095696577513E-3</v>
      </c>
    </row>
    <row r="80" spans="2:15" s="119" customFormat="1">
      <c r="B80" s="85" t="s">
        <v>448</v>
      </c>
      <c r="C80" s="95" t="s">
        <v>449</v>
      </c>
      <c r="D80" s="96" t="s">
        <v>106</v>
      </c>
      <c r="E80" s="96" t="s">
        <v>239</v>
      </c>
      <c r="F80" s="95" t="s">
        <v>450</v>
      </c>
      <c r="G80" s="96" t="s">
        <v>247</v>
      </c>
      <c r="H80" s="96" t="s">
        <v>150</v>
      </c>
      <c r="I80" s="97">
        <v>88.042340999999993</v>
      </c>
      <c r="J80" s="98">
        <v>1150</v>
      </c>
      <c r="K80" s="95"/>
      <c r="L80" s="97">
        <v>1.012486926</v>
      </c>
      <c r="M80" s="99">
        <v>2.5099317344944042E-7</v>
      </c>
      <c r="N80" s="99">
        <f t="shared" si="1"/>
        <v>9.0398197177229463E-3</v>
      </c>
      <c r="O80" s="99">
        <f>L80/'סכום נכסי הקרן'!$C$42</f>
        <v>1.4344833378088393E-3</v>
      </c>
    </row>
    <row r="81" spans="2:15" s="119" customFormat="1">
      <c r="B81" s="85" t="s">
        <v>451</v>
      </c>
      <c r="C81" s="95" t="s">
        <v>452</v>
      </c>
      <c r="D81" s="96" t="s">
        <v>106</v>
      </c>
      <c r="E81" s="96" t="s">
        <v>239</v>
      </c>
      <c r="F81" s="95" t="s">
        <v>453</v>
      </c>
      <c r="G81" s="96" t="s">
        <v>273</v>
      </c>
      <c r="H81" s="96" t="s">
        <v>150</v>
      </c>
      <c r="I81" s="97">
        <v>31.516314999999999</v>
      </c>
      <c r="J81" s="98">
        <v>1524</v>
      </c>
      <c r="K81" s="95"/>
      <c r="L81" s="97">
        <v>0.480308648</v>
      </c>
      <c r="M81" s="99">
        <v>3.5613435636601763E-7</v>
      </c>
      <c r="N81" s="99">
        <f t="shared" si="1"/>
        <v>4.2883552125820238E-3</v>
      </c>
      <c r="O81" s="99">
        <f>L81/'סכום נכסי הקרן'!$C$42</f>
        <v>6.8049743149126932E-4</v>
      </c>
    </row>
    <row r="82" spans="2:15" s="119" customFormat="1">
      <c r="B82" s="86"/>
      <c r="C82" s="95"/>
      <c r="D82" s="95"/>
      <c r="E82" s="95"/>
      <c r="F82" s="95"/>
      <c r="G82" s="95"/>
      <c r="H82" s="95"/>
      <c r="I82" s="97"/>
      <c r="J82" s="98"/>
      <c r="K82" s="95"/>
      <c r="L82" s="95"/>
      <c r="M82" s="95"/>
      <c r="N82" s="99"/>
      <c r="O82" s="95"/>
    </row>
    <row r="83" spans="2:15" s="119" customFormat="1">
      <c r="B83" s="84" t="s">
        <v>26</v>
      </c>
      <c r="C83" s="91"/>
      <c r="D83" s="91"/>
      <c r="E83" s="91"/>
      <c r="F83" s="91"/>
      <c r="G83" s="91"/>
      <c r="H83" s="91"/>
      <c r="I83" s="92"/>
      <c r="J83" s="93"/>
      <c r="K83" s="91"/>
      <c r="L83" s="92">
        <v>3.7533089479999999</v>
      </c>
      <c r="M83" s="91"/>
      <c r="N83" s="94">
        <f t="shared" ref="N83:N122" si="2">L83/$L$11</f>
        <v>3.3510789486319123E-2</v>
      </c>
      <c r="O83" s="94">
        <f>L83/'סכום נכסי הקרן'!$C$42</f>
        <v>5.3176579462862351E-3</v>
      </c>
    </row>
    <row r="84" spans="2:15" s="119" customFormat="1">
      <c r="B84" s="85" t="s">
        <v>454</v>
      </c>
      <c r="C84" s="95" t="s">
        <v>455</v>
      </c>
      <c r="D84" s="96" t="s">
        <v>106</v>
      </c>
      <c r="E84" s="96" t="s">
        <v>239</v>
      </c>
      <c r="F84" s="95" t="s">
        <v>456</v>
      </c>
      <c r="G84" s="96" t="s">
        <v>432</v>
      </c>
      <c r="H84" s="96" t="s">
        <v>150</v>
      </c>
      <c r="I84" s="97">
        <v>10.970375999999998</v>
      </c>
      <c r="J84" s="98">
        <v>778</v>
      </c>
      <c r="K84" s="95"/>
      <c r="L84" s="97">
        <v>8.5349521999999997E-2</v>
      </c>
      <c r="M84" s="99">
        <v>4.2596293736924749E-7</v>
      </c>
      <c r="N84" s="99">
        <f t="shared" si="2"/>
        <v>7.6202889347119166E-4</v>
      </c>
      <c r="O84" s="99">
        <f>L84/'סכום נכסי הקרן'!$C$42</f>
        <v>1.2092251668141437E-4</v>
      </c>
    </row>
    <row r="85" spans="2:15" s="119" customFormat="1">
      <c r="B85" s="85" t="s">
        <v>457</v>
      </c>
      <c r="C85" s="95" t="s">
        <v>458</v>
      </c>
      <c r="D85" s="96" t="s">
        <v>106</v>
      </c>
      <c r="E85" s="96" t="s">
        <v>239</v>
      </c>
      <c r="F85" s="95" t="s">
        <v>459</v>
      </c>
      <c r="G85" s="96" t="s">
        <v>372</v>
      </c>
      <c r="H85" s="96" t="s">
        <v>150</v>
      </c>
      <c r="I85" s="97">
        <v>1.991344</v>
      </c>
      <c r="J85" s="98">
        <v>2980</v>
      </c>
      <c r="K85" s="95"/>
      <c r="L85" s="97">
        <v>5.9342047000000002E-2</v>
      </c>
      <c r="M85" s="99">
        <v>4.0338280654481383E-7</v>
      </c>
      <c r="N85" s="99">
        <f t="shared" si="2"/>
        <v>5.298255145673277E-4</v>
      </c>
      <c r="O85" s="99">
        <f>L85/'סכום נכסי הקרן'!$C$42</f>
        <v>8.4075335164346632E-5</v>
      </c>
    </row>
    <row r="86" spans="2:15" s="119" customFormat="1">
      <c r="B86" s="85" t="s">
        <v>460</v>
      </c>
      <c r="C86" s="95" t="s">
        <v>461</v>
      </c>
      <c r="D86" s="96" t="s">
        <v>106</v>
      </c>
      <c r="E86" s="96" t="s">
        <v>239</v>
      </c>
      <c r="F86" s="95" t="s">
        <v>462</v>
      </c>
      <c r="G86" s="96" t="s">
        <v>137</v>
      </c>
      <c r="H86" s="96" t="s">
        <v>150</v>
      </c>
      <c r="I86" s="97">
        <v>26.028995999999996</v>
      </c>
      <c r="J86" s="98">
        <v>449.8</v>
      </c>
      <c r="K86" s="95"/>
      <c r="L86" s="97">
        <v>0.117078424</v>
      </c>
      <c r="M86" s="99">
        <v>4.7335861162182943E-7</v>
      </c>
      <c r="N86" s="99">
        <f t="shared" si="2"/>
        <v>1.0453150738216322E-3</v>
      </c>
      <c r="O86" s="99">
        <f>L86/'סכום נכסי הקרן'!$C$42</f>
        <v>1.6587576997998543E-4</v>
      </c>
    </row>
    <row r="87" spans="2:15" s="119" customFormat="1">
      <c r="B87" s="85" t="s">
        <v>463</v>
      </c>
      <c r="C87" s="95" t="s">
        <v>464</v>
      </c>
      <c r="D87" s="96" t="s">
        <v>106</v>
      </c>
      <c r="E87" s="96" t="s">
        <v>239</v>
      </c>
      <c r="F87" s="95" t="s">
        <v>465</v>
      </c>
      <c r="G87" s="96" t="s">
        <v>382</v>
      </c>
      <c r="H87" s="96" t="s">
        <v>150</v>
      </c>
      <c r="I87" s="97">
        <v>8.2853619999999992</v>
      </c>
      <c r="J87" s="98">
        <v>2167</v>
      </c>
      <c r="K87" s="95"/>
      <c r="L87" s="97">
        <v>0.17954379300000001</v>
      </c>
      <c r="M87" s="99">
        <v>6.2414457886507519E-7</v>
      </c>
      <c r="N87" s="99">
        <f t="shared" si="2"/>
        <v>1.6030266450632342E-3</v>
      </c>
      <c r="O87" s="99">
        <f>L87/'סכום נכסי הקרן'!$C$42</f>
        <v>2.5437620264688664E-4</v>
      </c>
    </row>
    <row r="88" spans="2:15" s="119" customFormat="1">
      <c r="B88" s="85" t="s">
        <v>466</v>
      </c>
      <c r="C88" s="95" t="s">
        <v>467</v>
      </c>
      <c r="D88" s="96" t="s">
        <v>106</v>
      </c>
      <c r="E88" s="96" t="s">
        <v>239</v>
      </c>
      <c r="F88" s="95" t="s">
        <v>468</v>
      </c>
      <c r="G88" s="96" t="s">
        <v>137</v>
      </c>
      <c r="H88" s="96" t="s">
        <v>150</v>
      </c>
      <c r="I88" s="97">
        <v>0.89462299999999995</v>
      </c>
      <c r="J88" s="98">
        <v>5240</v>
      </c>
      <c r="K88" s="95"/>
      <c r="L88" s="97">
        <v>4.6878240999999994E-2</v>
      </c>
      <c r="M88" s="99">
        <v>8.9150274040856994E-8</v>
      </c>
      <c r="N88" s="99">
        <f t="shared" si="2"/>
        <v>4.1854451296289446E-4</v>
      </c>
      <c r="O88" s="99">
        <f>L88/'סכום נכסי הקרן'!$C$42</f>
        <v>6.6416715014735092E-5</v>
      </c>
    </row>
    <row r="89" spans="2:15" s="119" customFormat="1">
      <c r="B89" s="85" t="s">
        <v>469</v>
      </c>
      <c r="C89" s="95" t="s">
        <v>470</v>
      </c>
      <c r="D89" s="96" t="s">
        <v>106</v>
      </c>
      <c r="E89" s="96" t="s">
        <v>239</v>
      </c>
      <c r="F89" s="95" t="s">
        <v>471</v>
      </c>
      <c r="G89" s="96" t="s">
        <v>251</v>
      </c>
      <c r="H89" s="96" t="s">
        <v>150</v>
      </c>
      <c r="I89" s="97">
        <v>8.7419729999999998</v>
      </c>
      <c r="J89" s="98">
        <v>890</v>
      </c>
      <c r="K89" s="95"/>
      <c r="L89" s="97">
        <v>7.7803556999999995E-2</v>
      </c>
      <c r="M89" s="99">
        <v>1.6082343397835465E-7</v>
      </c>
      <c r="N89" s="99">
        <f t="shared" si="2"/>
        <v>6.9465601047927119E-4</v>
      </c>
      <c r="O89" s="99">
        <f>L89/'סכום נכסי הקרן'!$C$42</f>
        <v>1.1023145412818918E-4</v>
      </c>
    </row>
    <row r="90" spans="2:15" s="119" customFormat="1">
      <c r="B90" s="85" t="s">
        <v>472</v>
      </c>
      <c r="C90" s="95" t="s">
        <v>473</v>
      </c>
      <c r="D90" s="96" t="s">
        <v>106</v>
      </c>
      <c r="E90" s="96" t="s">
        <v>239</v>
      </c>
      <c r="F90" s="95" t="s">
        <v>474</v>
      </c>
      <c r="G90" s="96" t="s">
        <v>475</v>
      </c>
      <c r="H90" s="96" t="s">
        <v>150</v>
      </c>
      <c r="I90" s="97">
        <v>122.21548899999999</v>
      </c>
      <c r="J90" s="98">
        <v>128</v>
      </c>
      <c r="K90" s="95"/>
      <c r="L90" s="97">
        <v>0.156435826</v>
      </c>
      <c r="M90" s="99">
        <v>4.2492606423848091E-7</v>
      </c>
      <c r="N90" s="99">
        <f t="shared" si="2"/>
        <v>1.396711037069802E-3</v>
      </c>
      <c r="O90" s="99">
        <f>L90/'סכום נכסי הקרן'!$C$42</f>
        <v>2.2163702075631819E-4</v>
      </c>
    </row>
    <row r="91" spans="2:15" s="119" customFormat="1">
      <c r="B91" s="85" t="s">
        <v>476</v>
      </c>
      <c r="C91" s="95" t="s">
        <v>477</v>
      </c>
      <c r="D91" s="96" t="s">
        <v>106</v>
      </c>
      <c r="E91" s="96" t="s">
        <v>239</v>
      </c>
      <c r="F91" s="95" t="s">
        <v>478</v>
      </c>
      <c r="G91" s="96" t="s">
        <v>178</v>
      </c>
      <c r="H91" s="96" t="s">
        <v>150</v>
      </c>
      <c r="I91" s="97">
        <v>0.84474800000000005</v>
      </c>
      <c r="J91" s="98">
        <v>2249</v>
      </c>
      <c r="K91" s="95"/>
      <c r="L91" s="97">
        <v>1.8998391E-2</v>
      </c>
      <c r="M91" s="99">
        <v>2.5075306987343227E-8</v>
      </c>
      <c r="N91" s="99">
        <f t="shared" si="2"/>
        <v>1.6962394788178249E-4</v>
      </c>
      <c r="O91" s="99">
        <f>L91/'סכום נכסי הקרן'!$C$42</f>
        <v>2.691676764888657E-5</v>
      </c>
    </row>
    <row r="92" spans="2:15" s="119" customFormat="1">
      <c r="B92" s="85" t="s">
        <v>479</v>
      </c>
      <c r="C92" s="95" t="s">
        <v>480</v>
      </c>
      <c r="D92" s="96" t="s">
        <v>106</v>
      </c>
      <c r="E92" s="96" t="s">
        <v>239</v>
      </c>
      <c r="F92" s="95" t="s">
        <v>481</v>
      </c>
      <c r="G92" s="96" t="s">
        <v>368</v>
      </c>
      <c r="H92" s="96" t="s">
        <v>150</v>
      </c>
      <c r="I92" s="97">
        <v>13.041361</v>
      </c>
      <c r="J92" s="98">
        <v>170</v>
      </c>
      <c r="K92" s="95"/>
      <c r="L92" s="97">
        <v>2.2170314000000003E-2</v>
      </c>
      <c r="M92" s="99">
        <v>6.7560140899997805E-7</v>
      </c>
      <c r="N92" s="99">
        <f t="shared" si="2"/>
        <v>1.9794393043383269E-4</v>
      </c>
      <c r="O92" s="99">
        <f>L92/'סכום נכסי הקרן'!$C$42</f>
        <v>3.141072265755859E-5</v>
      </c>
    </row>
    <row r="93" spans="2:15" s="119" customFormat="1">
      <c r="B93" s="85" t="s">
        <v>482</v>
      </c>
      <c r="C93" s="95" t="s">
        <v>483</v>
      </c>
      <c r="D93" s="96" t="s">
        <v>106</v>
      </c>
      <c r="E93" s="96" t="s">
        <v>239</v>
      </c>
      <c r="F93" s="95" t="s">
        <v>484</v>
      </c>
      <c r="G93" s="96" t="s">
        <v>175</v>
      </c>
      <c r="H93" s="96" t="s">
        <v>150</v>
      </c>
      <c r="I93" s="97">
        <v>7.8273900000000003</v>
      </c>
      <c r="J93" s="98">
        <v>832.1</v>
      </c>
      <c r="K93" s="95"/>
      <c r="L93" s="97">
        <v>6.5131708999999996E-2</v>
      </c>
      <c r="M93" s="99">
        <v>2.631606816984547E-7</v>
      </c>
      <c r="N93" s="99">
        <f t="shared" si="2"/>
        <v>5.8151754076792201E-4</v>
      </c>
      <c r="O93" s="99">
        <f>L93/'סכום נכסי הקרן'!$C$42</f>
        <v>9.2278081745338024E-5</v>
      </c>
    </row>
    <row r="94" spans="2:15" s="119" customFormat="1">
      <c r="B94" s="85" t="s">
        <v>485</v>
      </c>
      <c r="C94" s="95" t="s">
        <v>486</v>
      </c>
      <c r="D94" s="96" t="s">
        <v>106</v>
      </c>
      <c r="E94" s="96" t="s">
        <v>239</v>
      </c>
      <c r="F94" s="95" t="s">
        <v>487</v>
      </c>
      <c r="G94" s="96" t="s">
        <v>284</v>
      </c>
      <c r="H94" s="96" t="s">
        <v>150</v>
      </c>
      <c r="I94" s="97">
        <v>8.2054399999999994</v>
      </c>
      <c r="J94" s="98">
        <v>2253</v>
      </c>
      <c r="K94" s="95"/>
      <c r="L94" s="97">
        <v>0.18486855900000004</v>
      </c>
      <c r="M94" s="99">
        <v>2.9311660514227198E-7</v>
      </c>
      <c r="N94" s="99">
        <f t="shared" si="2"/>
        <v>1.6505679252941071E-3</v>
      </c>
      <c r="O94" s="99">
        <f>L94/'סכום נכסי הקרן'!$C$42</f>
        <v>2.6192028831217758E-4</v>
      </c>
    </row>
    <row r="95" spans="2:15" s="119" customFormat="1">
      <c r="B95" s="85" t="s">
        <v>488</v>
      </c>
      <c r="C95" s="95" t="s">
        <v>489</v>
      </c>
      <c r="D95" s="96" t="s">
        <v>106</v>
      </c>
      <c r="E95" s="96" t="s">
        <v>239</v>
      </c>
      <c r="F95" s="95" t="s">
        <v>490</v>
      </c>
      <c r="G95" s="96" t="s">
        <v>382</v>
      </c>
      <c r="H95" s="96" t="s">
        <v>150</v>
      </c>
      <c r="I95" s="97">
        <v>4.3803960000000002</v>
      </c>
      <c r="J95" s="98">
        <v>1943</v>
      </c>
      <c r="K95" s="95"/>
      <c r="L95" s="97">
        <v>8.5111092999999999E-2</v>
      </c>
      <c r="M95" s="99">
        <v>6.5846753281893336E-7</v>
      </c>
      <c r="N95" s="99">
        <f t="shared" si="2"/>
        <v>7.5990012013088591E-4</v>
      </c>
      <c r="O95" s="99">
        <f>L95/'סכום נכסי הקרן'!$C$42</f>
        <v>1.205847123908428E-4</v>
      </c>
    </row>
    <row r="96" spans="2:15" s="119" customFormat="1">
      <c r="B96" s="85" t="s">
        <v>491</v>
      </c>
      <c r="C96" s="95" t="s">
        <v>492</v>
      </c>
      <c r="D96" s="96" t="s">
        <v>106</v>
      </c>
      <c r="E96" s="96" t="s">
        <v>239</v>
      </c>
      <c r="F96" s="95" t="s">
        <v>493</v>
      </c>
      <c r="G96" s="96" t="s">
        <v>352</v>
      </c>
      <c r="H96" s="96" t="s">
        <v>150</v>
      </c>
      <c r="I96" s="97">
        <v>0.72802900000000004</v>
      </c>
      <c r="J96" s="98">
        <v>0</v>
      </c>
      <c r="K96" s="95"/>
      <c r="L96" s="97">
        <v>9.9999999999999986E-10</v>
      </c>
      <c r="M96" s="99">
        <v>4.6050649901861629E-7</v>
      </c>
      <c r="N96" s="99">
        <f t="shared" si="2"/>
        <v>8.928332293075896E-12</v>
      </c>
      <c r="O96" s="99">
        <f>L96/'סכום נכסי הקרן'!$C$42</f>
        <v>1.4167919614290794E-12</v>
      </c>
    </row>
    <row r="97" spans="2:15" s="119" customFormat="1">
      <c r="B97" s="85" t="s">
        <v>494</v>
      </c>
      <c r="C97" s="95" t="s">
        <v>495</v>
      </c>
      <c r="D97" s="96" t="s">
        <v>106</v>
      </c>
      <c r="E97" s="96" t="s">
        <v>239</v>
      </c>
      <c r="F97" s="95" t="s">
        <v>496</v>
      </c>
      <c r="G97" s="96" t="s">
        <v>475</v>
      </c>
      <c r="H97" s="96" t="s">
        <v>150</v>
      </c>
      <c r="I97" s="97">
        <v>8.1562099999999997</v>
      </c>
      <c r="J97" s="98">
        <v>731.6</v>
      </c>
      <c r="K97" s="95"/>
      <c r="L97" s="97">
        <v>5.9670828999999995E-2</v>
      </c>
      <c r="M97" s="99">
        <v>3.0301226785431338E-7</v>
      </c>
      <c r="N97" s="99">
        <f t="shared" si="2"/>
        <v>5.3276098951530971E-4</v>
      </c>
      <c r="O97" s="99">
        <f>L97/'סכום נכסי הקרן'!$C$42</f>
        <v>8.4541150859009193E-5</v>
      </c>
    </row>
    <row r="98" spans="2:15" s="119" customFormat="1">
      <c r="B98" s="85" t="s">
        <v>497</v>
      </c>
      <c r="C98" s="95" t="s">
        <v>498</v>
      </c>
      <c r="D98" s="96" t="s">
        <v>106</v>
      </c>
      <c r="E98" s="96" t="s">
        <v>239</v>
      </c>
      <c r="F98" s="95" t="s">
        <v>499</v>
      </c>
      <c r="G98" s="96" t="s">
        <v>173</v>
      </c>
      <c r="H98" s="96" t="s">
        <v>150</v>
      </c>
      <c r="I98" s="97">
        <v>5.0456219999999998</v>
      </c>
      <c r="J98" s="98">
        <v>656.8</v>
      </c>
      <c r="K98" s="95"/>
      <c r="L98" s="97">
        <v>3.3139646999999994E-2</v>
      </c>
      <c r="M98" s="99">
        <v>8.364003644233676E-7</v>
      </c>
      <c r="N98" s="99">
        <f t="shared" si="2"/>
        <v>2.9588178049123572E-4</v>
      </c>
      <c r="O98" s="99">
        <f>L98/'סכום נכסי הקרן'!$C$42</f>
        <v>4.69519854741973E-5</v>
      </c>
    </row>
    <row r="99" spans="2:15" s="119" customFormat="1">
      <c r="B99" s="85" t="s">
        <v>500</v>
      </c>
      <c r="C99" s="95" t="s">
        <v>501</v>
      </c>
      <c r="D99" s="96" t="s">
        <v>106</v>
      </c>
      <c r="E99" s="96" t="s">
        <v>239</v>
      </c>
      <c r="F99" s="95" t="s">
        <v>502</v>
      </c>
      <c r="G99" s="96" t="s">
        <v>176</v>
      </c>
      <c r="H99" s="96" t="s">
        <v>150</v>
      </c>
      <c r="I99" s="97">
        <v>11.529164000000002</v>
      </c>
      <c r="J99" s="98">
        <v>393</v>
      </c>
      <c r="K99" s="95"/>
      <c r="L99" s="97">
        <v>4.5309615999999997E-2</v>
      </c>
      <c r="M99" s="99">
        <v>8.4489163680567952E-7</v>
      </c>
      <c r="N99" s="99">
        <f t="shared" si="2"/>
        <v>4.0453930771966831E-4</v>
      </c>
      <c r="O99" s="99">
        <f>L99/'סכום נכסי הקרן'!$C$42</f>
        <v>6.4194299724238405E-5</v>
      </c>
    </row>
    <row r="100" spans="2:15" s="119" customFormat="1">
      <c r="B100" s="85" t="s">
        <v>503</v>
      </c>
      <c r="C100" s="95" t="s">
        <v>504</v>
      </c>
      <c r="D100" s="96" t="s">
        <v>106</v>
      </c>
      <c r="E100" s="96" t="s">
        <v>239</v>
      </c>
      <c r="F100" s="95" t="s">
        <v>505</v>
      </c>
      <c r="G100" s="96" t="s">
        <v>266</v>
      </c>
      <c r="H100" s="96" t="s">
        <v>150</v>
      </c>
      <c r="I100" s="97">
        <v>16.139961</v>
      </c>
      <c r="J100" s="98">
        <v>662.9</v>
      </c>
      <c r="K100" s="95"/>
      <c r="L100" s="97">
        <v>0.10699180200000001</v>
      </c>
      <c r="M100" s="99">
        <v>4.7148975757597358E-7</v>
      </c>
      <c r="N100" s="99">
        <f t="shared" si="2"/>
        <v>9.5525836089098242E-4</v>
      </c>
      <c r="O100" s="99">
        <f>L100/'סכום נכסי הקרן'!$C$42</f>
        <v>1.5158512501241172E-4</v>
      </c>
    </row>
    <row r="101" spans="2:15" s="119" customFormat="1">
      <c r="B101" s="85" t="s">
        <v>506</v>
      </c>
      <c r="C101" s="95" t="s">
        <v>507</v>
      </c>
      <c r="D101" s="96" t="s">
        <v>106</v>
      </c>
      <c r="E101" s="96" t="s">
        <v>239</v>
      </c>
      <c r="F101" s="95" t="s">
        <v>508</v>
      </c>
      <c r="G101" s="96" t="s">
        <v>266</v>
      </c>
      <c r="H101" s="96" t="s">
        <v>150</v>
      </c>
      <c r="I101" s="97">
        <v>10.07657</v>
      </c>
      <c r="J101" s="98">
        <v>1946</v>
      </c>
      <c r="K101" s="95"/>
      <c r="L101" s="97">
        <v>0.19609004400000002</v>
      </c>
      <c r="M101" s="99">
        <v>6.6381585435402273E-7</v>
      </c>
      <c r="N101" s="99">
        <f t="shared" si="2"/>
        <v>1.7507570721958738E-3</v>
      </c>
      <c r="O101" s="99">
        <f>L101/'סכום נכסי הקרן'!$C$42</f>
        <v>2.7781879805547456E-4</v>
      </c>
    </row>
    <row r="102" spans="2:15" s="119" customFormat="1">
      <c r="B102" s="85" t="s">
        <v>509</v>
      </c>
      <c r="C102" s="95" t="s">
        <v>510</v>
      </c>
      <c r="D102" s="96" t="s">
        <v>106</v>
      </c>
      <c r="E102" s="96" t="s">
        <v>239</v>
      </c>
      <c r="F102" s="95" t="s">
        <v>511</v>
      </c>
      <c r="G102" s="96" t="s">
        <v>273</v>
      </c>
      <c r="H102" s="96" t="s">
        <v>150</v>
      </c>
      <c r="I102" s="97">
        <v>9.4841519999999999</v>
      </c>
      <c r="J102" s="98">
        <v>1032</v>
      </c>
      <c r="K102" s="95"/>
      <c r="L102" s="97">
        <v>9.7876442999999994E-2</v>
      </c>
      <c r="M102" s="99">
        <v>4.7418389080545973E-7</v>
      </c>
      <c r="N102" s="99">
        <f t="shared" si="2"/>
        <v>8.7387340676830226E-4</v>
      </c>
      <c r="O102" s="99">
        <f>L102/'סכום נכסי הקרן'!$C$42</f>
        <v>1.386705576556715E-4</v>
      </c>
    </row>
    <row r="103" spans="2:15" s="119" customFormat="1">
      <c r="B103" s="85" t="s">
        <v>512</v>
      </c>
      <c r="C103" s="95" t="s">
        <v>513</v>
      </c>
      <c r="D103" s="96" t="s">
        <v>106</v>
      </c>
      <c r="E103" s="96" t="s">
        <v>239</v>
      </c>
      <c r="F103" s="95" t="s">
        <v>514</v>
      </c>
      <c r="G103" s="96" t="s">
        <v>334</v>
      </c>
      <c r="H103" s="96" t="s">
        <v>150</v>
      </c>
      <c r="I103" s="97">
        <v>6.9900969999999996</v>
      </c>
      <c r="J103" s="98">
        <v>1464</v>
      </c>
      <c r="K103" s="95"/>
      <c r="L103" s="97">
        <v>0.10233501900000001</v>
      </c>
      <c r="M103" s="99">
        <v>4.8376573246271475E-7</v>
      </c>
      <c r="N103" s="99">
        <f t="shared" si="2"/>
        <v>9.1368105485023564E-4</v>
      </c>
      <c r="O103" s="99">
        <f>L103/'סכום נכסי הקרן'!$C$42</f>
        <v>1.4498743229189213E-4</v>
      </c>
    </row>
    <row r="104" spans="2:15" s="119" customFormat="1">
      <c r="B104" s="85" t="s">
        <v>515</v>
      </c>
      <c r="C104" s="95" t="s">
        <v>516</v>
      </c>
      <c r="D104" s="96" t="s">
        <v>106</v>
      </c>
      <c r="E104" s="96" t="s">
        <v>239</v>
      </c>
      <c r="F104" s="95" t="s">
        <v>517</v>
      </c>
      <c r="G104" s="96" t="s">
        <v>352</v>
      </c>
      <c r="H104" s="96" t="s">
        <v>150</v>
      </c>
      <c r="I104" s="97">
        <v>5.2173860000000003</v>
      </c>
      <c r="J104" s="98">
        <v>1476</v>
      </c>
      <c r="K104" s="95"/>
      <c r="L104" s="97">
        <v>7.7008623999999998E-2</v>
      </c>
      <c r="M104" s="99">
        <v>4.2450559375127136E-7</v>
      </c>
      <c r="N104" s="99">
        <f t="shared" si="2"/>
        <v>6.875585845045395E-4</v>
      </c>
      <c r="O104" s="99">
        <f>L104/'סכום נכסי הקרן'!$C$42</f>
        <v>1.0910519944391449E-4</v>
      </c>
    </row>
    <row r="105" spans="2:15" s="119" customFormat="1">
      <c r="B105" s="85" t="s">
        <v>518</v>
      </c>
      <c r="C105" s="95" t="s">
        <v>519</v>
      </c>
      <c r="D105" s="96" t="s">
        <v>106</v>
      </c>
      <c r="E105" s="96" t="s">
        <v>239</v>
      </c>
      <c r="F105" s="95" t="s">
        <v>520</v>
      </c>
      <c r="G105" s="96" t="s">
        <v>175</v>
      </c>
      <c r="H105" s="96" t="s">
        <v>150</v>
      </c>
      <c r="I105" s="97">
        <v>37.928418000000001</v>
      </c>
      <c r="J105" s="98">
        <v>269.5</v>
      </c>
      <c r="K105" s="95"/>
      <c r="L105" s="97">
        <v>0.10221708700000001</v>
      </c>
      <c r="M105" s="99">
        <v>2.3523573839977865E-7</v>
      </c>
      <c r="N105" s="99">
        <f t="shared" si="2"/>
        <v>9.1262811876624854E-4</v>
      </c>
      <c r="O105" s="99">
        <f>L105/'סכום נכסי הקרן'!$C$42</f>
        <v>1.4482034718229689E-4</v>
      </c>
    </row>
    <row r="106" spans="2:15" s="119" customFormat="1">
      <c r="B106" s="85" t="s">
        <v>521</v>
      </c>
      <c r="C106" s="95" t="s">
        <v>522</v>
      </c>
      <c r="D106" s="96" t="s">
        <v>106</v>
      </c>
      <c r="E106" s="96" t="s">
        <v>239</v>
      </c>
      <c r="F106" s="95" t="s">
        <v>523</v>
      </c>
      <c r="G106" s="96" t="s">
        <v>382</v>
      </c>
      <c r="H106" s="96" t="s">
        <v>150</v>
      </c>
      <c r="I106" s="97">
        <v>6.9958929999999997</v>
      </c>
      <c r="J106" s="98">
        <v>353.9</v>
      </c>
      <c r="K106" s="95"/>
      <c r="L106" s="97">
        <v>2.4758465E-2</v>
      </c>
      <c r="M106" s="99">
        <v>6.0703598088137139E-7</v>
      </c>
      <c r="N106" s="99">
        <f t="shared" si="2"/>
        <v>2.2105180258648934E-4</v>
      </c>
      <c r="O106" s="99">
        <f>L106/'סכום נכסי הקרן'!$C$42</f>
        <v>3.5077594189323215E-5</v>
      </c>
    </row>
    <row r="107" spans="2:15" s="119" customFormat="1">
      <c r="B107" s="85" t="s">
        <v>524</v>
      </c>
      <c r="C107" s="95" t="s">
        <v>525</v>
      </c>
      <c r="D107" s="96" t="s">
        <v>106</v>
      </c>
      <c r="E107" s="96" t="s">
        <v>239</v>
      </c>
      <c r="F107" s="95" t="s">
        <v>526</v>
      </c>
      <c r="G107" s="96" t="s">
        <v>247</v>
      </c>
      <c r="H107" s="96" t="s">
        <v>150</v>
      </c>
      <c r="I107" s="97">
        <v>2.934571</v>
      </c>
      <c r="J107" s="98">
        <v>10840</v>
      </c>
      <c r="K107" s="95"/>
      <c r="L107" s="97">
        <v>0.31810751699999995</v>
      </c>
      <c r="M107" s="99">
        <v>8.0394976483428821E-7</v>
      </c>
      <c r="N107" s="99">
        <f t="shared" si="2"/>
        <v>2.8401696167012895E-3</v>
      </c>
      <c r="O107" s="99">
        <f>L107/'סכום נכסי הקרן'!$C$42</f>
        <v>4.5069217295576417E-4</v>
      </c>
    </row>
    <row r="108" spans="2:15" s="119" customFormat="1">
      <c r="B108" s="85" t="s">
        <v>527</v>
      </c>
      <c r="C108" s="95" t="s">
        <v>528</v>
      </c>
      <c r="D108" s="96" t="s">
        <v>106</v>
      </c>
      <c r="E108" s="96" t="s">
        <v>239</v>
      </c>
      <c r="F108" s="95" t="s">
        <v>529</v>
      </c>
      <c r="G108" s="96" t="s">
        <v>137</v>
      </c>
      <c r="H108" s="96" t="s">
        <v>150</v>
      </c>
      <c r="I108" s="97">
        <v>7.2536620000000003</v>
      </c>
      <c r="J108" s="98">
        <v>1368</v>
      </c>
      <c r="K108" s="95"/>
      <c r="L108" s="97">
        <v>9.9230090000000007E-2</v>
      </c>
      <c r="M108" s="99">
        <v>5.0390793463424613E-7</v>
      </c>
      <c r="N108" s="99">
        <f t="shared" si="2"/>
        <v>8.8595921699182768E-4</v>
      </c>
      <c r="O108" s="99">
        <f>L108/'סכום נכסי הקרן'!$C$42</f>
        <v>1.405883938438841E-4</v>
      </c>
    </row>
    <row r="109" spans="2:15" s="119" customFormat="1">
      <c r="B109" s="85" t="s">
        <v>530</v>
      </c>
      <c r="C109" s="95" t="s">
        <v>531</v>
      </c>
      <c r="D109" s="96" t="s">
        <v>106</v>
      </c>
      <c r="E109" s="96" t="s">
        <v>239</v>
      </c>
      <c r="F109" s="95" t="s">
        <v>532</v>
      </c>
      <c r="G109" s="96" t="s">
        <v>137</v>
      </c>
      <c r="H109" s="96" t="s">
        <v>150</v>
      </c>
      <c r="I109" s="97">
        <v>18.957944999999999</v>
      </c>
      <c r="J109" s="98">
        <v>764.2</v>
      </c>
      <c r="K109" s="95"/>
      <c r="L109" s="97">
        <v>0.14487661800000001</v>
      </c>
      <c r="M109" s="99">
        <v>4.784930288047935E-7</v>
      </c>
      <c r="N109" s="99">
        <f t="shared" si="2"/>
        <v>1.293506587001021E-3</v>
      </c>
      <c r="O109" s="99">
        <f>L109/'סכום נכסי הקרן'!$C$42</f>
        <v>2.052600277814315E-4</v>
      </c>
    </row>
    <row r="110" spans="2:15" s="119" customFormat="1">
      <c r="B110" s="85" t="s">
        <v>533</v>
      </c>
      <c r="C110" s="95" t="s">
        <v>534</v>
      </c>
      <c r="D110" s="96" t="s">
        <v>106</v>
      </c>
      <c r="E110" s="96" t="s">
        <v>239</v>
      </c>
      <c r="F110" s="95" t="s">
        <v>535</v>
      </c>
      <c r="G110" s="96" t="s">
        <v>137</v>
      </c>
      <c r="H110" s="96" t="s">
        <v>150</v>
      </c>
      <c r="I110" s="97">
        <v>31.012143999999999</v>
      </c>
      <c r="J110" s="98">
        <v>73.2</v>
      </c>
      <c r="K110" s="95"/>
      <c r="L110" s="97">
        <v>2.2700889000000005E-2</v>
      </c>
      <c r="M110" s="99">
        <v>1.7736957418671335E-7</v>
      </c>
      <c r="N110" s="99">
        <f t="shared" si="2"/>
        <v>2.0268108034023145E-4</v>
      </c>
      <c r="O110" s="99">
        <f>L110/'סכום נכסי הקרן'!$C$42</f>
        <v>3.216243705249382E-5</v>
      </c>
    </row>
    <row r="111" spans="2:15" s="119" customFormat="1">
      <c r="B111" s="85" t="s">
        <v>536</v>
      </c>
      <c r="C111" s="95" t="s">
        <v>537</v>
      </c>
      <c r="D111" s="96" t="s">
        <v>106</v>
      </c>
      <c r="E111" s="96" t="s">
        <v>239</v>
      </c>
      <c r="F111" s="95" t="s">
        <v>538</v>
      </c>
      <c r="G111" s="96" t="s">
        <v>137</v>
      </c>
      <c r="H111" s="96" t="s">
        <v>150</v>
      </c>
      <c r="I111" s="97">
        <v>73.275943999999996</v>
      </c>
      <c r="J111" s="98">
        <v>111.8</v>
      </c>
      <c r="K111" s="95"/>
      <c r="L111" s="97">
        <v>8.1922505000000007E-2</v>
      </c>
      <c r="M111" s="99">
        <v>2.0935983999999999E-7</v>
      </c>
      <c r="N111" s="99">
        <f t="shared" si="2"/>
        <v>7.3143134692117164E-4</v>
      </c>
      <c r="O111" s="99">
        <f>L111/'סכום נכסי הקרן'!$C$42</f>
        <v>1.1606714654413358E-4</v>
      </c>
    </row>
    <row r="112" spans="2:15" s="119" customFormat="1">
      <c r="B112" s="85" t="s">
        <v>539</v>
      </c>
      <c r="C112" s="95" t="s">
        <v>540</v>
      </c>
      <c r="D112" s="96" t="s">
        <v>106</v>
      </c>
      <c r="E112" s="96" t="s">
        <v>239</v>
      </c>
      <c r="F112" s="95" t="s">
        <v>541</v>
      </c>
      <c r="G112" s="96" t="s">
        <v>339</v>
      </c>
      <c r="H112" s="96" t="s">
        <v>150</v>
      </c>
      <c r="I112" s="97">
        <v>3.4822289999999998</v>
      </c>
      <c r="J112" s="98">
        <v>3016</v>
      </c>
      <c r="K112" s="95"/>
      <c r="L112" s="97">
        <v>0.10502402600000001</v>
      </c>
      <c r="M112" s="99">
        <v>3.3067264763059475E-7</v>
      </c>
      <c r="N112" s="99">
        <f t="shared" si="2"/>
        <v>9.3768940288464265E-4</v>
      </c>
      <c r="O112" s="99">
        <f>L112/'סכום נכסי הקרן'!$C$42</f>
        <v>1.4879719579371866E-4</v>
      </c>
    </row>
    <row r="113" spans="2:15" s="119" customFormat="1">
      <c r="B113" s="85" t="s">
        <v>542</v>
      </c>
      <c r="C113" s="95" t="s">
        <v>543</v>
      </c>
      <c r="D113" s="96" t="s">
        <v>106</v>
      </c>
      <c r="E113" s="96" t="s">
        <v>239</v>
      </c>
      <c r="F113" s="95" t="s">
        <v>544</v>
      </c>
      <c r="G113" s="96" t="s">
        <v>247</v>
      </c>
      <c r="H113" s="96" t="s">
        <v>150</v>
      </c>
      <c r="I113" s="97">
        <v>9.1191999999999995E-2</v>
      </c>
      <c r="J113" s="98">
        <v>35.6</v>
      </c>
      <c r="K113" s="95"/>
      <c r="L113" s="97">
        <v>3.2464E-5</v>
      </c>
      <c r="M113" s="99">
        <v>1.3301820423382159E-8</v>
      </c>
      <c r="N113" s="99">
        <f t="shared" si="2"/>
        <v>2.8984937956241589E-7</v>
      </c>
      <c r="O113" s="99">
        <f>L113/'סכום נכסי הקרן'!$C$42</f>
        <v>4.5994734235833637E-8</v>
      </c>
    </row>
    <row r="114" spans="2:15" s="119" customFormat="1">
      <c r="B114" s="85" t="s">
        <v>545</v>
      </c>
      <c r="C114" s="95" t="s">
        <v>546</v>
      </c>
      <c r="D114" s="96" t="s">
        <v>106</v>
      </c>
      <c r="E114" s="96" t="s">
        <v>239</v>
      </c>
      <c r="F114" s="95" t="s">
        <v>547</v>
      </c>
      <c r="G114" s="96" t="s">
        <v>266</v>
      </c>
      <c r="H114" s="96" t="s">
        <v>150</v>
      </c>
      <c r="I114" s="97">
        <v>4.4025249999999998</v>
      </c>
      <c r="J114" s="98">
        <v>562.5</v>
      </c>
      <c r="K114" s="95"/>
      <c r="L114" s="97">
        <v>2.4764201E-2</v>
      </c>
      <c r="M114" s="99">
        <v>3.3542094384670059E-7</v>
      </c>
      <c r="N114" s="99">
        <f t="shared" si="2"/>
        <v>2.2110301550052242E-4</v>
      </c>
      <c r="O114" s="99">
        <f>L114/'סכום נכסי הקרן'!$C$42</f>
        <v>3.5085720908013969E-5</v>
      </c>
    </row>
    <row r="115" spans="2:15" s="119" customFormat="1">
      <c r="B115" s="85" t="s">
        <v>548</v>
      </c>
      <c r="C115" s="95" t="s">
        <v>549</v>
      </c>
      <c r="D115" s="96" t="s">
        <v>106</v>
      </c>
      <c r="E115" s="96" t="s">
        <v>239</v>
      </c>
      <c r="F115" s="95" t="s">
        <v>550</v>
      </c>
      <c r="G115" s="96" t="s">
        <v>266</v>
      </c>
      <c r="H115" s="96" t="s">
        <v>150</v>
      </c>
      <c r="I115" s="97">
        <v>9.6589690000000008</v>
      </c>
      <c r="J115" s="98">
        <v>1795</v>
      </c>
      <c r="K115" s="95"/>
      <c r="L115" s="97">
        <v>0.173378489</v>
      </c>
      <c r="M115" s="99">
        <v>3.7546301844548172E-7</v>
      </c>
      <c r="N115" s="99">
        <f t="shared" si="2"/>
        <v>1.5479807622634041E-3</v>
      </c>
      <c r="O115" s="99">
        <f>L115/'סכום נכסי הקרן'!$C$42</f>
        <v>2.4564124949992007E-4</v>
      </c>
    </row>
    <row r="116" spans="2:15" s="119" customFormat="1">
      <c r="B116" s="85" t="s">
        <v>551</v>
      </c>
      <c r="C116" s="95" t="s">
        <v>552</v>
      </c>
      <c r="D116" s="96" t="s">
        <v>106</v>
      </c>
      <c r="E116" s="96" t="s">
        <v>239</v>
      </c>
      <c r="F116" s="95" t="s">
        <v>553</v>
      </c>
      <c r="G116" s="96" t="s">
        <v>554</v>
      </c>
      <c r="H116" s="96" t="s">
        <v>150</v>
      </c>
      <c r="I116" s="97">
        <v>74.213678999999999</v>
      </c>
      <c r="J116" s="98">
        <v>163.1</v>
      </c>
      <c r="K116" s="95"/>
      <c r="L116" s="97">
        <v>0.12104251100000002</v>
      </c>
      <c r="M116" s="99">
        <v>5.1596933170815802E-7</v>
      </c>
      <c r="N116" s="99">
        <f t="shared" si="2"/>
        <v>1.0807077597962947E-3</v>
      </c>
      <c r="O116" s="99">
        <f>L116/'סכום נכסי הקרן'!$C$42</f>
        <v>1.7149205657599097E-4</v>
      </c>
    </row>
    <row r="117" spans="2:15" s="119" customFormat="1">
      <c r="B117" s="85" t="s">
        <v>555</v>
      </c>
      <c r="C117" s="95" t="s">
        <v>556</v>
      </c>
      <c r="D117" s="96" t="s">
        <v>106</v>
      </c>
      <c r="E117" s="96" t="s">
        <v>239</v>
      </c>
      <c r="F117" s="95" t="s">
        <v>557</v>
      </c>
      <c r="G117" s="96" t="s">
        <v>258</v>
      </c>
      <c r="H117" s="96" t="s">
        <v>150</v>
      </c>
      <c r="I117" s="97">
        <v>4.2832229999999996</v>
      </c>
      <c r="J117" s="98">
        <v>1462</v>
      </c>
      <c r="K117" s="95"/>
      <c r="L117" s="97">
        <v>6.2620719000000005E-2</v>
      </c>
      <c r="M117" s="99">
        <v>4.8425200188716168E-7</v>
      </c>
      <c r="N117" s="99">
        <f t="shared" si="2"/>
        <v>5.5909858766333147E-4</v>
      </c>
      <c r="O117" s="99">
        <f>L117/'סכום נכסי הקרן'!$C$42</f>
        <v>8.8720531298109231E-5</v>
      </c>
    </row>
    <row r="118" spans="2:15" s="119" customFormat="1">
      <c r="B118" s="85" t="s">
        <v>558</v>
      </c>
      <c r="C118" s="95" t="s">
        <v>559</v>
      </c>
      <c r="D118" s="96" t="s">
        <v>106</v>
      </c>
      <c r="E118" s="96" t="s">
        <v>239</v>
      </c>
      <c r="F118" s="95" t="s">
        <v>560</v>
      </c>
      <c r="G118" s="96" t="s">
        <v>173</v>
      </c>
      <c r="H118" s="96" t="s">
        <v>150</v>
      </c>
      <c r="I118" s="97">
        <v>2.2421950000000002</v>
      </c>
      <c r="J118" s="98">
        <v>7473</v>
      </c>
      <c r="K118" s="95"/>
      <c r="L118" s="97">
        <v>0.16755924799999999</v>
      </c>
      <c r="M118" s="99">
        <v>2.7185930988659773E-7</v>
      </c>
      <c r="N118" s="99">
        <f t="shared" si="2"/>
        <v>1.4960246449219128E-3</v>
      </c>
      <c r="O118" s="99">
        <f>L118/'סכום נכסי הקרן'!$C$42</f>
        <v>2.3739659562950157E-4</v>
      </c>
    </row>
    <row r="119" spans="2:15" s="119" customFormat="1">
      <c r="B119" s="85" t="s">
        <v>561</v>
      </c>
      <c r="C119" s="95" t="s">
        <v>562</v>
      </c>
      <c r="D119" s="96" t="s">
        <v>106</v>
      </c>
      <c r="E119" s="96" t="s">
        <v>239</v>
      </c>
      <c r="F119" s="95" t="s">
        <v>563</v>
      </c>
      <c r="G119" s="96" t="s">
        <v>266</v>
      </c>
      <c r="H119" s="96" t="s">
        <v>150</v>
      </c>
      <c r="I119" s="97">
        <v>49.372101999999998</v>
      </c>
      <c r="J119" s="98">
        <v>585.5</v>
      </c>
      <c r="K119" s="95"/>
      <c r="L119" s="97">
        <v>0.28907365499999998</v>
      </c>
      <c r="M119" s="99">
        <v>6.3275824930974678E-7</v>
      </c>
      <c r="N119" s="99">
        <f t="shared" si="2"/>
        <v>2.5809456490139804E-3</v>
      </c>
      <c r="O119" s="99">
        <f>L119/'סכום נכסי הקרן'!$C$42</f>
        <v>4.0955723066492304E-4</v>
      </c>
    </row>
    <row r="120" spans="2:15" s="119" customFormat="1">
      <c r="B120" s="85" t="s">
        <v>564</v>
      </c>
      <c r="C120" s="95" t="s">
        <v>565</v>
      </c>
      <c r="D120" s="96" t="s">
        <v>106</v>
      </c>
      <c r="E120" s="96" t="s">
        <v>239</v>
      </c>
      <c r="F120" s="95" t="s">
        <v>566</v>
      </c>
      <c r="G120" s="96" t="s">
        <v>432</v>
      </c>
      <c r="H120" s="96" t="s">
        <v>150</v>
      </c>
      <c r="I120" s="97">
        <v>29.840312999999995</v>
      </c>
      <c r="J120" s="98">
        <v>201.7</v>
      </c>
      <c r="K120" s="95"/>
      <c r="L120" s="97">
        <v>6.0187911000000004E-2</v>
      </c>
      <c r="M120" s="99">
        <v>1.0518748718569697E-7</v>
      </c>
      <c r="N120" s="99">
        <f t="shared" si="2"/>
        <v>5.3737766943407806E-4</v>
      </c>
      <c r="O120" s="99">
        <f>L120/'סכום נכסי הקרן'!$C$42</f>
        <v>8.5273748480008883E-5</v>
      </c>
    </row>
    <row r="121" spans="2:15" s="119" customFormat="1">
      <c r="B121" s="85" t="s">
        <v>567</v>
      </c>
      <c r="C121" s="95" t="s">
        <v>568</v>
      </c>
      <c r="D121" s="96" t="s">
        <v>106</v>
      </c>
      <c r="E121" s="96" t="s">
        <v>239</v>
      </c>
      <c r="F121" s="95" t="s">
        <v>569</v>
      </c>
      <c r="G121" s="96" t="s">
        <v>266</v>
      </c>
      <c r="H121" s="96" t="s">
        <v>150</v>
      </c>
      <c r="I121" s="97">
        <v>11.69101</v>
      </c>
      <c r="J121" s="98">
        <v>1134</v>
      </c>
      <c r="K121" s="95"/>
      <c r="L121" s="97">
        <v>0.132576054</v>
      </c>
      <c r="M121" s="99">
        <v>6.9602457843992635E-7</v>
      </c>
      <c r="N121" s="99">
        <f t="shared" si="2"/>
        <v>1.1836830642167739E-3</v>
      </c>
      <c r="O121" s="99">
        <f>L121/'סכום נכסי הקרן'!$C$42</f>
        <v>1.8783268758518757E-4</v>
      </c>
    </row>
    <row r="122" spans="2:15" s="119" customFormat="1">
      <c r="B122" s="85" t="s">
        <v>570</v>
      </c>
      <c r="C122" s="95" t="s">
        <v>571</v>
      </c>
      <c r="D122" s="96" t="s">
        <v>106</v>
      </c>
      <c r="E122" s="96" t="s">
        <v>239</v>
      </c>
      <c r="F122" s="95" t="s">
        <v>572</v>
      </c>
      <c r="G122" s="96" t="s">
        <v>352</v>
      </c>
      <c r="H122" s="96" t="s">
        <v>150</v>
      </c>
      <c r="I122" s="97">
        <v>60.425721000000003</v>
      </c>
      <c r="J122" s="98">
        <v>10.1</v>
      </c>
      <c r="K122" s="95"/>
      <c r="L122" s="97">
        <v>6.1029980000000001E-3</v>
      </c>
      <c r="M122" s="99">
        <v>1.4675184970940251E-7</v>
      </c>
      <c r="N122" s="99">
        <f t="shared" si="2"/>
        <v>5.4489594127977616E-5</v>
      </c>
      <c r="O122" s="99">
        <f>L122/'סכום נכסי הקרן'!$C$42</f>
        <v>8.6466785070177502E-6</v>
      </c>
    </row>
    <row r="123" spans="2:15" s="119" customFormat="1">
      <c r="B123" s="86"/>
      <c r="C123" s="95"/>
      <c r="D123" s="95"/>
      <c r="E123" s="95"/>
      <c r="F123" s="95"/>
      <c r="G123" s="95"/>
      <c r="H123" s="95"/>
      <c r="I123" s="97"/>
      <c r="J123" s="98"/>
      <c r="K123" s="95"/>
      <c r="L123" s="95"/>
      <c r="M123" s="95"/>
      <c r="N123" s="99"/>
      <c r="O123" s="95"/>
    </row>
    <row r="124" spans="2:15" s="119" customFormat="1">
      <c r="B124" s="83" t="s">
        <v>213</v>
      </c>
      <c r="C124" s="91"/>
      <c r="D124" s="91"/>
      <c r="E124" s="91"/>
      <c r="F124" s="91"/>
      <c r="G124" s="91"/>
      <c r="H124" s="91"/>
      <c r="I124" s="92"/>
      <c r="J124" s="93"/>
      <c r="K124" s="92">
        <v>4.0770449999999996E-3</v>
      </c>
      <c r="L124" s="92">
        <f>L125+L147</f>
        <v>12.113241141</v>
      </c>
      <c r="M124" s="91"/>
      <c r="N124" s="94">
        <f t="shared" ref="N124:N145" si="3">L124/$L$11</f>
        <v>0.10815104205300582</v>
      </c>
      <c r="O124" s="94">
        <f>L124/'סכום נכסי הקרן'!$C$42</f>
        <v>1.7161942675420809E-2</v>
      </c>
    </row>
    <row r="125" spans="2:15" s="119" customFormat="1">
      <c r="B125" s="84" t="s">
        <v>47</v>
      </c>
      <c r="C125" s="91"/>
      <c r="D125" s="91"/>
      <c r="E125" s="91"/>
      <c r="F125" s="91"/>
      <c r="G125" s="91"/>
      <c r="H125" s="91"/>
      <c r="I125" s="92"/>
      <c r="J125" s="93"/>
      <c r="K125" s="92">
        <v>4.0770449999999996E-3</v>
      </c>
      <c r="L125" s="92">
        <f>SUM(L126:L145)</f>
        <v>8.213583912999999</v>
      </c>
      <c r="M125" s="91"/>
      <c r="N125" s="94">
        <f t="shared" si="3"/>
        <v>7.3333606492326578E-2</v>
      </c>
      <c r="O125" s="94">
        <f>L125/'סכום נכסי הקרן'!$C$42</f>
        <v>1.1636939662461602E-2</v>
      </c>
    </row>
    <row r="126" spans="2:15" s="119" customFormat="1">
      <c r="B126" s="85" t="s">
        <v>573</v>
      </c>
      <c r="C126" s="95" t="s">
        <v>574</v>
      </c>
      <c r="D126" s="96" t="s">
        <v>575</v>
      </c>
      <c r="E126" s="96" t="s">
        <v>576</v>
      </c>
      <c r="F126" s="95" t="s">
        <v>478</v>
      </c>
      <c r="G126" s="96" t="s">
        <v>178</v>
      </c>
      <c r="H126" s="96" t="s">
        <v>149</v>
      </c>
      <c r="I126" s="97">
        <v>12.017967000000001</v>
      </c>
      <c r="J126" s="98">
        <v>607</v>
      </c>
      <c r="K126" s="95"/>
      <c r="L126" s="97">
        <v>0.27341308400000003</v>
      </c>
      <c r="M126" s="99">
        <v>3.5673859173239866E-7</v>
      </c>
      <c r="N126" s="99">
        <f t="shared" si="3"/>
        <v>2.4411228672266733E-3</v>
      </c>
      <c r="O126" s="99">
        <f>L126/'סכום נכסי הקרן'!$C$42</f>
        <v>3.8736945956073374E-4</v>
      </c>
    </row>
    <row r="127" spans="2:15" s="119" customFormat="1">
      <c r="B127" s="85" t="s">
        <v>577</v>
      </c>
      <c r="C127" s="95" t="s">
        <v>578</v>
      </c>
      <c r="D127" s="96" t="s">
        <v>579</v>
      </c>
      <c r="E127" s="96" t="s">
        <v>576</v>
      </c>
      <c r="F127" s="95" t="s">
        <v>580</v>
      </c>
      <c r="G127" s="96" t="s">
        <v>581</v>
      </c>
      <c r="H127" s="96" t="s">
        <v>149</v>
      </c>
      <c r="I127" s="97">
        <v>2.3318249999999998</v>
      </c>
      <c r="J127" s="98">
        <v>5858</v>
      </c>
      <c r="K127" s="97">
        <v>2.1849199999999999E-3</v>
      </c>
      <c r="L127" s="97">
        <v>0.514155421</v>
      </c>
      <c r="M127" s="99">
        <v>1.6706539327777131E-8</v>
      </c>
      <c r="N127" s="99">
        <f t="shared" si="3"/>
        <v>4.5905504489743331E-3</v>
      </c>
      <c r="O127" s="99">
        <f>L127/'סכום נכסי הקרן'!$C$42</f>
        <v>7.2845126739798415E-4</v>
      </c>
    </row>
    <row r="128" spans="2:15" s="119" customFormat="1">
      <c r="B128" s="85" t="s">
        <v>582</v>
      </c>
      <c r="C128" s="95" t="s">
        <v>583</v>
      </c>
      <c r="D128" s="96" t="s">
        <v>575</v>
      </c>
      <c r="E128" s="96" t="s">
        <v>576</v>
      </c>
      <c r="F128" s="95" t="s">
        <v>584</v>
      </c>
      <c r="G128" s="96" t="s">
        <v>581</v>
      </c>
      <c r="H128" s="96" t="s">
        <v>149</v>
      </c>
      <c r="I128" s="97">
        <v>1.6377920000000001</v>
      </c>
      <c r="J128" s="98">
        <v>10265</v>
      </c>
      <c r="K128" s="95"/>
      <c r="L128" s="97">
        <v>0.630111172</v>
      </c>
      <c r="M128" s="99">
        <v>1.0484306258618564E-8</v>
      </c>
      <c r="N128" s="99">
        <f t="shared" si="3"/>
        <v>5.6258419251955013E-3</v>
      </c>
      <c r="O128" s="99">
        <f>L128/'סכום נכסי הקרן'!$C$42</f>
        <v>8.9273644329625613E-4</v>
      </c>
    </row>
    <row r="129" spans="2:15" s="119" customFormat="1">
      <c r="B129" s="85" t="s">
        <v>585</v>
      </c>
      <c r="C129" s="95" t="s">
        <v>586</v>
      </c>
      <c r="D129" s="96" t="s">
        <v>575</v>
      </c>
      <c r="E129" s="96" t="s">
        <v>576</v>
      </c>
      <c r="F129" s="95">
        <v>512291642</v>
      </c>
      <c r="G129" s="96" t="s">
        <v>581</v>
      </c>
      <c r="H129" s="96" t="s">
        <v>149</v>
      </c>
      <c r="I129" s="97">
        <v>0.56648500000000002</v>
      </c>
      <c r="J129" s="98">
        <v>7414</v>
      </c>
      <c r="K129" s="95"/>
      <c r="L129" s="97">
        <v>0.157412994</v>
      </c>
      <c r="M129" s="99">
        <v>1.570890116806884E-8</v>
      </c>
      <c r="N129" s="99">
        <f t="shared" si="3"/>
        <v>1.4054355176799625E-3</v>
      </c>
      <c r="O129" s="99">
        <f>L129/'סכום נכסי הקרן'!$C$42</f>
        <v>2.2302146452368393E-4</v>
      </c>
    </row>
    <row r="130" spans="2:15" s="119" customFormat="1">
      <c r="B130" s="85" t="s">
        <v>587</v>
      </c>
      <c r="C130" s="95" t="s">
        <v>588</v>
      </c>
      <c r="D130" s="96" t="s">
        <v>575</v>
      </c>
      <c r="E130" s="96" t="s">
        <v>576</v>
      </c>
      <c r="F130" s="95" t="s">
        <v>589</v>
      </c>
      <c r="G130" s="96" t="s">
        <v>432</v>
      </c>
      <c r="H130" s="96" t="s">
        <v>149</v>
      </c>
      <c r="I130" s="97">
        <v>3.4537279999999999</v>
      </c>
      <c r="J130" s="98">
        <v>754</v>
      </c>
      <c r="K130" s="95"/>
      <c r="L130" s="97">
        <v>9.7602072999999998E-2</v>
      </c>
      <c r="M130" s="99">
        <v>1.0394658542584196E-7</v>
      </c>
      <c r="N130" s="99">
        <f t="shared" si="3"/>
        <v>8.7142374023705109E-4</v>
      </c>
      <c r="O130" s="99">
        <f>L130/'סכום נכסי הקרן'!$C$42</f>
        <v>1.3828183244521421E-4</v>
      </c>
    </row>
    <row r="131" spans="2:15" s="119" customFormat="1">
      <c r="B131" s="85" t="s">
        <v>590</v>
      </c>
      <c r="C131" s="95" t="s">
        <v>591</v>
      </c>
      <c r="D131" s="96" t="s">
        <v>575</v>
      </c>
      <c r="E131" s="96" t="s">
        <v>576</v>
      </c>
      <c r="F131" s="95" t="s">
        <v>592</v>
      </c>
      <c r="G131" s="96" t="s">
        <v>382</v>
      </c>
      <c r="H131" s="96" t="s">
        <v>149</v>
      </c>
      <c r="I131" s="97">
        <v>2.1949390000000002</v>
      </c>
      <c r="J131" s="98">
        <v>3206</v>
      </c>
      <c r="K131" s="97">
        <v>1.8921250000000001E-3</v>
      </c>
      <c r="L131" s="97">
        <v>0.265637874</v>
      </c>
      <c r="M131" s="99">
        <v>1.0284788314431445E-7</v>
      </c>
      <c r="N131" s="99">
        <f t="shared" si="3"/>
        <v>2.371703208698226E-3</v>
      </c>
      <c r="O131" s="99">
        <f>L131/'סכום נכסי הקרן'!$C$42</f>
        <v>3.7635360453431069E-4</v>
      </c>
    </row>
    <row r="132" spans="2:15" s="119" customFormat="1">
      <c r="B132" s="85" t="s">
        <v>593</v>
      </c>
      <c r="C132" s="95" t="s">
        <v>594</v>
      </c>
      <c r="D132" s="96" t="s">
        <v>575</v>
      </c>
      <c r="E132" s="96" t="s">
        <v>576</v>
      </c>
      <c r="F132" s="95" t="s">
        <v>431</v>
      </c>
      <c r="G132" s="96" t="s">
        <v>432</v>
      </c>
      <c r="H132" s="96" t="s">
        <v>149</v>
      </c>
      <c r="I132" s="97">
        <v>2.7529620000000001</v>
      </c>
      <c r="J132" s="98">
        <v>500</v>
      </c>
      <c r="K132" s="95"/>
      <c r="L132" s="97">
        <v>5.1590509000000007E-2</v>
      </c>
      <c r="M132" s="99">
        <v>6.8366800871580725E-8</v>
      </c>
      <c r="N132" s="99">
        <f t="shared" si="3"/>
        <v>4.6061720752092278E-4</v>
      </c>
      <c r="O132" s="99">
        <f>L132/'סכום נכסי הקרן'!$C$42</f>
        <v>7.3093018437234595E-5</v>
      </c>
    </row>
    <row r="133" spans="2:15" s="119" customFormat="1">
      <c r="B133" s="85" t="s">
        <v>595</v>
      </c>
      <c r="C133" s="95" t="s">
        <v>596</v>
      </c>
      <c r="D133" s="96" t="s">
        <v>575</v>
      </c>
      <c r="E133" s="96" t="s">
        <v>576</v>
      </c>
      <c r="F133" s="95" t="s">
        <v>597</v>
      </c>
      <c r="G133" s="96" t="s">
        <v>25</v>
      </c>
      <c r="H133" s="96" t="s">
        <v>149</v>
      </c>
      <c r="I133" s="97">
        <v>4.3455959999999996</v>
      </c>
      <c r="J133" s="98">
        <v>1872</v>
      </c>
      <c r="K133" s="95"/>
      <c r="L133" s="97">
        <v>0.30489813199999999</v>
      </c>
      <c r="M133" s="99">
        <v>1.2473754886701884E-7</v>
      </c>
      <c r="N133" s="99">
        <f t="shared" si="3"/>
        <v>2.7222318380341172E-3</v>
      </c>
      <c r="O133" s="99">
        <f>L133/'סכום נכסי הקרן'!$C$42</f>
        <v>4.3197722247234236E-4</v>
      </c>
    </row>
    <row r="134" spans="2:15" s="119" customFormat="1">
      <c r="B134" s="85" t="s">
        <v>598</v>
      </c>
      <c r="C134" s="95" t="s">
        <v>599</v>
      </c>
      <c r="D134" s="96" t="s">
        <v>575</v>
      </c>
      <c r="E134" s="96" t="s">
        <v>576</v>
      </c>
      <c r="F134" s="95" t="s">
        <v>600</v>
      </c>
      <c r="G134" s="96" t="s">
        <v>601</v>
      </c>
      <c r="H134" s="96" t="s">
        <v>149</v>
      </c>
      <c r="I134" s="97">
        <v>11.384035000000001</v>
      </c>
      <c r="J134" s="98">
        <v>406</v>
      </c>
      <c r="K134" s="95"/>
      <c r="L134" s="97">
        <v>0.17322949199999998</v>
      </c>
      <c r="M134" s="99">
        <v>4.1885655969337031E-7</v>
      </c>
      <c r="N134" s="99">
        <f t="shared" si="3"/>
        <v>1.5466504675367325E-3</v>
      </c>
      <c r="O134" s="99">
        <f>L134/'סכום נכסי הקרן'!$C$42</f>
        <v>2.4543015174804305E-4</v>
      </c>
    </row>
    <row r="135" spans="2:15" s="119" customFormat="1">
      <c r="B135" s="85" t="s">
        <v>602</v>
      </c>
      <c r="C135" s="95" t="s">
        <v>603</v>
      </c>
      <c r="D135" s="96" t="s">
        <v>575</v>
      </c>
      <c r="E135" s="96" t="s">
        <v>576</v>
      </c>
      <c r="F135" s="95" t="s">
        <v>604</v>
      </c>
      <c r="G135" s="96" t="s">
        <v>288</v>
      </c>
      <c r="H135" s="96" t="s">
        <v>149</v>
      </c>
      <c r="I135" s="97">
        <v>1.4248590000000001</v>
      </c>
      <c r="J135" s="98">
        <v>9238</v>
      </c>
      <c r="K135" s="95"/>
      <c r="L135" s="97">
        <v>0.49334347000000001</v>
      </c>
      <c r="M135" s="99">
        <v>2.6622557411901307E-8</v>
      </c>
      <c r="N135" s="99">
        <f t="shared" si="3"/>
        <v>4.4047344347791203E-3</v>
      </c>
      <c r="O135" s="99">
        <f>L135/'סכום נכסי הקרן'!$C$42</f>
        <v>6.9896506251952825E-4</v>
      </c>
    </row>
    <row r="136" spans="2:15" s="119" customFormat="1">
      <c r="B136" s="85" t="s">
        <v>605</v>
      </c>
      <c r="C136" s="95" t="s">
        <v>606</v>
      </c>
      <c r="D136" s="96" t="s">
        <v>575</v>
      </c>
      <c r="E136" s="96" t="s">
        <v>576</v>
      </c>
      <c r="F136" s="95" t="s">
        <v>309</v>
      </c>
      <c r="G136" s="96" t="s">
        <v>178</v>
      </c>
      <c r="H136" s="96" t="s">
        <v>149</v>
      </c>
      <c r="I136" s="97">
        <v>6.940753</v>
      </c>
      <c r="J136" s="98">
        <v>10821</v>
      </c>
      <c r="K136" s="95"/>
      <c r="L136" s="97">
        <v>2.8149687349999999</v>
      </c>
      <c r="M136" s="99">
        <v>1.122259530159296E-7</v>
      </c>
      <c r="N136" s="99">
        <f t="shared" si="3"/>
        <v>2.5132976260699505E-2</v>
      </c>
      <c r="O136" s="99">
        <f>L136/'סכום נכסי הקרן'!$C$42</f>
        <v>3.9882250754221847E-3</v>
      </c>
    </row>
    <row r="137" spans="2:15" s="119" customFormat="1">
      <c r="B137" s="85" t="s">
        <v>607</v>
      </c>
      <c r="C137" s="95" t="s">
        <v>608</v>
      </c>
      <c r="D137" s="96" t="s">
        <v>575</v>
      </c>
      <c r="E137" s="96" t="s">
        <v>576</v>
      </c>
      <c r="F137" s="95" t="s">
        <v>413</v>
      </c>
      <c r="G137" s="96" t="s">
        <v>288</v>
      </c>
      <c r="H137" s="96" t="s">
        <v>149</v>
      </c>
      <c r="I137" s="97">
        <v>5.0883589999999996</v>
      </c>
      <c r="J137" s="98">
        <v>2278</v>
      </c>
      <c r="K137" s="95"/>
      <c r="L137" s="97">
        <v>0.43444124900000003</v>
      </c>
      <c r="M137" s="99">
        <v>1.8127492977873334E-7</v>
      </c>
      <c r="N137" s="99">
        <f t="shared" si="3"/>
        <v>3.878835832890927E-3</v>
      </c>
      <c r="O137" s="99">
        <f>L137/'סכום נכסי הקרן'!$C$42</f>
        <v>6.1551286929640919E-4</v>
      </c>
    </row>
    <row r="138" spans="2:15" s="119" customFormat="1">
      <c r="B138" s="85" t="s">
        <v>611</v>
      </c>
      <c r="C138" s="95" t="s">
        <v>612</v>
      </c>
      <c r="D138" s="96" t="s">
        <v>575</v>
      </c>
      <c r="E138" s="96" t="s">
        <v>576</v>
      </c>
      <c r="F138" s="95" t="s">
        <v>321</v>
      </c>
      <c r="G138" s="96" t="s">
        <v>258</v>
      </c>
      <c r="H138" s="96" t="s">
        <v>149</v>
      </c>
      <c r="I138" s="97">
        <v>0.44100600000000001</v>
      </c>
      <c r="J138" s="98">
        <v>472</v>
      </c>
      <c r="K138" s="95"/>
      <c r="L138" s="97">
        <v>7.8016359999999989E-3</v>
      </c>
      <c r="M138" s="99">
        <v>2.7005751411949865E-9</v>
      </c>
      <c r="N138" s="99">
        <f t="shared" si="3"/>
        <v>6.9655598637623464E-5</v>
      </c>
      <c r="O138" s="99">
        <f>L138/'סכום נכסי הקרן'!$C$42</f>
        <v>1.1053295170795716E-5</v>
      </c>
    </row>
    <row r="139" spans="2:15" s="119" customFormat="1">
      <c r="B139" s="85" t="s">
        <v>615</v>
      </c>
      <c r="C139" s="95" t="s">
        <v>616</v>
      </c>
      <c r="D139" s="96" t="s">
        <v>109</v>
      </c>
      <c r="E139" s="96" t="s">
        <v>576</v>
      </c>
      <c r="F139" s="95" t="s">
        <v>544</v>
      </c>
      <c r="G139" s="96" t="s">
        <v>247</v>
      </c>
      <c r="H139" s="96" t="s">
        <v>152</v>
      </c>
      <c r="I139" s="97">
        <v>0.111848</v>
      </c>
      <c r="J139" s="98">
        <v>35</v>
      </c>
      <c r="K139" s="95"/>
      <c r="L139" s="97">
        <v>1.87646E-4</v>
      </c>
      <c r="M139" s="99">
        <v>1.6314830365760678E-8</v>
      </c>
      <c r="N139" s="99">
        <f t="shared" si="3"/>
        <v>1.6753658414665196E-6</v>
      </c>
      <c r="O139" s="99">
        <f>L139/'סכום נכסי הקרן'!$C$42</f>
        <v>2.6585534439432107E-7</v>
      </c>
    </row>
    <row r="140" spans="2:15" s="119" customFormat="1">
      <c r="B140" s="85" t="s">
        <v>617</v>
      </c>
      <c r="C140" s="95" t="s">
        <v>618</v>
      </c>
      <c r="D140" s="96" t="s">
        <v>575</v>
      </c>
      <c r="E140" s="96" t="s">
        <v>576</v>
      </c>
      <c r="F140" s="95" t="s">
        <v>566</v>
      </c>
      <c r="G140" s="96" t="s">
        <v>432</v>
      </c>
      <c r="H140" s="96" t="s">
        <v>149</v>
      </c>
      <c r="I140" s="97">
        <v>2.3250570000000002</v>
      </c>
      <c r="J140" s="98">
        <v>555</v>
      </c>
      <c r="K140" s="95"/>
      <c r="L140" s="97">
        <v>4.8364444000000006E-2</v>
      </c>
      <c r="M140" s="99">
        <v>8.1958557763557024E-8</v>
      </c>
      <c r="N140" s="99">
        <f t="shared" si="3"/>
        <v>4.3181382720186085E-4</v>
      </c>
      <c r="O140" s="99">
        <f>L140/'סכום נכסי הקרן'!$C$42</f>
        <v>6.852235547818689E-5</v>
      </c>
    </row>
    <row r="141" spans="2:15" s="119" customFormat="1">
      <c r="B141" s="85" t="s">
        <v>621</v>
      </c>
      <c r="C141" s="95" t="s">
        <v>622</v>
      </c>
      <c r="D141" s="96" t="s">
        <v>575</v>
      </c>
      <c r="E141" s="96" t="s">
        <v>576</v>
      </c>
      <c r="F141" s="95" t="s">
        <v>623</v>
      </c>
      <c r="G141" s="96" t="s">
        <v>624</v>
      </c>
      <c r="H141" s="96" t="s">
        <v>149</v>
      </c>
      <c r="I141" s="97">
        <v>2.931298</v>
      </c>
      <c r="J141" s="98">
        <v>3510</v>
      </c>
      <c r="K141" s="95"/>
      <c r="L141" s="97">
        <v>0.38562625700000008</v>
      </c>
      <c r="M141" s="99">
        <v>6.4069895751107095E-8</v>
      </c>
      <c r="N141" s="99">
        <f t="shared" si="3"/>
        <v>3.442999363431086E-3</v>
      </c>
      <c r="O141" s="99">
        <f>L141/'סכום נכסי הקרן'!$C$42</f>
        <v>5.4635218103358445E-4</v>
      </c>
    </row>
    <row r="142" spans="2:15" s="119" customFormat="1">
      <c r="B142" s="85" t="s">
        <v>625</v>
      </c>
      <c r="C142" s="95" t="s">
        <v>626</v>
      </c>
      <c r="D142" s="96" t="s">
        <v>575</v>
      </c>
      <c r="E142" s="96" t="s">
        <v>576</v>
      </c>
      <c r="F142" s="95" t="s">
        <v>291</v>
      </c>
      <c r="G142" s="96" t="s">
        <v>266</v>
      </c>
      <c r="H142" s="96" t="s">
        <v>149</v>
      </c>
      <c r="I142" s="97">
        <v>17.011246</v>
      </c>
      <c r="J142" s="98">
        <v>1542</v>
      </c>
      <c r="K142" s="95"/>
      <c r="L142" s="97">
        <v>0.98315069600000005</v>
      </c>
      <c r="M142" s="99">
        <v>1.669878758788027E-8</v>
      </c>
      <c r="N142" s="99">
        <f t="shared" si="3"/>
        <v>8.777896108056845E-3</v>
      </c>
      <c r="O142" s="99">
        <f>L142/'סכום נכסי הקרן'!$C$42</f>
        <v>1.3929200029662047E-3</v>
      </c>
    </row>
    <row r="143" spans="2:15" s="119" customFormat="1">
      <c r="B143" s="85" t="s">
        <v>627</v>
      </c>
      <c r="C143" s="95" t="s">
        <v>628</v>
      </c>
      <c r="D143" s="96" t="s">
        <v>575</v>
      </c>
      <c r="E143" s="96" t="s">
        <v>576</v>
      </c>
      <c r="F143" s="95" t="s">
        <v>287</v>
      </c>
      <c r="G143" s="96" t="s">
        <v>288</v>
      </c>
      <c r="H143" s="96" t="s">
        <v>149</v>
      </c>
      <c r="I143" s="97">
        <v>4.2222809999999997</v>
      </c>
      <c r="J143" s="98">
        <v>1474</v>
      </c>
      <c r="K143" s="95"/>
      <c r="L143" s="97">
        <v>0.23326211199999999</v>
      </c>
      <c r="M143" s="99">
        <v>4.022008811690087E-8</v>
      </c>
      <c r="N143" s="99">
        <f t="shared" si="3"/>
        <v>2.0826416473206867E-3</v>
      </c>
      <c r="O143" s="99">
        <f>L143/'סכום נכסי הקרן'!$C$42</f>
        <v>3.3048388518756963E-4</v>
      </c>
    </row>
    <row r="144" spans="2:15" s="119" customFormat="1">
      <c r="B144" s="85" t="s">
        <v>629</v>
      </c>
      <c r="C144" s="95" t="s">
        <v>630</v>
      </c>
      <c r="D144" s="96" t="s">
        <v>575</v>
      </c>
      <c r="E144" s="96" t="s">
        <v>576</v>
      </c>
      <c r="F144" s="95" t="s">
        <v>631</v>
      </c>
      <c r="G144" s="96" t="s">
        <v>581</v>
      </c>
      <c r="H144" s="96" t="s">
        <v>149</v>
      </c>
      <c r="I144" s="97">
        <v>3.6000000000000001E-5</v>
      </c>
      <c r="J144" s="98">
        <v>4231</v>
      </c>
      <c r="K144" s="95"/>
      <c r="L144" s="97">
        <v>5.6740000000000002E-6</v>
      </c>
      <c r="M144" s="99">
        <v>5.5154115305928847E-13</v>
      </c>
      <c r="N144" s="99">
        <f t="shared" si="3"/>
        <v>5.0659357430912641E-8</v>
      </c>
      <c r="O144" s="99">
        <f>L144/'סכום נכסי הקרן'!$C$42</f>
        <v>8.0388775891485971E-9</v>
      </c>
    </row>
    <row r="145" spans="2:15" s="119" customFormat="1">
      <c r="B145" s="85" t="s">
        <v>632</v>
      </c>
      <c r="C145" s="95" t="s">
        <v>633</v>
      </c>
      <c r="D145" s="96" t="s">
        <v>575</v>
      </c>
      <c r="E145" s="96" t="s">
        <v>576</v>
      </c>
      <c r="F145" s="95" t="s">
        <v>634</v>
      </c>
      <c r="G145" s="96" t="s">
        <v>581</v>
      </c>
      <c r="H145" s="96" t="s">
        <v>149</v>
      </c>
      <c r="I145" s="97">
        <v>1.017091</v>
      </c>
      <c r="J145" s="98">
        <v>9034</v>
      </c>
      <c r="K145" s="95"/>
      <c r="L145" s="97">
        <v>0.344381243</v>
      </c>
      <c r="M145" s="99">
        <v>2.1036187091476621E-8</v>
      </c>
      <c r="N145" s="99">
        <f t="shared" si="3"/>
        <v>3.0747501730065178E-3</v>
      </c>
      <c r="O145" s="99">
        <f>L145/'סכום נכסי הקרן'!$C$42</f>
        <v>4.8791657674935446E-4</v>
      </c>
    </row>
    <row r="146" spans="2:15" s="119" customFormat="1">
      <c r="B146" s="86"/>
      <c r="C146" s="95"/>
      <c r="D146" s="95"/>
      <c r="E146" s="95"/>
      <c r="F146" s="95"/>
      <c r="G146" s="95"/>
      <c r="H146" s="95"/>
      <c r="I146" s="97"/>
      <c r="J146" s="98"/>
      <c r="K146" s="95"/>
      <c r="L146" s="95"/>
      <c r="M146" s="95"/>
      <c r="N146" s="99"/>
      <c r="O146" s="95"/>
    </row>
    <row r="147" spans="2:15" s="119" customFormat="1">
      <c r="B147" s="84" t="s">
        <v>46</v>
      </c>
      <c r="C147" s="91"/>
      <c r="D147" s="91"/>
      <c r="E147" s="91"/>
      <c r="F147" s="91"/>
      <c r="G147" s="91"/>
      <c r="H147" s="91"/>
      <c r="I147" s="92"/>
      <c r="J147" s="93"/>
      <c r="K147" s="91"/>
      <c r="L147" s="92">
        <f>SUM(L148:L154)</f>
        <v>3.8996572279999997</v>
      </c>
      <c r="M147" s="91"/>
      <c r="N147" s="94">
        <f t="shared" ref="N147:N154" si="4">L147/$L$11</f>
        <v>3.4817435560679233E-2</v>
      </c>
      <c r="O147" s="94">
        <f>L147/'סכום נכסי הקרן'!$C$42</f>
        <v>5.5250030129592072E-3</v>
      </c>
    </row>
    <row r="148" spans="2:15" s="119" customFormat="1">
      <c r="B148" s="85" t="s">
        <v>635</v>
      </c>
      <c r="C148" s="95" t="s">
        <v>636</v>
      </c>
      <c r="D148" s="96" t="s">
        <v>109</v>
      </c>
      <c r="E148" s="96" t="s">
        <v>576</v>
      </c>
      <c r="F148" s="95"/>
      <c r="G148" s="96" t="s">
        <v>637</v>
      </c>
      <c r="H148" s="96" t="s">
        <v>152</v>
      </c>
      <c r="I148" s="97">
        <v>12.5223</v>
      </c>
      <c r="J148" s="98">
        <v>628.29999999999995</v>
      </c>
      <c r="K148" s="95"/>
      <c r="L148" s="97">
        <v>0.37713326000000003</v>
      </c>
      <c r="M148" s="99">
        <v>8.176346123118914E-8</v>
      </c>
      <c r="N148" s="99">
        <f t="shared" si="4"/>
        <v>3.3671710640509889E-3</v>
      </c>
      <c r="O148" s="99">
        <f>L148/'סכום נכסי הקרן'!$C$42</f>
        <v>5.3431937115554305E-4</v>
      </c>
    </row>
    <row r="149" spans="2:15" s="119" customFormat="1">
      <c r="B149" s="85" t="s">
        <v>638</v>
      </c>
      <c r="C149" s="95" t="s">
        <v>639</v>
      </c>
      <c r="D149" s="96" t="s">
        <v>575</v>
      </c>
      <c r="E149" s="96" t="s">
        <v>576</v>
      </c>
      <c r="F149" s="95"/>
      <c r="G149" s="96" t="s">
        <v>640</v>
      </c>
      <c r="H149" s="96" t="s">
        <v>149</v>
      </c>
      <c r="I149" s="97">
        <v>7.9904200000000003</v>
      </c>
      <c r="J149" s="98">
        <v>2740</v>
      </c>
      <c r="K149" s="95"/>
      <c r="L149" s="97">
        <v>0.82057777999999992</v>
      </c>
      <c r="M149" s="99">
        <v>1.5496377043426155E-8</v>
      </c>
      <c r="N149" s="99">
        <f t="shared" si="4"/>
        <v>7.3263910921545286E-3</v>
      </c>
      <c r="O149" s="99">
        <f>L149/'סכום נכסי הקרן'!$C$42</f>
        <v>1.1625880024313197E-3</v>
      </c>
    </row>
    <row r="150" spans="2:15" s="119" customFormat="1">
      <c r="B150" s="85" t="s">
        <v>609</v>
      </c>
      <c r="C150" s="95" t="s">
        <v>610</v>
      </c>
      <c r="D150" s="96" t="s">
        <v>579</v>
      </c>
      <c r="E150" s="96" t="s">
        <v>576</v>
      </c>
      <c r="F150" s="95"/>
      <c r="G150" s="96" t="s">
        <v>726</v>
      </c>
      <c r="H150" s="96" t="s">
        <v>149</v>
      </c>
      <c r="I150" s="97">
        <v>6.0784289999999999</v>
      </c>
      <c r="J150" s="98">
        <v>5230</v>
      </c>
      <c r="K150" s="95"/>
      <c r="L150" s="97">
        <v>1.1914961209999999</v>
      </c>
      <c r="M150" s="99">
        <v>1.1995513544619451E-7</v>
      </c>
      <c r="N150" s="99">
        <f>L150/$L$11</f>
        <v>1.0638073294198965E-2</v>
      </c>
      <c r="O150" s="99">
        <f>L150/'סכום נכסי הקרן'!$C$42</f>
        <v>1.6881021263067298E-3</v>
      </c>
    </row>
    <row r="151" spans="2:15" s="119" customFormat="1">
      <c r="B151" s="85" t="s">
        <v>641</v>
      </c>
      <c r="C151" s="95" t="s">
        <v>642</v>
      </c>
      <c r="D151" s="96" t="s">
        <v>579</v>
      </c>
      <c r="E151" s="96" t="s">
        <v>576</v>
      </c>
      <c r="F151" s="95"/>
      <c r="G151" s="96" t="s">
        <v>643</v>
      </c>
      <c r="H151" s="96" t="s">
        <v>149</v>
      </c>
      <c r="I151" s="97">
        <v>0.373284</v>
      </c>
      <c r="J151" s="98">
        <v>18835</v>
      </c>
      <c r="K151" s="95"/>
      <c r="L151" s="97">
        <v>0.26351439800000004</v>
      </c>
      <c r="M151" s="99">
        <v>3.9342387986113531E-9</v>
      </c>
      <c r="N151" s="99">
        <f t="shared" si="4"/>
        <v>2.3527441093538549E-3</v>
      </c>
      <c r="O151" s="99">
        <f>L151/'סכום נכסי הקרן'!$C$42</f>
        <v>3.7334508080722319E-4</v>
      </c>
    </row>
    <row r="152" spans="2:15" s="119" customFormat="1">
      <c r="B152" s="85" t="s">
        <v>613</v>
      </c>
      <c r="C152" s="95" t="s">
        <v>614</v>
      </c>
      <c r="D152" s="96" t="s">
        <v>575</v>
      </c>
      <c r="E152" s="96" t="s">
        <v>576</v>
      </c>
      <c r="F152" s="95"/>
      <c r="G152" s="96" t="s">
        <v>243</v>
      </c>
      <c r="H152" s="96" t="s">
        <v>149</v>
      </c>
      <c r="I152" s="97">
        <v>4.5084390000000001</v>
      </c>
      <c r="J152" s="98">
        <v>3875</v>
      </c>
      <c r="K152" s="95"/>
      <c r="L152" s="97">
        <v>0.65478320299999992</v>
      </c>
      <c r="M152" s="99">
        <v>3.3185291390895388E-8</v>
      </c>
      <c r="N152" s="99">
        <f>L152/$L$11</f>
        <v>5.8461220163085695E-3</v>
      </c>
      <c r="O152" s="99">
        <f>L152/'סכום נכסי הקרן'!$C$42</f>
        <v>9.2769157848918507E-4</v>
      </c>
    </row>
    <row r="153" spans="2:15" s="119" customFormat="1">
      <c r="B153" s="85" t="s">
        <v>619</v>
      </c>
      <c r="C153" s="95" t="s">
        <v>620</v>
      </c>
      <c r="D153" s="96" t="s">
        <v>575</v>
      </c>
      <c r="E153" s="96" t="s">
        <v>576</v>
      </c>
      <c r="F153" s="95"/>
      <c r="G153" s="96" t="s">
        <v>581</v>
      </c>
      <c r="H153" s="96" t="s">
        <v>149</v>
      </c>
      <c r="I153" s="97">
        <v>6.0874059999999997</v>
      </c>
      <c r="J153" s="98">
        <v>1103</v>
      </c>
      <c r="K153" s="95"/>
      <c r="L153" s="97">
        <v>0.25165604499999999</v>
      </c>
      <c r="M153" s="99">
        <v>1.2224611399457972E-7</v>
      </c>
      <c r="N153" s="99">
        <f>L153/$L$11</f>
        <v>2.2468687933212611E-3</v>
      </c>
      <c r="O153" s="99">
        <f>L153/'סכום נכסי הקרן'!$C$42</f>
        <v>3.5654426160103471E-4</v>
      </c>
    </row>
    <row r="154" spans="2:15" s="119" customFormat="1">
      <c r="B154" s="85" t="s">
        <v>644</v>
      </c>
      <c r="C154" s="95" t="s">
        <v>645</v>
      </c>
      <c r="D154" s="96" t="s">
        <v>575</v>
      </c>
      <c r="E154" s="96" t="s">
        <v>576</v>
      </c>
      <c r="F154" s="95"/>
      <c r="G154" s="96" t="s">
        <v>581</v>
      </c>
      <c r="H154" s="96" t="s">
        <v>149</v>
      </c>
      <c r="I154" s="97">
        <v>1.717344</v>
      </c>
      <c r="J154" s="98">
        <v>5290</v>
      </c>
      <c r="K154" s="95"/>
      <c r="L154" s="97">
        <v>0.34049642099999999</v>
      </c>
      <c r="M154" s="99">
        <v>5.828476931032724E-8</v>
      </c>
      <c r="N154" s="99">
        <f t="shared" si="4"/>
        <v>3.0400651912910661E-3</v>
      </c>
      <c r="O154" s="99">
        <f>L154/'סכום נכסי הקרן'!$C$42</f>
        <v>4.8241259216817164E-4</v>
      </c>
    </row>
    <row r="155" spans="2:15" s="119" customFormat="1">
      <c r="B155" s="121"/>
      <c r="C155" s="121"/>
      <c r="D155" s="121"/>
      <c r="E155" s="121"/>
      <c r="F155" s="121"/>
      <c r="G155" s="121"/>
    </row>
    <row r="156" spans="2:15" s="119" customFormat="1">
      <c r="B156" s="121"/>
      <c r="C156" s="121"/>
      <c r="D156" s="121"/>
    </row>
    <row r="157" spans="2:15" s="119" customFormat="1">
      <c r="B157" s="121"/>
      <c r="C157" s="121"/>
      <c r="D157" s="121"/>
    </row>
    <row r="158" spans="2:15" s="119" customFormat="1">
      <c r="B158" s="122" t="s">
        <v>232</v>
      </c>
      <c r="C158" s="121"/>
      <c r="D158" s="121"/>
    </row>
    <row r="159" spans="2:15" s="119" customFormat="1">
      <c r="B159" s="122" t="s">
        <v>98</v>
      </c>
      <c r="C159" s="121"/>
      <c r="D159" s="121"/>
    </row>
    <row r="160" spans="2:15" s="119" customFormat="1">
      <c r="B160" s="122" t="s">
        <v>215</v>
      </c>
      <c r="C160" s="121"/>
      <c r="D160" s="121"/>
    </row>
    <row r="161" spans="2:4" s="119" customFormat="1">
      <c r="B161" s="122" t="s">
        <v>223</v>
      </c>
      <c r="C161" s="121"/>
      <c r="D161" s="121"/>
    </row>
    <row r="162" spans="2:4" s="119" customFormat="1">
      <c r="B162" s="122" t="s">
        <v>229</v>
      </c>
      <c r="C162" s="121"/>
      <c r="D162" s="121"/>
    </row>
    <row r="163" spans="2:4" s="119" customFormat="1">
      <c r="B163" s="121"/>
      <c r="C163" s="121"/>
      <c r="D163" s="121"/>
    </row>
    <row r="164" spans="2:4" s="119" customFormat="1">
      <c r="B164" s="121"/>
      <c r="C164" s="121"/>
      <c r="D164" s="121"/>
    </row>
    <row r="165" spans="2:4" s="119" customFormat="1">
      <c r="B165" s="121"/>
      <c r="C165" s="121"/>
      <c r="D165" s="121"/>
    </row>
    <row r="166" spans="2:4" s="119" customFormat="1">
      <c r="B166" s="121"/>
      <c r="C166" s="121"/>
      <c r="D166" s="121"/>
    </row>
    <row r="167" spans="2:4" s="119" customFormat="1">
      <c r="B167" s="121"/>
      <c r="C167" s="121"/>
      <c r="D167" s="121"/>
    </row>
    <row r="168" spans="2:4" s="119" customFormat="1">
      <c r="B168" s="121"/>
      <c r="C168" s="121"/>
      <c r="D168" s="121"/>
    </row>
    <row r="169" spans="2:4" s="119" customFormat="1">
      <c r="B169" s="121"/>
      <c r="C169" s="121"/>
      <c r="D169" s="121"/>
    </row>
    <row r="170" spans="2:4" s="119" customFormat="1">
      <c r="B170" s="121"/>
      <c r="C170" s="121"/>
      <c r="D170" s="121"/>
    </row>
    <row r="171" spans="2:4" s="119" customFormat="1">
      <c r="B171" s="121"/>
      <c r="C171" s="121"/>
      <c r="D171" s="121"/>
    </row>
    <row r="172" spans="2:4" s="119" customFormat="1">
      <c r="B172" s="121"/>
      <c r="C172" s="121"/>
      <c r="D172" s="121"/>
    </row>
    <row r="173" spans="2:4" s="119" customFormat="1">
      <c r="B173" s="121"/>
      <c r="C173" s="121"/>
      <c r="D173" s="121"/>
    </row>
    <row r="174" spans="2:4" s="119" customFormat="1">
      <c r="B174" s="121"/>
      <c r="C174" s="121"/>
      <c r="D174" s="121"/>
    </row>
    <row r="175" spans="2:4" s="119" customFormat="1">
      <c r="B175" s="121"/>
      <c r="C175" s="121"/>
      <c r="D175" s="121"/>
    </row>
    <row r="176" spans="2:4" s="119" customFormat="1">
      <c r="B176" s="121"/>
      <c r="C176" s="121"/>
      <c r="D176" s="121"/>
    </row>
    <row r="177" spans="2:4" s="119" customFormat="1">
      <c r="B177" s="121"/>
      <c r="C177" s="121"/>
      <c r="D177" s="121"/>
    </row>
    <row r="178" spans="2:4" s="119" customFormat="1">
      <c r="B178" s="121"/>
      <c r="C178" s="121"/>
      <c r="D178" s="121"/>
    </row>
    <row r="179" spans="2:4" s="119" customFormat="1">
      <c r="B179" s="121"/>
      <c r="C179" s="121"/>
      <c r="D179" s="121"/>
    </row>
    <row r="180" spans="2:4" s="119" customFormat="1">
      <c r="B180" s="121"/>
      <c r="C180" s="121"/>
      <c r="D180" s="121"/>
    </row>
    <row r="181" spans="2:4" s="119" customFormat="1">
      <c r="B181" s="121"/>
      <c r="C181" s="121"/>
      <c r="D181" s="121"/>
    </row>
    <row r="182" spans="2:4" s="119" customFormat="1">
      <c r="B182" s="121"/>
      <c r="C182" s="121"/>
      <c r="D182" s="121"/>
    </row>
    <row r="183" spans="2:4" s="119" customFormat="1">
      <c r="B183" s="121"/>
      <c r="C183" s="121"/>
      <c r="D183" s="121"/>
    </row>
    <row r="184" spans="2:4" s="119" customFormat="1">
      <c r="B184" s="121"/>
      <c r="C184" s="121"/>
      <c r="D184" s="121"/>
    </row>
    <row r="185" spans="2:4" s="119" customFormat="1">
      <c r="B185" s="121"/>
      <c r="C185" s="121"/>
      <c r="D185" s="121"/>
    </row>
    <row r="186" spans="2:4" s="119" customFormat="1">
      <c r="B186" s="121"/>
      <c r="C186" s="121"/>
      <c r="D186" s="121"/>
    </row>
    <row r="187" spans="2:4" s="119" customFormat="1">
      <c r="B187" s="121"/>
      <c r="C187" s="121"/>
      <c r="D187" s="121"/>
    </row>
    <row r="188" spans="2:4" s="119" customFormat="1">
      <c r="B188" s="121"/>
      <c r="C188" s="121"/>
      <c r="D188" s="121"/>
    </row>
    <row r="189" spans="2:4" s="119" customFormat="1">
      <c r="B189" s="121"/>
      <c r="C189" s="121"/>
      <c r="D189" s="121"/>
    </row>
    <row r="190" spans="2:4" s="119" customFormat="1">
      <c r="B190" s="121"/>
      <c r="C190" s="121"/>
      <c r="D190" s="121"/>
    </row>
    <row r="191" spans="2:4" s="119" customFormat="1">
      <c r="B191" s="121"/>
      <c r="C191" s="121"/>
      <c r="D191" s="121"/>
    </row>
    <row r="192" spans="2:4" s="119" customFormat="1">
      <c r="B192" s="121"/>
      <c r="C192" s="121"/>
      <c r="D192" s="121"/>
    </row>
    <row r="193" spans="2:4" s="119" customFormat="1">
      <c r="B193" s="121"/>
      <c r="C193" s="121"/>
      <c r="D193" s="121"/>
    </row>
    <row r="194" spans="2:4" s="119" customFormat="1">
      <c r="B194" s="121"/>
      <c r="C194" s="121"/>
      <c r="D194" s="121"/>
    </row>
    <row r="195" spans="2:4" s="119" customFormat="1">
      <c r="B195" s="121"/>
      <c r="C195" s="121"/>
      <c r="D195" s="121"/>
    </row>
    <row r="196" spans="2:4" s="119" customFormat="1">
      <c r="B196" s="121"/>
      <c r="C196" s="121"/>
      <c r="D196" s="121"/>
    </row>
    <row r="197" spans="2:4" s="119" customFormat="1">
      <c r="B197" s="121"/>
      <c r="C197" s="121"/>
      <c r="D197" s="121"/>
    </row>
    <row r="198" spans="2:4" s="119" customFormat="1">
      <c r="B198" s="121"/>
      <c r="C198" s="121"/>
      <c r="D198" s="121"/>
    </row>
    <row r="199" spans="2:4" s="119" customFormat="1">
      <c r="B199" s="121"/>
      <c r="C199" s="121"/>
      <c r="D199" s="121"/>
    </row>
    <row r="200" spans="2:4" s="119" customFormat="1">
      <c r="B200" s="121"/>
      <c r="C200" s="121"/>
      <c r="D200" s="121"/>
    </row>
    <row r="201" spans="2:4" s="119" customFormat="1">
      <c r="B201" s="121"/>
      <c r="C201" s="121"/>
      <c r="D201" s="121"/>
    </row>
    <row r="202" spans="2:4" s="119" customFormat="1">
      <c r="B202" s="121"/>
      <c r="C202" s="121"/>
      <c r="D202" s="121"/>
    </row>
    <row r="203" spans="2:4" s="119" customFormat="1">
      <c r="B203" s="121"/>
      <c r="C203" s="121"/>
      <c r="D203" s="121"/>
    </row>
    <row r="204" spans="2:4" s="119" customFormat="1">
      <c r="B204" s="121"/>
      <c r="C204" s="121"/>
      <c r="D204" s="121"/>
    </row>
    <row r="205" spans="2:4" s="119" customFormat="1">
      <c r="B205" s="121"/>
      <c r="C205" s="121"/>
      <c r="D205" s="121"/>
    </row>
    <row r="206" spans="2:4" s="119" customFormat="1">
      <c r="B206" s="121"/>
      <c r="C206" s="121"/>
      <c r="D206" s="121"/>
    </row>
    <row r="207" spans="2:4" s="119" customFormat="1">
      <c r="B207" s="121"/>
      <c r="C207" s="121"/>
      <c r="D207" s="121"/>
    </row>
    <row r="208" spans="2:4" s="119" customFormat="1">
      <c r="B208" s="121"/>
      <c r="C208" s="121"/>
      <c r="D208" s="121"/>
    </row>
    <row r="209" spans="2:4" s="119" customFormat="1">
      <c r="B209" s="121"/>
      <c r="C209" s="121"/>
      <c r="D209" s="121"/>
    </row>
    <row r="210" spans="2:4" s="119" customFormat="1">
      <c r="B210" s="121"/>
      <c r="C210" s="121"/>
      <c r="D210" s="121"/>
    </row>
    <row r="211" spans="2:4" s="119" customFormat="1">
      <c r="B211" s="121"/>
      <c r="C211" s="121"/>
      <c r="D211" s="121"/>
    </row>
    <row r="212" spans="2:4" s="119" customFormat="1">
      <c r="B212" s="121"/>
      <c r="C212" s="121"/>
      <c r="D212" s="121"/>
    </row>
    <row r="213" spans="2:4" s="119" customFormat="1">
      <c r="B213" s="121"/>
      <c r="C213" s="121"/>
      <c r="D213" s="121"/>
    </row>
    <row r="214" spans="2:4" s="119" customFormat="1">
      <c r="B214" s="121"/>
      <c r="C214" s="121"/>
      <c r="D214" s="121"/>
    </row>
    <row r="215" spans="2:4" s="119" customFormat="1">
      <c r="B215" s="121"/>
      <c r="C215" s="121"/>
      <c r="D215" s="121"/>
    </row>
    <row r="216" spans="2:4" s="119" customFormat="1">
      <c r="B216" s="121"/>
      <c r="C216" s="121"/>
      <c r="D216" s="121"/>
    </row>
    <row r="217" spans="2:4" s="119" customFormat="1">
      <c r="B217" s="121"/>
      <c r="C217" s="121"/>
      <c r="D217" s="121"/>
    </row>
    <row r="218" spans="2:4" s="119" customFormat="1">
      <c r="B218" s="121"/>
      <c r="C218" s="121"/>
      <c r="D218" s="121"/>
    </row>
    <row r="219" spans="2:4" s="119" customFormat="1">
      <c r="B219" s="121"/>
      <c r="C219" s="121"/>
      <c r="D219" s="121"/>
    </row>
    <row r="220" spans="2:4" s="119" customFormat="1">
      <c r="B220" s="121"/>
      <c r="C220" s="121"/>
      <c r="D220" s="121"/>
    </row>
    <row r="221" spans="2:4" s="119" customFormat="1">
      <c r="B221" s="121"/>
      <c r="C221" s="121"/>
      <c r="D221" s="121"/>
    </row>
    <row r="222" spans="2:4" s="119" customFormat="1">
      <c r="B222" s="121"/>
      <c r="C222" s="121"/>
      <c r="D222" s="121"/>
    </row>
    <row r="223" spans="2:4" s="119" customFormat="1">
      <c r="B223" s="121"/>
      <c r="C223" s="121"/>
      <c r="D223" s="121"/>
    </row>
    <row r="224" spans="2:4" s="119" customFormat="1">
      <c r="B224" s="121"/>
      <c r="C224" s="121"/>
      <c r="D224" s="121"/>
    </row>
    <row r="225" spans="2:4" s="119" customFormat="1">
      <c r="B225" s="121"/>
      <c r="C225" s="121"/>
      <c r="D225" s="121"/>
    </row>
    <row r="226" spans="2:4" s="119" customFormat="1">
      <c r="B226" s="121"/>
      <c r="C226" s="121"/>
      <c r="D226" s="121"/>
    </row>
    <row r="227" spans="2:4" s="119" customFormat="1">
      <c r="B227" s="121"/>
      <c r="C227" s="121"/>
      <c r="D227" s="121"/>
    </row>
    <row r="228" spans="2:4" s="119" customFormat="1">
      <c r="B228" s="121"/>
      <c r="C228" s="121"/>
      <c r="D228" s="121"/>
    </row>
    <row r="229" spans="2:4" s="119" customFormat="1">
      <c r="B229" s="121"/>
      <c r="C229" s="121"/>
      <c r="D229" s="121"/>
    </row>
    <row r="230" spans="2:4" s="119" customFormat="1">
      <c r="B230" s="121"/>
      <c r="C230" s="121"/>
      <c r="D230" s="121"/>
    </row>
    <row r="231" spans="2:4" s="119" customFormat="1">
      <c r="B231" s="121"/>
      <c r="C231" s="121"/>
      <c r="D231" s="121"/>
    </row>
    <row r="232" spans="2:4" s="119" customFormat="1">
      <c r="B232" s="121"/>
      <c r="C232" s="121"/>
      <c r="D232" s="121"/>
    </row>
    <row r="233" spans="2:4" s="119" customFormat="1">
      <c r="B233" s="121"/>
      <c r="C233" s="121"/>
      <c r="D233" s="121"/>
    </row>
    <row r="234" spans="2:4" s="119" customFormat="1">
      <c r="B234" s="121"/>
      <c r="C234" s="121"/>
      <c r="D234" s="121"/>
    </row>
    <row r="235" spans="2:4" s="119" customFormat="1">
      <c r="B235" s="121"/>
      <c r="C235" s="121"/>
      <c r="D235" s="121"/>
    </row>
    <row r="236" spans="2:4" s="119" customFormat="1">
      <c r="B236" s="121"/>
      <c r="C236" s="121"/>
      <c r="D236" s="121"/>
    </row>
    <row r="237" spans="2:4" s="119" customFormat="1">
      <c r="B237" s="121"/>
      <c r="C237" s="121"/>
      <c r="D237" s="121"/>
    </row>
    <row r="238" spans="2:4" s="119" customFormat="1">
      <c r="B238" s="121"/>
      <c r="C238" s="121"/>
      <c r="D238" s="121"/>
    </row>
    <row r="239" spans="2:4" s="119" customFormat="1">
      <c r="B239" s="121"/>
      <c r="C239" s="121"/>
      <c r="D239" s="121"/>
    </row>
    <row r="240" spans="2:4" s="119" customFormat="1">
      <c r="B240" s="121"/>
      <c r="C240" s="121"/>
      <c r="D240" s="121"/>
    </row>
    <row r="241" spans="2:4" s="119" customFormat="1">
      <c r="B241" s="121"/>
      <c r="C241" s="121"/>
      <c r="D241" s="121"/>
    </row>
    <row r="242" spans="2:4" s="119" customFormat="1">
      <c r="B242" s="121"/>
      <c r="C242" s="121"/>
      <c r="D242" s="121"/>
    </row>
    <row r="243" spans="2:4" s="119" customFormat="1">
      <c r="B243" s="121"/>
      <c r="C243" s="121"/>
      <c r="D243" s="121"/>
    </row>
    <row r="244" spans="2:4" s="119" customFormat="1">
      <c r="B244" s="121"/>
      <c r="C244" s="121"/>
      <c r="D244" s="121"/>
    </row>
    <row r="245" spans="2:4" s="119" customFormat="1">
      <c r="B245" s="121"/>
      <c r="C245" s="121"/>
      <c r="D245" s="121"/>
    </row>
    <row r="246" spans="2:4" s="119" customFormat="1">
      <c r="B246" s="121"/>
      <c r="C246" s="121"/>
      <c r="D246" s="121"/>
    </row>
    <row r="247" spans="2:4" s="119" customFormat="1">
      <c r="B247" s="121"/>
      <c r="C247" s="121"/>
      <c r="D247" s="121"/>
    </row>
    <row r="248" spans="2:4" s="119" customFormat="1">
      <c r="B248" s="121"/>
      <c r="C248" s="121"/>
      <c r="D248" s="121"/>
    </row>
    <row r="249" spans="2:4" s="119" customFormat="1">
      <c r="B249" s="121"/>
      <c r="C249" s="121"/>
      <c r="D249" s="121"/>
    </row>
    <row r="250" spans="2:4" s="119" customFormat="1">
      <c r="B250" s="121"/>
      <c r="C250" s="121"/>
      <c r="D250" s="121"/>
    </row>
    <row r="251" spans="2:4" s="119" customFormat="1">
      <c r="B251" s="121"/>
      <c r="C251" s="121"/>
      <c r="D251" s="121"/>
    </row>
    <row r="252" spans="2:4" s="119" customFormat="1">
      <c r="B252" s="121"/>
      <c r="C252" s="121"/>
      <c r="D252" s="121"/>
    </row>
    <row r="253" spans="2:4" s="119" customFormat="1">
      <c r="B253" s="121"/>
      <c r="C253" s="121"/>
      <c r="D253" s="121"/>
    </row>
    <row r="254" spans="2:4" s="119" customFormat="1">
      <c r="B254" s="121"/>
      <c r="C254" s="121"/>
      <c r="D254" s="121"/>
    </row>
    <row r="255" spans="2:4" s="119" customFormat="1">
      <c r="B255" s="121"/>
      <c r="C255" s="121"/>
      <c r="D255" s="121"/>
    </row>
    <row r="256" spans="2:4" s="119" customFormat="1">
      <c r="B256" s="121"/>
      <c r="C256" s="121"/>
      <c r="D256" s="121"/>
    </row>
    <row r="257" spans="2:4" s="119" customFormat="1">
      <c r="B257" s="121"/>
      <c r="C257" s="121"/>
      <c r="D257" s="121"/>
    </row>
    <row r="258" spans="2:4" s="119" customFormat="1">
      <c r="B258" s="121"/>
      <c r="C258" s="121"/>
      <c r="D258" s="121"/>
    </row>
    <row r="259" spans="2:4" s="119" customFormat="1">
      <c r="B259" s="121"/>
      <c r="C259" s="121"/>
      <c r="D259" s="121"/>
    </row>
    <row r="260" spans="2:4" s="119" customFormat="1">
      <c r="B260" s="121"/>
      <c r="C260" s="121"/>
      <c r="D260" s="121"/>
    </row>
    <row r="261" spans="2:4" s="119" customFormat="1">
      <c r="B261" s="121"/>
      <c r="C261" s="121"/>
      <c r="D261" s="121"/>
    </row>
    <row r="262" spans="2:4" s="119" customFormat="1">
      <c r="B262" s="121"/>
      <c r="C262" s="121"/>
      <c r="D262" s="121"/>
    </row>
    <row r="263" spans="2:4" s="119" customFormat="1">
      <c r="B263" s="121"/>
      <c r="C263" s="121"/>
      <c r="D263" s="121"/>
    </row>
    <row r="264" spans="2:4" s="119" customFormat="1">
      <c r="B264" s="121"/>
      <c r="C264" s="121"/>
      <c r="D264" s="121"/>
    </row>
    <row r="265" spans="2:4" s="119" customFormat="1">
      <c r="B265" s="121"/>
      <c r="C265" s="121"/>
      <c r="D265" s="121"/>
    </row>
    <row r="266" spans="2:4" s="119" customFormat="1">
      <c r="B266" s="121"/>
      <c r="C266" s="121"/>
      <c r="D266" s="121"/>
    </row>
    <row r="267" spans="2:4" s="119" customFormat="1">
      <c r="B267" s="121"/>
      <c r="C267" s="121"/>
      <c r="D267" s="121"/>
    </row>
    <row r="268" spans="2:4" s="119" customFormat="1">
      <c r="B268" s="121"/>
      <c r="C268" s="121"/>
      <c r="D268" s="121"/>
    </row>
    <row r="269" spans="2:4" s="119" customFormat="1">
      <c r="B269" s="121"/>
      <c r="C269" s="121"/>
      <c r="D269" s="121"/>
    </row>
    <row r="270" spans="2:4" s="119" customFormat="1">
      <c r="B270" s="121"/>
      <c r="C270" s="121"/>
      <c r="D270" s="121"/>
    </row>
    <row r="271" spans="2:4" s="119" customFormat="1">
      <c r="B271" s="121"/>
      <c r="C271" s="121"/>
      <c r="D271" s="121"/>
    </row>
    <row r="272" spans="2:4" s="119" customFormat="1">
      <c r="B272" s="121"/>
      <c r="C272" s="121"/>
      <c r="D272" s="121"/>
    </row>
    <row r="273" spans="2:4" s="119" customFormat="1">
      <c r="B273" s="123"/>
      <c r="C273" s="121"/>
      <c r="D273" s="121"/>
    </row>
    <row r="274" spans="2:4" s="119" customFormat="1">
      <c r="B274" s="123"/>
      <c r="C274" s="121"/>
      <c r="D274" s="121"/>
    </row>
    <row r="275" spans="2:4" s="119" customFormat="1">
      <c r="B275" s="120"/>
      <c r="C275" s="121"/>
      <c r="D275" s="121"/>
    </row>
    <row r="276" spans="2:4" s="119" customFormat="1">
      <c r="B276" s="121"/>
      <c r="C276" s="121"/>
      <c r="D276" s="121"/>
    </row>
    <row r="277" spans="2:4" s="119" customFormat="1">
      <c r="B277" s="121"/>
      <c r="C277" s="121"/>
      <c r="D277" s="121"/>
    </row>
    <row r="278" spans="2:4" s="119" customFormat="1">
      <c r="B278" s="121"/>
      <c r="C278" s="121"/>
      <c r="D278" s="121"/>
    </row>
    <row r="279" spans="2:4" s="119" customFormat="1">
      <c r="B279" s="121"/>
      <c r="C279" s="121"/>
      <c r="D279" s="121"/>
    </row>
    <row r="280" spans="2:4" s="119" customFormat="1">
      <c r="B280" s="121"/>
      <c r="C280" s="121"/>
      <c r="D280" s="121"/>
    </row>
    <row r="281" spans="2:4" s="119" customFormat="1">
      <c r="B281" s="121"/>
      <c r="C281" s="121"/>
      <c r="D281" s="121"/>
    </row>
    <row r="282" spans="2:4" s="119" customFormat="1">
      <c r="B282" s="121"/>
      <c r="C282" s="121"/>
      <c r="D282" s="121"/>
    </row>
    <row r="283" spans="2:4" s="119" customFormat="1">
      <c r="B283" s="121"/>
      <c r="C283" s="121"/>
      <c r="D283" s="121"/>
    </row>
    <row r="284" spans="2:4" s="119" customFormat="1">
      <c r="B284" s="121"/>
      <c r="C284" s="121"/>
      <c r="D284" s="121"/>
    </row>
    <row r="285" spans="2:4" s="119" customFormat="1">
      <c r="B285" s="121"/>
      <c r="C285" s="121"/>
      <c r="D285" s="121"/>
    </row>
    <row r="286" spans="2:4" s="119" customFormat="1">
      <c r="B286" s="121"/>
      <c r="C286" s="121"/>
      <c r="D286" s="121"/>
    </row>
    <row r="287" spans="2:4" s="119" customFormat="1">
      <c r="B287" s="121"/>
      <c r="C287" s="121"/>
      <c r="D287" s="121"/>
    </row>
    <row r="288" spans="2:4" s="119" customFormat="1">
      <c r="B288" s="121"/>
      <c r="C288" s="121"/>
      <c r="D288" s="121"/>
    </row>
    <row r="289" spans="2:4" s="119" customFormat="1">
      <c r="B289" s="121"/>
      <c r="C289" s="121"/>
      <c r="D289" s="121"/>
    </row>
    <row r="290" spans="2:4" s="119" customFormat="1">
      <c r="B290" s="121"/>
      <c r="C290" s="121"/>
      <c r="D290" s="121"/>
    </row>
    <row r="291" spans="2:4" s="119" customFormat="1">
      <c r="B291" s="121"/>
      <c r="C291" s="121"/>
      <c r="D291" s="121"/>
    </row>
    <row r="292" spans="2:4" s="119" customFormat="1">
      <c r="B292" s="121"/>
      <c r="C292" s="121"/>
      <c r="D292" s="121"/>
    </row>
    <row r="293" spans="2:4" s="119" customFormat="1">
      <c r="B293" s="121"/>
      <c r="C293" s="121"/>
      <c r="D293" s="121"/>
    </row>
    <row r="294" spans="2:4" s="119" customFormat="1">
      <c r="B294" s="123"/>
      <c r="C294" s="121"/>
      <c r="D294" s="121"/>
    </row>
    <row r="295" spans="2:4" s="119" customFormat="1">
      <c r="B295" s="123"/>
      <c r="C295" s="121"/>
      <c r="D295" s="121"/>
    </row>
    <row r="296" spans="2:4" s="119" customFormat="1">
      <c r="B296" s="120"/>
      <c r="C296" s="121"/>
      <c r="D296" s="121"/>
    </row>
    <row r="297" spans="2:4" s="119" customFormat="1">
      <c r="B297" s="121"/>
      <c r="C297" s="121"/>
      <c r="D297" s="121"/>
    </row>
    <row r="298" spans="2:4" s="119" customFormat="1">
      <c r="B298" s="121"/>
      <c r="C298" s="121"/>
      <c r="D298" s="121"/>
    </row>
    <row r="299" spans="2:4" s="119" customFormat="1">
      <c r="B299" s="121"/>
      <c r="C299" s="121"/>
      <c r="D299" s="121"/>
    </row>
    <row r="300" spans="2:4" s="119" customFormat="1">
      <c r="B300" s="121"/>
      <c r="C300" s="121"/>
      <c r="D300" s="121"/>
    </row>
    <row r="301" spans="2:4" s="119" customFormat="1">
      <c r="B301" s="121"/>
      <c r="C301" s="121"/>
      <c r="D301" s="121"/>
    </row>
    <row r="302" spans="2:4" s="119" customFormat="1">
      <c r="B302" s="121"/>
      <c r="C302" s="121"/>
      <c r="D302" s="121"/>
    </row>
    <row r="303" spans="2:4" s="119" customFormat="1">
      <c r="B303" s="121"/>
      <c r="C303" s="121"/>
      <c r="D303" s="121"/>
    </row>
    <row r="304" spans="2:4" s="119" customFormat="1">
      <c r="B304" s="121"/>
      <c r="C304" s="121"/>
      <c r="D304" s="121"/>
    </row>
    <row r="305" spans="2:4" s="119" customFormat="1">
      <c r="B305" s="121"/>
      <c r="C305" s="121"/>
      <c r="D305" s="121"/>
    </row>
    <row r="306" spans="2:4" s="119" customFormat="1">
      <c r="B306" s="121"/>
      <c r="C306" s="121"/>
      <c r="D306" s="121"/>
    </row>
    <row r="307" spans="2:4" s="119" customFormat="1">
      <c r="B307" s="121"/>
      <c r="C307" s="121"/>
      <c r="D307" s="121"/>
    </row>
    <row r="308" spans="2:4" s="119" customFormat="1">
      <c r="B308" s="121"/>
      <c r="C308" s="121"/>
      <c r="D308" s="121"/>
    </row>
    <row r="309" spans="2:4" s="119" customFormat="1">
      <c r="B309" s="121"/>
      <c r="C309" s="121"/>
      <c r="D309" s="121"/>
    </row>
    <row r="310" spans="2:4" s="119" customFormat="1">
      <c r="B310" s="121"/>
      <c r="C310" s="121"/>
      <c r="D310" s="121"/>
    </row>
    <row r="311" spans="2:4" s="119" customFormat="1">
      <c r="B311" s="121"/>
      <c r="C311" s="121"/>
      <c r="D311" s="121"/>
    </row>
    <row r="312" spans="2:4" s="119" customFormat="1">
      <c r="B312" s="121"/>
      <c r="C312" s="121"/>
      <c r="D312" s="121"/>
    </row>
    <row r="313" spans="2:4" s="119" customFormat="1">
      <c r="B313" s="121"/>
      <c r="C313" s="121"/>
      <c r="D313" s="121"/>
    </row>
    <row r="314" spans="2:4" s="119" customFormat="1">
      <c r="B314" s="121"/>
      <c r="C314" s="121"/>
      <c r="D314" s="121"/>
    </row>
    <row r="315" spans="2:4" s="119" customFormat="1">
      <c r="B315" s="121"/>
      <c r="C315" s="121"/>
      <c r="D315" s="121"/>
    </row>
    <row r="316" spans="2:4" s="119" customFormat="1">
      <c r="B316" s="121"/>
      <c r="C316" s="121"/>
      <c r="D316" s="121"/>
    </row>
    <row r="317" spans="2:4" s="119" customFormat="1">
      <c r="B317" s="121"/>
      <c r="C317" s="121"/>
      <c r="D317" s="121"/>
    </row>
    <row r="318" spans="2:4" s="119" customFormat="1">
      <c r="B318" s="121"/>
      <c r="C318" s="121"/>
      <c r="D318" s="121"/>
    </row>
    <row r="319" spans="2:4" s="119" customFormat="1">
      <c r="B319" s="121"/>
      <c r="C319" s="121"/>
      <c r="D319" s="121"/>
    </row>
    <row r="320" spans="2:4" s="119" customFormat="1">
      <c r="B320" s="121"/>
      <c r="C320" s="121"/>
      <c r="D320" s="121"/>
    </row>
    <row r="321" spans="2:4" s="119" customFormat="1">
      <c r="B321" s="121"/>
      <c r="C321" s="121"/>
      <c r="D321" s="121"/>
    </row>
    <row r="322" spans="2:4" s="119" customFormat="1">
      <c r="B322" s="121"/>
      <c r="C322" s="121"/>
      <c r="D322" s="121"/>
    </row>
    <row r="323" spans="2:4" s="119" customFormat="1">
      <c r="B323" s="121"/>
      <c r="C323" s="121"/>
      <c r="D323" s="121"/>
    </row>
    <row r="324" spans="2:4" s="119" customFormat="1">
      <c r="B324" s="121"/>
      <c r="C324" s="121"/>
      <c r="D324" s="121"/>
    </row>
    <row r="325" spans="2:4" s="119" customFormat="1">
      <c r="B325" s="121"/>
      <c r="C325" s="121"/>
      <c r="D325" s="121"/>
    </row>
    <row r="326" spans="2:4" s="119" customFormat="1">
      <c r="B326" s="121"/>
      <c r="C326" s="121"/>
      <c r="D326" s="121"/>
    </row>
    <row r="327" spans="2:4" s="119" customFormat="1">
      <c r="B327" s="121"/>
      <c r="C327" s="121"/>
      <c r="D327" s="121"/>
    </row>
    <row r="328" spans="2:4" s="119" customFormat="1">
      <c r="B328" s="121"/>
      <c r="C328" s="121"/>
      <c r="D328" s="121"/>
    </row>
    <row r="329" spans="2:4" s="119" customFormat="1">
      <c r="B329" s="121"/>
      <c r="C329" s="121"/>
      <c r="D329" s="121"/>
    </row>
    <row r="330" spans="2:4" s="119" customFormat="1">
      <c r="B330" s="121"/>
      <c r="C330" s="121"/>
      <c r="D330" s="121"/>
    </row>
    <row r="331" spans="2:4" s="119" customFormat="1">
      <c r="B331" s="121"/>
      <c r="C331" s="121"/>
      <c r="D331" s="121"/>
    </row>
    <row r="332" spans="2:4" s="119" customFormat="1">
      <c r="B332" s="121"/>
      <c r="C332" s="121"/>
      <c r="D332" s="121"/>
    </row>
    <row r="333" spans="2:4" s="119" customFormat="1">
      <c r="B333" s="121"/>
      <c r="C333" s="121"/>
      <c r="D333" s="121"/>
    </row>
    <row r="334" spans="2:4" s="119" customFormat="1">
      <c r="B334" s="121"/>
      <c r="C334" s="121"/>
      <c r="D334" s="121"/>
    </row>
    <row r="335" spans="2:4" s="119" customFormat="1">
      <c r="B335" s="121"/>
      <c r="C335" s="121"/>
      <c r="D335" s="121"/>
    </row>
    <row r="336" spans="2:4" s="119" customFormat="1">
      <c r="B336" s="121"/>
      <c r="C336" s="121"/>
      <c r="D336" s="121"/>
    </row>
    <row r="337" spans="2:4" s="119" customFormat="1">
      <c r="B337" s="121"/>
      <c r="C337" s="121"/>
      <c r="D337" s="121"/>
    </row>
    <row r="338" spans="2:4" s="119" customFormat="1">
      <c r="B338" s="121"/>
      <c r="C338" s="121"/>
      <c r="D338" s="121"/>
    </row>
    <row r="339" spans="2:4" s="119" customFormat="1">
      <c r="B339" s="121"/>
      <c r="C339" s="121"/>
      <c r="D339" s="121"/>
    </row>
    <row r="340" spans="2:4" s="119" customFormat="1">
      <c r="B340" s="121"/>
      <c r="C340" s="121"/>
      <c r="D340" s="121"/>
    </row>
    <row r="341" spans="2:4" s="119" customFormat="1">
      <c r="B341" s="121"/>
      <c r="C341" s="121"/>
      <c r="D341" s="121"/>
    </row>
    <row r="342" spans="2:4" s="119" customFormat="1">
      <c r="B342" s="121"/>
      <c r="C342" s="121"/>
      <c r="D342" s="121"/>
    </row>
    <row r="343" spans="2:4" s="119" customFormat="1">
      <c r="B343" s="121"/>
      <c r="C343" s="121"/>
      <c r="D343" s="121"/>
    </row>
    <row r="344" spans="2:4" s="119" customFormat="1">
      <c r="B344" s="121"/>
      <c r="C344" s="121"/>
      <c r="D344" s="121"/>
    </row>
    <row r="345" spans="2:4" s="119" customFormat="1">
      <c r="B345" s="121"/>
      <c r="C345" s="121"/>
      <c r="D345" s="121"/>
    </row>
    <row r="346" spans="2:4" s="119" customFormat="1">
      <c r="B346" s="121"/>
      <c r="C346" s="121"/>
      <c r="D346" s="121"/>
    </row>
    <row r="347" spans="2:4" s="119" customFormat="1">
      <c r="B347" s="121"/>
      <c r="C347" s="121"/>
      <c r="D347" s="121"/>
    </row>
    <row r="348" spans="2:4" s="119" customFormat="1">
      <c r="B348" s="121"/>
      <c r="C348" s="121"/>
      <c r="D348" s="121"/>
    </row>
    <row r="349" spans="2:4" s="119" customFormat="1">
      <c r="B349" s="121"/>
      <c r="C349" s="121"/>
      <c r="D349" s="121"/>
    </row>
    <row r="350" spans="2:4" s="119" customFormat="1">
      <c r="B350" s="121"/>
      <c r="C350" s="121"/>
      <c r="D350" s="121"/>
    </row>
    <row r="351" spans="2:4" s="119" customFormat="1">
      <c r="B351" s="121"/>
      <c r="C351" s="121"/>
      <c r="D351" s="121"/>
    </row>
    <row r="352" spans="2:4" s="119" customFormat="1">
      <c r="B352" s="121"/>
      <c r="C352" s="121"/>
      <c r="D352" s="121"/>
    </row>
    <row r="353" spans="2:7" s="119" customFormat="1">
      <c r="B353" s="121"/>
      <c r="C353" s="121"/>
      <c r="D353" s="121"/>
    </row>
    <row r="354" spans="2:7" s="119" customFormat="1">
      <c r="B354" s="121"/>
      <c r="C354" s="121"/>
      <c r="D354" s="121"/>
    </row>
    <row r="355" spans="2:7" s="119" customFormat="1">
      <c r="B355" s="121"/>
      <c r="C355" s="121"/>
      <c r="D355" s="121"/>
    </row>
    <row r="356" spans="2:7" s="119" customFormat="1">
      <c r="B356" s="121"/>
      <c r="C356" s="121"/>
      <c r="D356" s="121"/>
    </row>
    <row r="357" spans="2:7" s="119" customFormat="1">
      <c r="B357" s="121"/>
      <c r="C357" s="121"/>
      <c r="D357" s="12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160 B162"/>
    <dataValidation type="list" allowBlank="1" showInputMessage="1" showErrorMessage="1" sqref="E156:E357 E12:E34 E36:E154">
      <formula1>$BF$6:$BF$23</formula1>
    </dataValidation>
    <dataValidation type="list" allowBlank="1" showInputMessage="1" showErrorMessage="1" sqref="H156:H357 H12:H34 H36:H154">
      <formula1>$BJ$6:$BJ$19</formula1>
    </dataValidation>
    <dataValidation type="list" allowBlank="1" showInputMessage="1" showErrorMessage="1" sqref="G156:G363 G12:G34 G36:G154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7" workbookViewId="0">
      <selection activeCell="I20" sqref="I20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7.28515625" style="1" bestFit="1" customWidth="1"/>
    <col min="9" max="9" width="10.710937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165</v>
      </c>
      <c r="C1" s="78" t="s" vm="1">
        <v>233</v>
      </c>
    </row>
    <row r="2" spans="2:63">
      <c r="B2" s="57" t="s">
        <v>164</v>
      </c>
      <c r="C2" s="78" t="s">
        <v>234</v>
      </c>
    </row>
    <row r="3" spans="2:63">
      <c r="B3" s="57" t="s">
        <v>166</v>
      </c>
      <c r="C3" s="78" t="s">
        <v>235</v>
      </c>
    </row>
    <row r="4" spans="2:63">
      <c r="B4" s="57" t="s">
        <v>167</v>
      </c>
      <c r="C4" s="78">
        <v>12147</v>
      </c>
    </row>
    <row r="6" spans="2:63" ht="26.25" customHeight="1">
      <c r="B6" s="138" t="s">
        <v>195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40"/>
      <c r="BK6" s="3"/>
    </row>
    <row r="7" spans="2:63" ht="26.25" customHeight="1">
      <c r="B7" s="138" t="s">
        <v>76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40"/>
      <c r="BH7" s="3"/>
      <c r="BK7" s="3"/>
    </row>
    <row r="8" spans="2:63" s="3" customFormat="1" ht="74.25" customHeight="1">
      <c r="B8" s="23" t="s">
        <v>101</v>
      </c>
      <c r="C8" s="31" t="s">
        <v>34</v>
      </c>
      <c r="D8" s="31" t="s">
        <v>105</v>
      </c>
      <c r="E8" s="31" t="s">
        <v>103</v>
      </c>
      <c r="F8" s="31" t="s">
        <v>48</v>
      </c>
      <c r="G8" s="31" t="s">
        <v>87</v>
      </c>
      <c r="H8" s="31" t="s">
        <v>217</v>
      </c>
      <c r="I8" s="31" t="s">
        <v>216</v>
      </c>
      <c r="J8" s="31" t="s">
        <v>231</v>
      </c>
      <c r="K8" s="31" t="s">
        <v>45</v>
      </c>
      <c r="L8" s="31" t="s">
        <v>44</v>
      </c>
      <c r="M8" s="31" t="s">
        <v>168</v>
      </c>
      <c r="N8" s="15" t="s">
        <v>170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224</v>
      </c>
      <c r="I9" s="33"/>
      <c r="J9" s="17" t="s">
        <v>220</v>
      </c>
      <c r="K9" s="33" t="s">
        <v>220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00" t="s">
        <v>28</v>
      </c>
      <c r="C11" s="91"/>
      <c r="D11" s="91"/>
      <c r="E11" s="91"/>
      <c r="F11" s="91"/>
      <c r="G11" s="91"/>
      <c r="H11" s="92"/>
      <c r="I11" s="93"/>
      <c r="J11" s="92">
        <v>6.2479999999999994E-2</v>
      </c>
      <c r="K11" s="92">
        <v>186.64311622999998</v>
      </c>
      <c r="L11" s="91"/>
      <c r="M11" s="94">
        <f>K11/$K$11</f>
        <v>1</v>
      </c>
      <c r="N11" s="94">
        <f>K11/'סכום נכסי הקרן'!$C$42</f>
        <v>0.26443446673073734</v>
      </c>
      <c r="O11" s="5"/>
      <c r="BH11" s="81"/>
      <c r="BI11" s="3"/>
      <c r="BK11" s="81"/>
    </row>
    <row r="12" spans="2:63" s="81" customFormat="1" ht="20.25">
      <c r="B12" s="83" t="s">
        <v>214</v>
      </c>
      <c r="C12" s="91"/>
      <c r="D12" s="91"/>
      <c r="E12" s="91"/>
      <c r="F12" s="91"/>
      <c r="G12" s="91"/>
      <c r="H12" s="92"/>
      <c r="I12" s="93"/>
      <c r="J12" s="91"/>
      <c r="K12" s="92">
        <v>4.7623000000000001E-4</v>
      </c>
      <c r="L12" s="91"/>
      <c r="M12" s="94">
        <f t="shared" ref="M12:M16" si="0">K12/$K$11</f>
        <v>2.5515540547080376E-6</v>
      </c>
      <c r="N12" s="94">
        <f>K12/'סכום נכסי הקרן'!$C$42</f>
        <v>6.7471883579137061E-7</v>
      </c>
      <c r="BI12" s="4"/>
    </row>
    <row r="13" spans="2:63">
      <c r="B13" s="84" t="s">
        <v>50</v>
      </c>
      <c r="C13" s="91"/>
      <c r="D13" s="91"/>
      <c r="E13" s="91"/>
      <c r="F13" s="91"/>
      <c r="G13" s="91"/>
      <c r="H13" s="92"/>
      <c r="I13" s="93"/>
      <c r="J13" s="91"/>
      <c r="K13" s="92">
        <v>4.7623000000000001E-4</v>
      </c>
      <c r="L13" s="91"/>
      <c r="M13" s="94">
        <f t="shared" si="0"/>
        <v>2.5515540547080376E-6</v>
      </c>
      <c r="N13" s="94">
        <f>K13/'סכום נכסי הקרן'!$C$42</f>
        <v>6.7471883579137061E-7</v>
      </c>
    </row>
    <row r="14" spans="2:63">
      <c r="B14" s="85" t="s">
        <v>646</v>
      </c>
      <c r="C14" s="95" t="s">
        <v>647</v>
      </c>
      <c r="D14" s="96" t="s">
        <v>106</v>
      </c>
      <c r="E14" s="95" t="s">
        <v>648</v>
      </c>
      <c r="F14" s="96" t="s">
        <v>649</v>
      </c>
      <c r="G14" s="96" t="s">
        <v>150</v>
      </c>
      <c r="H14" s="97">
        <v>4.7704000000000003E-2</v>
      </c>
      <c r="I14" s="98">
        <v>995.6</v>
      </c>
      <c r="J14" s="95"/>
      <c r="K14" s="97">
        <v>4.7494100000000005E-4</v>
      </c>
      <c r="L14" s="99">
        <v>4.0121515103600713E-8</v>
      </c>
      <c r="M14" s="99">
        <f t="shared" si="0"/>
        <v>2.5446478262543104E-6</v>
      </c>
      <c r="N14" s="99">
        <f>K14/'סכום נכסי הקרן'!$C$42</f>
        <v>6.7289259095308852E-7</v>
      </c>
    </row>
    <row r="15" spans="2:63">
      <c r="B15" s="85" t="s">
        <v>650</v>
      </c>
      <c r="C15" s="95" t="s">
        <v>651</v>
      </c>
      <c r="D15" s="96" t="s">
        <v>106</v>
      </c>
      <c r="E15" s="95" t="s">
        <v>652</v>
      </c>
      <c r="F15" s="96" t="s">
        <v>649</v>
      </c>
      <c r="G15" s="96" t="s">
        <v>150</v>
      </c>
      <c r="H15" s="97">
        <v>6.9999999999999999E-6</v>
      </c>
      <c r="I15" s="98">
        <v>14640</v>
      </c>
      <c r="J15" s="95"/>
      <c r="K15" s="97">
        <v>1.083E-6</v>
      </c>
      <c r="L15" s="99">
        <v>7.8898984953287294E-13</v>
      </c>
      <c r="M15" s="99">
        <f t="shared" si="0"/>
        <v>5.8025177776469453E-9</v>
      </c>
      <c r="N15" s="99">
        <f>K15/'סכום נכסי הקרן'!$C$42</f>
        <v>1.5343856942276932E-9</v>
      </c>
    </row>
    <row r="16" spans="2:63" ht="20.25">
      <c r="B16" s="85" t="s">
        <v>653</v>
      </c>
      <c r="C16" s="95" t="s">
        <v>654</v>
      </c>
      <c r="D16" s="96" t="s">
        <v>106</v>
      </c>
      <c r="E16" s="95" t="s">
        <v>655</v>
      </c>
      <c r="F16" s="96" t="s">
        <v>649</v>
      </c>
      <c r="G16" s="96" t="s">
        <v>150</v>
      </c>
      <c r="H16" s="97">
        <v>1.4E-5</v>
      </c>
      <c r="I16" s="98">
        <v>1462</v>
      </c>
      <c r="J16" s="95"/>
      <c r="K16" s="97">
        <v>2.0599999999999999E-7</v>
      </c>
      <c r="L16" s="99">
        <v>1.7938202252589748E-13</v>
      </c>
      <c r="M16" s="99">
        <f t="shared" si="0"/>
        <v>1.1037106760805823E-9</v>
      </c>
      <c r="N16" s="99">
        <f>K16/'סכום נכסי הקרן'!$C$42</f>
        <v>2.9185914405439037E-10</v>
      </c>
      <c r="BH16" s="4"/>
    </row>
    <row r="17" spans="2:14">
      <c r="B17" s="86"/>
      <c r="C17" s="95"/>
      <c r="D17" s="95"/>
      <c r="E17" s="95"/>
      <c r="F17" s="95"/>
      <c r="G17" s="95"/>
      <c r="H17" s="97"/>
      <c r="I17" s="98"/>
      <c r="J17" s="95"/>
      <c r="K17" s="95"/>
      <c r="L17" s="95"/>
      <c r="M17" s="99"/>
      <c r="N17" s="95"/>
    </row>
    <row r="18" spans="2:14" s="81" customFormat="1">
      <c r="B18" s="114" t="s">
        <v>213</v>
      </c>
      <c r="C18" s="111"/>
      <c r="D18" s="111"/>
      <c r="E18" s="111"/>
      <c r="F18" s="111"/>
      <c r="G18" s="111"/>
      <c r="H18" s="112"/>
      <c r="I18" s="115"/>
      <c r="J18" s="112">
        <v>6.2479999999999994E-2</v>
      </c>
      <c r="K18" s="112">
        <v>186.64264</v>
      </c>
      <c r="L18" s="111"/>
      <c r="M18" s="113">
        <f t="shared" ref="M18:M32" si="1">K18/$K$11</f>
        <v>0.9999974484459454</v>
      </c>
      <c r="N18" s="113">
        <f>K18/'סכום נכסי הקרן'!$C$42</f>
        <v>0.26443379201190159</v>
      </c>
    </row>
    <row r="19" spans="2:14">
      <c r="B19" s="84" t="s">
        <v>51</v>
      </c>
      <c r="C19" s="91"/>
      <c r="D19" s="91"/>
      <c r="E19" s="91"/>
      <c r="F19" s="91"/>
      <c r="G19" s="91"/>
      <c r="H19" s="92"/>
      <c r="I19" s="93"/>
      <c r="J19" s="92">
        <v>6.2479999999999994E-2</v>
      </c>
      <c r="K19" s="92">
        <v>186.64264</v>
      </c>
      <c r="L19" s="91"/>
      <c r="M19" s="94">
        <f t="shared" si="1"/>
        <v>0.9999974484459454</v>
      </c>
      <c r="N19" s="94">
        <f>K19/'סכום נכסי הקרן'!$C$42</f>
        <v>0.26443379201190159</v>
      </c>
    </row>
    <row r="20" spans="2:14">
      <c r="B20" s="85" t="s">
        <v>656</v>
      </c>
      <c r="C20" s="95" t="s">
        <v>657</v>
      </c>
      <c r="D20" s="96" t="s">
        <v>110</v>
      </c>
      <c r="E20" s="95"/>
      <c r="F20" s="96" t="s">
        <v>649</v>
      </c>
      <c r="G20" s="96" t="s">
        <v>159</v>
      </c>
      <c r="H20" s="97">
        <v>43</v>
      </c>
      <c r="I20" s="98">
        <v>1565</v>
      </c>
      <c r="J20" s="95"/>
      <c r="K20" s="97">
        <v>2.2956300000000001</v>
      </c>
      <c r="L20" s="99">
        <v>1.7960488755038026E-8</v>
      </c>
      <c r="M20" s="99">
        <f t="shared" si="1"/>
        <v>1.2299569608402269E-2</v>
      </c>
      <c r="N20" s="99">
        <f>K20/'סכום נכסי הקרן'!$C$42</f>
        <v>3.2524301304154377E-3</v>
      </c>
    </row>
    <row r="21" spans="2:14">
      <c r="B21" s="85" t="s">
        <v>658</v>
      </c>
      <c r="C21" s="95" t="s">
        <v>659</v>
      </c>
      <c r="D21" s="96" t="s">
        <v>25</v>
      </c>
      <c r="E21" s="95"/>
      <c r="F21" s="96" t="s">
        <v>649</v>
      </c>
      <c r="G21" s="96" t="s">
        <v>158</v>
      </c>
      <c r="H21" s="97">
        <v>18</v>
      </c>
      <c r="I21" s="98">
        <v>3084</v>
      </c>
      <c r="J21" s="95"/>
      <c r="K21" s="97">
        <v>1.52752</v>
      </c>
      <c r="L21" s="99">
        <v>3.1627048780453093E-7</v>
      </c>
      <c r="M21" s="99">
        <f t="shared" si="1"/>
        <v>8.1841753977019965E-3</v>
      </c>
      <c r="N21" s="99">
        <f>K21/'סכום נכסי הקרן'!$C$42</f>
        <v>2.1641780569221477E-3</v>
      </c>
    </row>
    <row r="22" spans="2:14">
      <c r="B22" s="85" t="s">
        <v>660</v>
      </c>
      <c r="C22" s="95" t="s">
        <v>661</v>
      </c>
      <c r="D22" s="96" t="s">
        <v>109</v>
      </c>
      <c r="E22" s="95"/>
      <c r="F22" s="96" t="s">
        <v>649</v>
      </c>
      <c r="G22" s="96" t="s">
        <v>149</v>
      </c>
      <c r="H22" s="97">
        <v>16</v>
      </c>
      <c r="I22" s="98">
        <v>24534</v>
      </c>
      <c r="J22" s="95"/>
      <c r="K22" s="97">
        <v>14.712549999999998</v>
      </c>
      <c r="L22" s="99">
        <v>1.3788514131533584E-7</v>
      </c>
      <c r="M22" s="99">
        <f t="shared" si="1"/>
        <v>7.8827177220239672E-2</v>
      </c>
      <c r="N22" s="99">
        <f>K22/'סכום נכסי הקרן'!$C$42</f>
        <v>2.0844622572123401E-2</v>
      </c>
    </row>
    <row r="23" spans="2:14">
      <c r="B23" s="85" t="s">
        <v>662</v>
      </c>
      <c r="C23" s="95" t="s">
        <v>663</v>
      </c>
      <c r="D23" s="96" t="s">
        <v>579</v>
      </c>
      <c r="E23" s="95"/>
      <c r="F23" s="96" t="s">
        <v>649</v>
      </c>
      <c r="G23" s="96" t="s">
        <v>149</v>
      </c>
      <c r="H23" s="97">
        <v>137</v>
      </c>
      <c r="I23" s="98">
        <v>2303</v>
      </c>
      <c r="J23" s="97">
        <v>5.416E-2</v>
      </c>
      <c r="K23" s="97">
        <v>11.87951</v>
      </c>
      <c r="L23" s="99">
        <v>1.1709401709401709E-5</v>
      </c>
      <c r="M23" s="99">
        <f t="shared" si="1"/>
        <v>6.3648262201971062E-2</v>
      </c>
      <c r="N23" s="99">
        <f>K23/'סכום נכסי הקרן'!$C$42</f>
        <v>1.6830794273716365E-2</v>
      </c>
    </row>
    <row r="24" spans="2:14">
      <c r="B24" s="85" t="s">
        <v>664</v>
      </c>
      <c r="C24" s="95" t="s">
        <v>665</v>
      </c>
      <c r="D24" s="96" t="s">
        <v>579</v>
      </c>
      <c r="E24" s="95"/>
      <c r="F24" s="96" t="s">
        <v>649</v>
      </c>
      <c r="G24" s="96" t="s">
        <v>149</v>
      </c>
      <c r="H24" s="97">
        <v>19</v>
      </c>
      <c r="I24" s="98">
        <v>2809</v>
      </c>
      <c r="J24" s="97">
        <v>8.320000000000001E-3</v>
      </c>
      <c r="K24" s="97">
        <v>2.00867</v>
      </c>
      <c r="L24" s="99">
        <v>6.7137809187279151E-7</v>
      </c>
      <c r="M24" s="99">
        <f t="shared" si="1"/>
        <v>1.0762089920984385E-2</v>
      </c>
      <c r="N24" s="99">
        <f>K24/'סכום נכסי הקרן'!$C$42</f>
        <v>2.8458675091637491E-3</v>
      </c>
    </row>
    <row r="25" spans="2:14">
      <c r="B25" s="85" t="s">
        <v>666</v>
      </c>
      <c r="C25" s="95" t="s">
        <v>667</v>
      </c>
      <c r="D25" s="96" t="s">
        <v>109</v>
      </c>
      <c r="E25" s="95"/>
      <c r="F25" s="96" t="s">
        <v>649</v>
      </c>
      <c r="G25" s="96" t="s">
        <v>149</v>
      </c>
      <c r="H25" s="97">
        <v>19</v>
      </c>
      <c r="I25" s="98">
        <v>2554.5</v>
      </c>
      <c r="J25" s="95"/>
      <c r="K25" s="97">
        <v>1.8191300000000001</v>
      </c>
      <c r="L25" s="99">
        <v>1.6905455032655199E-7</v>
      </c>
      <c r="M25" s="99">
        <f t="shared" si="1"/>
        <v>9.7465689426139319E-3</v>
      </c>
      <c r="N25" s="99">
        <f>K25/'סכום נכסי הקרן'!$C$42</f>
        <v>2.5773287607944815E-3</v>
      </c>
    </row>
    <row r="26" spans="2:14">
      <c r="B26" s="85" t="s">
        <v>668</v>
      </c>
      <c r="C26" s="95" t="s">
        <v>669</v>
      </c>
      <c r="D26" s="96" t="s">
        <v>109</v>
      </c>
      <c r="E26" s="95"/>
      <c r="F26" s="96" t="s">
        <v>649</v>
      </c>
      <c r="G26" s="96" t="s">
        <v>149</v>
      </c>
      <c r="H26" s="97">
        <v>12</v>
      </c>
      <c r="I26" s="98">
        <v>45006</v>
      </c>
      <c r="J26" s="95"/>
      <c r="K26" s="97">
        <v>20.241900000000001</v>
      </c>
      <c r="L26" s="99">
        <v>1.4601611458176544E-6</v>
      </c>
      <c r="M26" s="99">
        <f t="shared" si="1"/>
        <v>0.10845243269007546</v>
      </c>
      <c r="N26" s="99">
        <f>K26/'סכום נכסי הקרן'!$C$42</f>
        <v>2.8678561204051288E-2</v>
      </c>
    </row>
    <row r="27" spans="2:14">
      <c r="B27" s="85" t="s">
        <v>670</v>
      </c>
      <c r="C27" s="95" t="s">
        <v>671</v>
      </c>
      <c r="D27" s="96" t="s">
        <v>25</v>
      </c>
      <c r="E27" s="95"/>
      <c r="F27" s="96" t="s">
        <v>649</v>
      </c>
      <c r="G27" s="96" t="s">
        <v>151</v>
      </c>
      <c r="H27" s="97">
        <v>15.000000000000005</v>
      </c>
      <c r="I27" s="98">
        <v>6994</v>
      </c>
      <c r="J27" s="95"/>
      <c r="K27" s="97">
        <v>4.5023099999999987</v>
      </c>
      <c r="L27" s="99">
        <v>4.3648388370556207E-6</v>
      </c>
      <c r="M27" s="99">
        <f t="shared" si="1"/>
        <v>2.412256123312799E-2</v>
      </c>
      <c r="N27" s="99">
        <f>K27/'סכום נכסי הקרן'!$C$42</f>
        <v>6.3788366158617571E-3</v>
      </c>
    </row>
    <row r="28" spans="2:14">
      <c r="B28" s="85" t="s">
        <v>672</v>
      </c>
      <c r="C28" s="95" t="s">
        <v>673</v>
      </c>
      <c r="D28" s="96" t="s">
        <v>579</v>
      </c>
      <c r="E28" s="95"/>
      <c r="F28" s="96" t="s">
        <v>649</v>
      </c>
      <c r="G28" s="96" t="s">
        <v>149</v>
      </c>
      <c r="H28" s="97">
        <v>48</v>
      </c>
      <c r="I28" s="98">
        <v>24992</v>
      </c>
      <c r="J28" s="95"/>
      <c r="K28" s="97">
        <v>44.961599999999997</v>
      </c>
      <c r="L28" s="99">
        <v>4.9287279447279635E-8</v>
      </c>
      <c r="M28" s="99">
        <f t="shared" si="1"/>
        <v>0.24089610647410054</v>
      </c>
      <c r="N28" s="99">
        <f>K28/'סכום נכסי הקרן'!$C$42</f>
        <v>6.3701233452989697E-2</v>
      </c>
    </row>
    <row r="29" spans="2:14">
      <c r="B29" s="85" t="s">
        <v>674</v>
      </c>
      <c r="C29" s="95" t="s">
        <v>675</v>
      </c>
      <c r="D29" s="96" t="s">
        <v>121</v>
      </c>
      <c r="E29" s="95"/>
      <c r="F29" s="96" t="s">
        <v>649</v>
      </c>
      <c r="G29" s="96" t="s">
        <v>153</v>
      </c>
      <c r="H29" s="97">
        <v>3</v>
      </c>
      <c r="I29" s="98">
        <v>7213</v>
      </c>
      <c r="J29" s="95"/>
      <c r="K29" s="97">
        <v>0.57240000000000002</v>
      </c>
      <c r="L29" s="99">
        <v>7.161922521653714E-8</v>
      </c>
      <c r="M29" s="99">
        <f t="shared" si="1"/>
        <v>3.0668154902355601E-3</v>
      </c>
      <c r="N29" s="99">
        <f>K29/'סכום נכסי הקרן'!$C$42</f>
        <v>8.1097171872200515E-4</v>
      </c>
    </row>
    <row r="30" spans="2:14">
      <c r="B30" s="85" t="s">
        <v>676</v>
      </c>
      <c r="C30" s="95" t="s">
        <v>677</v>
      </c>
      <c r="D30" s="96" t="s">
        <v>579</v>
      </c>
      <c r="E30" s="95"/>
      <c r="F30" s="96" t="s">
        <v>649</v>
      </c>
      <c r="G30" s="96" t="s">
        <v>149</v>
      </c>
      <c r="H30" s="97">
        <v>109.00000000000004</v>
      </c>
      <c r="I30" s="98">
        <v>3810</v>
      </c>
      <c r="J30" s="95"/>
      <c r="K30" s="97">
        <v>15.565070000000002</v>
      </c>
      <c r="L30" s="99">
        <v>7.5320677143750315E-8</v>
      </c>
      <c r="M30" s="99">
        <f t="shared" si="1"/>
        <v>8.3394824917192203E-2</v>
      </c>
      <c r="N30" s="99">
        <f>K30/'סכום נכסי הקרן'!$C$42</f>
        <v>2.2052466055080926E-2</v>
      </c>
    </row>
    <row r="31" spans="2:14">
      <c r="B31" s="85" t="s">
        <v>678</v>
      </c>
      <c r="C31" s="95" t="s">
        <v>679</v>
      </c>
      <c r="D31" s="96" t="s">
        <v>579</v>
      </c>
      <c r="E31" s="95"/>
      <c r="F31" s="96" t="s">
        <v>649</v>
      </c>
      <c r="G31" s="96" t="s">
        <v>149</v>
      </c>
      <c r="H31" s="97">
        <v>50</v>
      </c>
      <c r="I31" s="98">
        <v>22981</v>
      </c>
      <c r="J31" s="95"/>
      <c r="K31" s="97">
        <v>43.066389999999998</v>
      </c>
      <c r="L31" s="99">
        <v>1.2736240545809041E-7</v>
      </c>
      <c r="M31" s="99">
        <f t="shared" si="1"/>
        <v>0.23074191467597102</v>
      </c>
      <c r="N31" s="99">
        <f>K31/'סכום נכסי הקרן'!$C$42</f>
        <v>6.1016115159769693E-2</v>
      </c>
    </row>
    <row r="32" spans="2:14">
      <c r="B32" s="85" t="s">
        <v>680</v>
      </c>
      <c r="C32" s="95" t="s">
        <v>681</v>
      </c>
      <c r="D32" s="96" t="s">
        <v>579</v>
      </c>
      <c r="E32" s="95"/>
      <c r="F32" s="96" t="s">
        <v>649</v>
      </c>
      <c r="G32" s="96" t="s">
        <v>149</v>
      </c>
      <c r="H32" s="97">
        <v>249</v>
      </c>
      <c r="I32" s="98">
        <v>2517</v>
      </c>
      <c r="J32" s="95"/>
      <c r="K32" s="97">
        <v>23.48996</v>
      </c>
      <c r="L32" s="99">
        <v>7.5340391063830829E-6</v>
      </c>
      <c r="M32" s="99">
        <f t="shared" si="1"/>
        <v>0.1258549496733293</v>
      </c>
      <c r="N32" s="99">
        <f>K32/'סכום נכסי הקרן'!$C$42</f>
        <v>3.3280386502290621E-2</v>
      </c>
    </row>
    <row r="33" spans="2:14">
      <c r="B33" s="86"/>
      <c r="C33" s="95"/>
      <c r="D33" s="95"/>
      <c r="E33" s="95"/>
      <c r="F33" s="95"/>
      <c r="G33" s="95"/>
      <c r="H33" s="97"/>
      <c r="I33" s="98"/>
      <c r="J33" s="95"/>
      <c r="K33" s="95"/>
      <c r="L33" s="95"/>
      <c r="M33" s="99"/>
      <c r="N33" s="95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80" t="s">
        <v>232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80" t="s">
        <v>98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80" t="s">
        <v>215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80" t="s">
        <v>223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80" t="s">
        <v>230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 spans="2:14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 spans="2:14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2:14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2:14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</row>
    <row r="116" spans="2:14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</row>
    <row r="117" spans="2:14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</row>
    <row r="118" spans="2:14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</row>
    <row r="119" spans="2:14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</row>
    <row r="120" spans="2:14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</row>
    <row r="121" spans="2:14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</row>
    <row r="122" spans="2:14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 spans="2:14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</row>
    <row r="124" spans="2:14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</row>
    <row r="125" spans="2:14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</row>
    <row r="126" spans="2:14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</row>
    <row r="127" spans="2:14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</row>
    <row r="128" spans="2:14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</row>
    <row r="129" spans="2:14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</row>
    <row r="130" spans="2:14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</row>
    <row r="131" spans="2:14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</row>
    <row r="132" spans="2:14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AG49:AG1048576 K1:AF1048576 AH1:XFD1048576 AG1:AG43 B1:B35 B37:B43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165</v>
      </c>
      <c r="C1" s="78" t="s" vm="1">
        <v>233</v>
      </c>
    </row>
    <row r="2" spans="2:65">
      <c r="B2" s="57" t="s">
        <v>164</v>
      </c>
      <c r="C2" s="78" t="s">
        <v>234</v>
      </c>
    </row>
    <row r="3" spans="2:65">
      <c r="B3" s="57" t="s">
        <v>166</v>
      </c>
      <c r="C3" s="78" t="s">
        <v>235</v>
      </c>
    </row>
    <row r="4" spans="2:65">
      <c r="B4" s="57" t="s">
        <v>167</v>
      </c>
      <c r="C4" s="78">
        <v>12147</v>
      </c>
    </row>
    <row r="6" spans="2:65" ht="26.25" customHeight="1">
      <c r="B6" s="138" t="s">
        <v>195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65" ht="26.25" customHeight="1">
      <c r="B7" s="138" t="s">
        <v>77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40"/>
      <c r="BM7" s="3"/>
    </row>
    <row r="8" spans="2:65" s="3" customFormat="1" ht="78.75">
      <c r="B8" s="23" t="s">
        <v>101</v>
      </c>
      <c r="C8" s="31" t="s">
        <v>34</v>
      </c>
      <c r="D8" s="31" t="s">
        <v>105</v>
      </c>
      <c r="E8" s="31" t="s">
        <v>103</v>
      </c>
      <c r="F8" s="31" t="s">
        <v>48</v>
      </c>
      <c r="G8" s="31" t="s">
        <v>15</v>
      </c>
      <c r="H8" s="31" t="s">
        <v>49</v>
      </c>
      <c r="I8" s="31" t="s">
        <v>87</v>
      </c>
      <c r="J8" s="31" t="s">
        <v>217</v>
      </c>
      <c r="K8" s="31" t="s">
        <v>216</v>
      </c>
      <c r="L8" s="31" t="s">
        <v>45</v>
      </c>
      <c r="M8" s="31" t="s">
        <v>44</v>
      </c>
      <c r="N8" s="31" t="s">
        <v>168</v>
      </c>
      <c r="O8" s="21" t="s">
        <v>170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224</v>
      </c>
      <c r="K9" s="33"/>
      <c r="L9" s="33" t="s">
        <v>220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80" t="s">
        <v>232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80" t="s">
        <v>98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80" t="s">
        <v>215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80" t="s">
        <v>223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2019-03-31T12:48:33+00:00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7AC5EBE-657D-40B0-B9F8-38AD81F73F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2019-03-31T12:04:44Z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