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33" i="58" l="1"/>
  <c r="J32" i="58" s="1"/>
  <c r="J19" i="58"/>
  <c r="J12" i="58"/>
  <c r="J11" i="58" s="1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M53" i="63"/>
  <c r="M52" i="63"/>
  <c r="M51" i="63"/>
  <c r="M50" i="63"/>
  <c r="M49" i="63"/>
  <c r="M48" i="63"/>
  <c r="M47" i="63"/>
  <c r="M46" i="63"/>
  <c r="M45" i="63"/>
  <c r="M44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29" i="63"/>
  <c r="M28" i="63"/>
  <c r="M27" i="63"/>
  <c r="M26" i="63"/>
  <c r="M25" i="63"/>
  <c r="M24" i="63"/>
  <c r="M23" i="63"/>
  <c r="M22" i="63"/>
  <c r="M21" i="63"/>
  <c r="M20" i="63"/>
  <c r="M18" i="63"/>
  <c r="M17" i="63"/>
  <c r="M16" i="63"/>
  <c r="M15" i="63"/>
  <c r="M14" i="63"/>
  <c r="M13" i="63"/>
  <c r="M12" i="63"/>
  <c r="M11" i="63"/>
  <c r="J19" i="67"/>
  <c r="J18" i="67"/>
  <c r="J17" i="67"/>
  <c r="J16" i="67"/>
  <c r="J15" i="67"/>
  <c r="J14" i="67"/>
  <c r="J13" i="67"/>
  <c r="J12" i="67"/>
  <c r="J11" i="67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41" i="76"/>
  <c r="J40" i="76"/>
  <c r="J39" i="76"/>
  <c r="J38" i="76"/>
  <c r="J37" i="76"/>
  <c r="J36" i="76"/>
  <c r="J35" i="76"/>
  <c r="J34" i="76"/>
  <c r="J33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N15" i="79"/>
  <c r="N14" i="79"/>
  <c r="N13" i="79"/>
  <c r="N12" i="79"/>
  <c r="N11" i="79"/>
  <c r="N10" i="79"/>
  <c r="C34" i="88"/>
  <c r="C31" i="88"/>
  <c r="C24" i="88"/>
  <c r="C21" i="88"/>
  <c r="C17" i="88"/>
  <c r="C13" i="88"/>
  <c r="J10" i="58" l="1"/>
  <c r="K13" i="58" s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22" i="58" l="1"/>
  <c r="K34" i="58"/>
  <c r="K32" i="58"/>
  <c r="K24" i="58"/>
  <c r="K14" i="58"/>
  <c r="K35" i="58"/>
  <c r="K17" i="58"/>
  <c r="K27" i="58"/>
  <c r="K11" i="58"/>
  <c r="K28" i="58"/>
  <c r="K25" i="58"/>
  <c r="K33" i="58"/>
  <c r="K30" i="58"/>
  <c r="K23" i="58"/>
  <c r="K29" i="58"/>
  <c r="K20" i="58"/>
  <c r="K16" i="58"/>
  <c r="K15" i="58"/>
  <c r="K26" i="58"/>
  <c r="K10" i="58"/>
  <c r="K19" i="58"/>
  <c r="K21" i="58"/>
  <c r="K12" i="58"/>
  <c r="C11" i="88"/>
  <c r="C10" i="88" l="1"/>
  <c r="C42" i="88" l="1"/>
  <c r="D12" i="88" l="1"/>
  <c r="L32" i="58"/>
  <c r="L14" i="58"/>
  <c r="R35" i="59"/>
  <c r="R18" i="59"/>
  <c r="N45" i="63"/>
  <c r="N27" i="63"/>
  <c r="K16" i="67"/>
  <c r="P88" i="69"/>
  <c r="P72" i="69"/>
  <c r="P56" i="69"/>
  <c r="P40" i="69"/>
  <c r="P24" i="69"/>
  <c r="K41" i="76"/>
  <c r="K24" i="76"/>
  <c r="O15" i="79"/>
  <c r="D17" i="88"/>
  <c r="R24" i="59"/>
  <c r="K18" i="67"/>
  <c r="P54" i="69"/>
  <c r="K30" i="76"/>
  <c r="L35" i="58"/>
  <c r="L17" i="58"/>
  <c r="R38" i="59"/>
  <c r="R21" i="59"/>
  <c r="N48" i="63"/>
  <c r="N31" i="63"/>
  <c r="N13" i="63"/>
  <c r="P95" i="69"/>
  <c r="P79" i="69"/>
  <c r="P63" i="69"/>
  <c r="P47" i="69"/>
  <c r="P31" i="69"/>
  <c r="P15" i="69"/>
  <c r="K31" i="76"/>
  <c r="K15" i="76"/>
  <c r="D34" i="88"/>
  <c r="R41" i="59"/>
  <c r="N38" i="63"/>
  <c r="P86" i="69"/>
  <c r="P30" i="69"/>
  <c r="K14" i="76"/>
  <c r="L24" i="58"/>
  <c r="R44" i="59"/>
  <c r="R28" i="59"/>
  <c r="R11" i="59"/>
  <c r="N37" i="63"/>
  <c r="N20" i="63"/>
  <c r="K13" i="67"/>
  <c r="P85" i="69"/>
  <c r="P69" i="69"/>
  <c r="P53" i="69"/>
  <c r="P37" i="69"/>
  <c r="P21" i="69"/>
  <c r="K34" i="76"/>
  <c r="K17" i="76"/>
  <c r="D24" i="88"/>
  <c r="R29" i="59"/>
  <c r="N25" i="63"/>
  <c r="P70" i="69"/>
  <c r="P26" i="69"/>
  <c r="D11" i="88"/>
  <c r="L23" i="58"/>
  <c r="R27" i="59"/>
  <c r="N36" i="63"/>
  <c r="P80" i="69"/>
  <c r="P64" i="69"/>
  <c r="P32" i="69"/>
  <c r="P16" i="69"/>
  <c r="D33" i="88"/>
  <c r="P78" i="69"/>
  <c r="O13" i="79"/>
  <c r="R30" i="59"/>
  <c r="N39" i="63"/>
  <c r="N22" i="63"/>
  <c r="P87" i="69"/>
  <c r="P55" i="69"/>
  <c r="P23" i="69"/>
  <c r="K23" i="76"/>
  <c r="L25" i="58"/>
  <c r="K14" i="67"/>
  <c r="K39" i="76"/>
  <c r="L33" i="58"/>
  <c r="R36" i="59"/>
  <c r="N46" i="63"/>
  <c r="L27" i="58"/>
  <c r="L11" i="58"/>
  <c r="R31" i="59"/>
  <c r="R14" i="59"/>
  <c r="N40" i="63"/>
  <c r="N23" i="63"/>
  <c r="K12" i="67"/>
  <c r="P84" i="69"/>
  <c r="P68" i="69"/>
  <c r="P52" i="69"/>
  <c r="P36" i="69"/>
  <c r="P20" i="69"/>
  <c r="K37" i="76"/>
  <c r="K20" i="76"/>
  <c r="O11" i="79"/>
  <c r="L34" i="58"/>
  <c r="N42" i="63"/>
  <c r="P98" i="69"/>
  <c r="P42" i="69"/>
  <c r="K22" i="76"/>
  <c r="L30" i="58"/>
  <c r="R34" i="59"/>
  <c r="R17" i="59"/>
  <c r="N44" i="63"/>
  <c r="N26" i="63"/>
  <c r="K19" i="67"/>
  <c r="P91" i="69"/>
  <c r="P75" i="69"/>
  <c r="P59" i="69"/>
  <c r="P43" i="69"/>
  <c r="P27" i="69"/>
  <c r="P11" i="69"/>
  <c r="K27" i="76"/>
  <c r="K11" i="76"/>
  <c r="D13" i="88"/>
  <c r="R20" i="59"/>
  <c r="N21" i="63"/>
  <c r="P74" i="69"/>
  <c r="P22" i="69"/>
  <c r="L20" i="58"/>
  <c r="R40" i="59"/>
  <c r="R23" i="59"/>
  <c r="N50" i="63"/>
  <c r="N33" i="63"/>
  <c r="N15" i="63"/>
  <c r="P97" i="69"/>
  <c r="P81" i="69"/>
  <c r="P65" i="69"/>
  <c r="P49" i="69"/>
  <c r="P33" i="69"/>
  <c r="P17" i="69"/>
  <c r="K29" i="76"/>
  <c r="K13" i="76"/>
  <c r="L29" i="58"/>
  <c r="R16" i="59"/>
  <c r="N12" i="63"/>
  <c r="P58" i="69"/>
  <c r="P18" i="69"/>
  <c r="D21" i="88"/>
  <c r="R43" i="59"/>
  <c r="N53" i="63"/>
  <c r="N18" i="63"/>
  <c r="P96" i="69"/>
  <c r="P48" i="69"/>
  <c r="K33" i="76"/>
  <c r="K16" i="76"/>
  <c r="L13" i="58"/>
  <c r="N29" i="63"/>
  <c r="P34" i="69"/>
  <c r="L26" i="58"/>
  <c r="L10" i="58"/>
  <c r="R13" i="59"/>
  <c r="K15" i="67"/>
  <c r="P71" i="69"/>
  <c r="P39" i="69"/>
  <c r="K40" i="76"/>
  <c r="O14" i="79"/>
  <c r="R12" i="59"/>
  <c r="P62" i="69"/>
  <c r="L15" i="58"/>
  <c r="R19" i="59"/>
  <c r="N28" i="63"/>
  <c r="L19" i="58"/>
  <c r="N32" i="63"/>
  <c r="P60" i="69"/>
  <c r="K28" i="76"/>
  <c r="N16" i="63"/>
  <c r="L22" i="58"/>
  <c r="N35" i="63"/>
  <c r="P67" i="69"/>
  <c r="K36" i="76"/>
  <c r="N51" i="63"/>
  <c r="L28" i="58"/>
  <c r="N41" i="63"/>
  <c r="P93" i="69"/>
  <c r="P61" i="69"/>
  <c r="P29" i="69"/>
  <c r="K25" i="76"/>
  <c r="L21" i="58"/>
  <c r="P94" i="69"/>
  <c r="K35" i="76"/>
  <c r="P46" i="69"/>
  <c r="R32" i="59"/>
  <c r="N11" i="63"/>
  <c r="P45" i="69"/>
  <c r="O12" i="79"/>
  <c r="D31" i="88"/>
  <c r="P83" i="69"/>
  <c r="L16" i="58"/>
  <c r="R15" i="59"/>
  <c r="P41" i="69"/>
  <c r="D42" i="88"/>
  <c r="N34" i="63"/>
  <c r="D10" i="88"/>
  <c r="R39" i="59"/>
  <c r="N14" i="63"/>
  <c r="P44" i="69"/>
  <c r="K12" i="76"/>
  <c r="P66" i="69"/>
  <c r="R42" i="59"/>
  <c r="N17" i="63"/>
  <c r="P51" i="69"/>
  <c r="K19" i="76"/>
  <c r="P90" i="69"/>
  <c r="L12" i="58"/>
  <c r="N24" i="63"/>
  <c r="P89" i="69"/>
  <c r="P57" i="69"/>
  <c r="P25" i="69"/>
  <c r="K21" i="76"/>
  <c r="R37" i="59"/>
  <c r="P82" i="69"/>
  <c r="K18" i="76"/>
  <c r="R22" i="59"/>
  <c r="P92" i="69"/>
  <c r="P28" i="69"/>
  <c r="D38" i="88"/>
  <c r="P14" i="69"/>
  <c r="R25" i="59"/>
  <c r="K11" i="67"/>
  <c r="P35" i="69"/>
  <c r="O10" i="79"/>
  <c r="P77" i="69"/>
  <c r="P13" i="69"/>
  <c r="N47" i="63"/>
  <c r="P50" i="69"/>
  <c r="D23" i="88"/>
  <c r="N49" i="63"/>
  <c r="P76" i="69"/>
  <c r="P12" i="69"/>
  <c r="R33" i="59"/>
  <c r="N52" i="63"/>
  <c r="P19" i="69"/>
  <c r="K26" i="76"/>
  <c r="K17" i="67"/>
  <c r="P73" i="69"/>
  <c r="K38" i="76"/>
  <c r="P38" i="6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1231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3" si="30">
        <n x="1" s="1"/>
        <n x="28"/>
        <n x="29"/>
      </t>
    </mdx>
    <mdx n="0" f="v">
      <t c="3" si="30">
        <n x="1" s="1"/>
        <n x="31"/>
        <n x="29"/>
      </t>
    </mdx>
    <mdx n="0" f="v">
      <t c="3" si="30">
        <n x="1" s="1"/>
        <n x="32"/>
        <n x="29"/>
      </t>
    </mdx>
    <mdx n="0" f="v">
      <t c="3" si="30">
        <n x="1" s="1"/>
        <n x="33"/>
        <n x="29"/>
      </t>
    </mdx>
    <mdx n="0" f="v">
      <t c="3" si="30">
        <n x="1" s="1"/>
        <n x="34"/>
        <n x="29"/>
      </t>
    </mdx>
    <mdx n="0" f="v">
      <t c="3" si="30">
        <n x="1" s="1"/>
        <n x="35"/>
        <n x="29"/>
      </t>
    </mdx>
    <mdx n="0" f="v">
      <t c="3" si="30">
        <n x="1" s="1"/>
        <n x="36"/>
        <n x="29"/>
      </t>
    </mdx>
    <mdx n="0" f="v">
      <t c="3" si="30">
        <n x="1" s="1"/>
        <n x="37"/>
        <n x="29"/>
      </t>
    </mdx>
    <mdx n="0" f="v">
      <t c="3" si="30">
        <n x="1" s="1"/>
        <n x="38"/>
        <n x="29"/>
      </t>
    </mdx>
    <mdx n="0" f="v">
      <t c="3" si="30">
        <n x="1" s="1"/>
        <n x="39"/>
        <n x="29"/>
      </t>
    </mdx>
    <mdx n="0" f="v">
      <t c="3" si="30">
        <n x="1" s="1"/>
        <n x="40"/>
        <n x="29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<sst xmlns="http://schemas.openxmlformats.org/spreadsheetml/2006/main" count="2673" uniqueCount="618">
  <si>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</si>
  <si>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</si>
  <si>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</si>
  <si>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</si>
  <si>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</si>
  <si>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</si>
  <si>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</si>
  <si>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</si>
  <si>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</si>
  <si>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</si>
  <si>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</si>
  <si>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</si>
  <si>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</si>
  <si>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</si>
  <si>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</si>
  <si>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</si>
  <si>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</si>
  <si>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</si>
  <si>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</si>
  <si>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</si>
  <si>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</si>
  <si>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</si>
  <si>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</si>
  <si>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</si>
  <si>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</si>
  <si>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</si>
  <si>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</si>
  <si>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</si>
  <si>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</si>
  <si>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</si>
  <si>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</si>
  <si>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</si>
  <si>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</si>
  <si>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</si>
  <si>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</si>
  <si>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</si>
  <si>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</si>
  <si>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</si>
  <si>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</si>
  <si>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</si>
  <si>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</si>
  <si>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</si>
  <si>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</si>
  <si>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</si>
  <si>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</si>
  <si>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</si>
  <si>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</si>
  <si>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</si>
  <si>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</si>
  <si>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</si>
  <si>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</si>
  <si>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</si>
  <si>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</si>
  <si>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</si>
  <si>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</si>
  <si>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</si>
  <si>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</si>
  <si>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</si>
  <si>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</si>
  <si>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</si>
  <si>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</si>
  <si>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</si>
  <si>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</si>
  <si>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</si>
  <si>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</si>
  <si>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</si>
  <si>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</si>
  <si>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</si>
  <si>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</si>
  <si>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</si>
  <si>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</si>
  <si>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</si>
  <si>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</si>
  <si>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</si>
  <si>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</si>
  <si>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</si>
  <si>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</si>
  <si>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</si>
  <si>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</si>
  <si>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</si>
  <si>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</si>
  <si>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</si>
  <si>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</si>
  <si>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</si>
  <si>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</si>
  <si>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</si>
  <si>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</si>
  <si>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</si>
  <si>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</si>
  <si>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</si>
  <si>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</si>
  <si>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</si>
  <si>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</si>
  <si>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</si>
  <si>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</si>
  <si>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</si>
  <si>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</si>
  <si>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</si>
  <si>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</si>
  <si>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</si>
  <si>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</si>
  <si>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</si>
  <si>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</si>
  <si>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</si>
  <si>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</si>
  <si>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</si>
  <si>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</si>
  <si>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</si>
  <si>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</si>
  <si>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</si>
  <si>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</si>
  <si>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</si>
  <si>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</si>
  <si>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</si>
  <si>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</si>
  <si>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</si>
  <si>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</si>
  <si>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</si>
  <si>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</si>
  <si>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</si>
  <si>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</si>
  <si>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</si>
  <si>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</si>
  <si>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</si>
  <si>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</si>
  <si>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</si>
  <si>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</si>
  <si>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</si>
  <si>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</si>
  <si>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</si>
  <si>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</si>
  <si>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</si>
  <si>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</si>
  <si>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</si>
  <si>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</si>
  <si>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</si>
  <si>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</si>
  <si>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</si>
  <si>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</si>
  <si>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</si>
  <si>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</si>
  <si>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</si>
  <si>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</si>
  <si>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</si>
  <si>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</si>
  <si>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</si>
  <si>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</si>
  <si>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</si>
  <si>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</si>
  <si>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</si>
  <si>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</si>
  <si>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</si>
  <si>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</si>
  <si>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</si>
  <si>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</si>
  <si>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</si>
  <si>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</si>
  <si>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</si>
  <si>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</si>
  <si>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</si>
  <si>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</si>
  <si>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</si>
  <si>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</si>
  <si>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</si>
  <si>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</si>
  <si>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</si>
  <si>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</si>
  <si>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</si>
  <si>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</si>
  <si>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</si>
  <si>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</si>
  <si>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</si>
  <si>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</si>
  <si>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</si>
  <si>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</si>
  <si>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</si>
  <si>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</si>
  <si>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</si>
  <si>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</si>
  <si>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</si>
  <si>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</si>
  <si>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</si>
  <si>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</si>
  <si>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</si>
  <si>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</si>
  <si>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</si>
  <si>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</si>
  <si>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</si>
  <si>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</si>
  <si>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</si>
  <si>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</si>
  <si>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</si>
  <si>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</si>
  <si>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</si>
  <si>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</si>
  <si>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</si>
  <si>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</si>
  <si>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</si>
  <si>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</si>
  <si>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</si>
  <si>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</si>
  <si>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</si>
  <si>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</si>
  <si>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</si>
  <si>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</si>
  <si>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</si>
  <si>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</si>
  <si>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</si>
  <si>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</si>
  <si>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</si>
  <si>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</si>
  <si>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</si>
  <si>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</si>
  <si>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</si>
  <si>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</si>
  <si>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</si>
  <si>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</si>
  <si>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</si>
  <si>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</si>
  <si>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</si>
  <si>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</si>
  <si>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</si>
  <si>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</si>
  <si>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</si>
  <si>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</si>
  <si>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</si>
  <si>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</si>
  <si>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</si>
  <si>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</si>
  <si>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</si>
  <si>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</si>
  <si>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</si>
  <si>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</si>
  <si>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</si>
  <si>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</si>
  <si>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</si>
  <si>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</si>
  <si>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</si>
  <si>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</si>
  <si>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</si>
  <si>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</si>
  <si>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</si>
  <si>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</si>
  <si>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</si>
  <si>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</si>
  <si>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</si>
  <si>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</si>
  <si>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</si>
  <si>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</si>
  <si>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</si>
  <si>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</si>
  <si>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</si>
  <si>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</si>
  <si>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</si>
  <si>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</si>
  <si>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</si>
  <si>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</si>
  <si>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</si>
  <si>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</si>
  <si>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</si>
  <si>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</si>
  <si>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</si>
  <si>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</si>
  <si>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</si>
  <si>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</si>
  <si>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</si>
  <si>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</si>
  <si>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</si>
  <si>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</si>
  <si>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</si>
  <si>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</si>
  <si>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</si>
  <si>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</si>
  <si>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</si>
  <si>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</si>
  <si>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</si>
  <si>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</si>
  <si>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</si>
  <si>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</si>
  <si>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</si>
  <si>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</si>
  <si>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</si>
  <si>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</si>
  <si>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</si>
  <si>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</si>
  <si>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</si>
  <si>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</si>
  <si>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</si>
  <si>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</si>
  <si>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</si>
  <si>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</si>
  <si>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</si>
  <si>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</si>
  <si>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</si>
  <si>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</si>
  <si>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</si>
  <si>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הראל סל כשר תל אביב 125</t>
  </si>
  <si>
    <t>1155340</t>
  </si>
  <si>
    <t>514103811</t>
  </si>
  <si>
    <t>מניות</t>
  </si>
  <si>
    <t>פסגות ETF כש תא 125</t>
  </si>
  <si>
    <t>1155324</t>
  </si>
  <si>
    <t>513464289</t>
  </si>
  <si>
    <t>פסגות ETF תל אביב 125</t>
  </si>
  <si>
    <t>1148808</t>
  </si>
  <si>
    <t>קסם ETF כשרה תא 125</t>
  </si>
  <si>
    <t>1155365</t>
  </si>
  <si>
    <t>520041989</t>
  </si>
  <si>
    <t>תכלית סל כש תא 125</t>
  </si>
  <si>
    <t>1155373</t>
  </si>
  <si>
    <t>513540310</t>
  </si>
  <si>
    <t>הראל סל כשרה תל בונד 60</t>
  </si>
  <si>
    <t>1155092</t>
  </si>
  <si>
    <t>אג"ח</t>
  </si>
  <si>
    <t>הראל סל כשרה תל בונד שקלי</t>
  </si>
  <si>
    <t>1155191</t>
  </si>
  <si>
    <t>פסגות ETF כש תלבונד 60</t>
  </si>
  <si>
    <t>1155076</t>
  </si>
  <si>
    <t>פסגות ETF תל בונד 60</t>
  </si>
  <si>
    <t>1148006</t>
  </si>
  <si>
    <t>פסגות ETF תל בונד שקלי כשר</t>
  </si>
  <si>
    <t>1155175</t>
  </si>
  <si>
    <t>קסם  ETF כשרה תל בונד שקלי</t>
  </si>
  <si>
    <t>1155159</t>
  </si>
  <si>
    <t>קסם ETF כשרה תל בונד 60</t>
  </si>
  <si>
    <t>1155126</t>
  </si>
  <si>
    <t>תכלית סל כש תלבונד שקלי</t>
  </si>
  <si>
    <t>1155183</t>
  </si>
  <si>
    <t>תכלית סל תלבונד שקלי</t>
  </si>
  <si>
    <t>1145184</t>
  </si>
  <si>
    <t>DAIWA ETF TOPIX</t>
  </si>
  <si>
    <t>JP3027620008</t>
  </si>
  <si>
    <t>DBX STX EUROPE 600</t>
  </si>
  <si>
    <t>LU0328475792</t>
  </si>
  <si>
    <t>FINANCIAL SELECT SECTOR SPDR</t>
  </si>
  <si>
    <t>US81369Y6059</t>
  </si>
  <si>
    <t>NYSE</t>
  </si>
  <si>
    <t>HORIZONS S&amp;P/TSX 60 INDEX</t>
  </si>
  <si>
    <t>CA44049A1241</t>
  </si>
  <si>
    <t>ISHARES CRNCY HEDGD MSCI EM</t>
  </si>
  <si>
    <t>US46434G5099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</si>
  <si>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</si>
  <si>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</si>
  <si>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</si>
  <si>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</si>
  <si>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</si>
  <si>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</si>
  <si>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</si>
  <si>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</si>
  <si>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</si>
  <si>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</si>
  <si>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</si>
  <si>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</si>
  <si>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</si>
  <si>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</si>
  <si>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</si>
  <si>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</si>
  <si>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</si>
  <si>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</si>
  <si>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</si>
  <si>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</si>
  <si>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</si>
  <si>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</si>
  <si>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</si>
  <si>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</si>
  <si>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</si>
  <si>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</si>
  <si>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</si>
  <si>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</si>
  <si>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EURO STOXX 50 MAR19</t>
  </si>
  <si>
    <t>VGH9</t>
  </si>
  <si>
    <t>ל.ר.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</si>
  <si>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</si>
  <si>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</si>
  <si>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</si>
  <si>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</si>
  <si>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</si>
  <si>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</si>
  <si>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</si>
  <si>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</si>
  <si>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</si>
  <si>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</si>
  <si>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</si>
  <si>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</si>
  <si>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</si>
  <si>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</si>
  <si>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</si>
  <si>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</si>
  <si>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</si>
  <si>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</si>
  <si>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</si>
  <si>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</si>
  <si>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</si>
  <si>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</si>
  <si>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</si>
  <si>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</si>
  <si>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</si>
  <si>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</si>
  <si>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</si>
  <si>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</si>
  <si>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</si>
  <si>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</si>
  <si>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</si>
  <si>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</si>
  <si>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</si>
  <si>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</si>
  <si>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</si>
  <si>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</si>
  <si>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</si>
  <si>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</si>
  <si>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</si>
  <si>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</si>
  <si>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</si>
  <si>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</si>
  <si>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</si>
  <si>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</si>
  <si>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</si>
  <si>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</si>
  <si>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</si>
  <si>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</si>
  <si>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</si>
  <si>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</si>
  <si>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</si>
  <si>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</si>
  <si>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</si>
  <si>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</si>
  <si>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</si>
  <si>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</si>
  <si>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</si>
  <si>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</si>
  <si>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</si>
  <si>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</si>
  <si>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</si>
  <si>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</si>
  <si>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</si>
  <si>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</si>
  <si>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</si>
  <si>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</si>
  <si>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</si>
  <si>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</si>
  <si>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</si>
  <si>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</si>
  <si>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</si>
  <si>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</si>
  <si>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</si>
  <si>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</si>
  <si>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</si>
  <si>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</si>
  <si>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</si>
  <si>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</si>
  <si>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</si>
  <si>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</si>
  <si>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</si>
  <si>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</si>
  <si>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</si>
  <si>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</si>
  <si>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</si>
  <si>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</si>
  <si>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</si>
  <si>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</si>
  <si>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</si>
  <si>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</si>
  <si>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</si>
  <si>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</si>
  <si>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</si>
  <si>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</si>
  <si>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</si>
  <si>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</si>
  <si>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</si>
  <si>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</si>
  <si>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</si>
  <si>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</si>
  <si>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</si>
  <si>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</si>
  <si>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</si>
  <si>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</si>
  <si>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</si>
  <si>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</si>
  <si>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</si>
  <si>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</si>
  <si>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</si>
  <si>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</si>
  <si>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</si>
  <si>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</si>
  <si>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</si>
  <si>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</si>
  <si>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</si>
  <si>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</si>
  <si>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</si>
  <si>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</si>
  <si>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</si>
  <si>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</si>
  <si>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</si>
  <si>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</si>
  <si>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</si>
  <si>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</si>
  <si>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</si>
  <si>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</si>
  <si>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</si>
  <si>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</si>
  <si>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</si>
  <si>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</si>
  <si>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</si>
  <si>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</si>
  <si>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</si>
  <si>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</si>
  <si>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</si>
  <si>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</si>
  <si>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</si>
  <si>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</si>
  <si>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</si>
  <si>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</si>
  <si>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</si>
  <si>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</si>
  <si>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</si>
  <si>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</si>
  <si>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</si>
  <si>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</si>
  <si>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</si>
  <si>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</si>
  <si>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</si>
  <si>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</si>
  <si>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</si>
  <si>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</si>
  <si>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</si>
  <si>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</si>
  <si>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</si>
  <si>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</si>
  <si>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</si>
  <si>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</si>
  <si>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</si>
  <si>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</si>
  <si>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</si>
  <si>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</si>
  <si>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</si>
  <si>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</si>
  <si>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</si>
  <si>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</si>
  <si>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</si>
  <si>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</si>
  <si>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</si>
  <si>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</si>
  <si>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</si>
  <si>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</si>
  <si>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</si>
  <si>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</si>
  <si>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</si>
  <si>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</si>
  <si>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</si>
  <si>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פורוורד ש"ח-מט"ח</t>
  </si>
  <si>
    <t>10001039</t>
  </si>
  <si>
    <t>10001057</t>
  </si>
  <si>
    <t>10001109</t>
  </si>
  <si>
    <t>10001110</t>
  </si>
  <si>
    <t>10001113</t>
  </si>
  <si>
    <t>10001116</t>
  </si>
  <si>
    <t>10001129</t>
  </si>
  <si>
    <t>10001151</t>
  </si>
  <si>
    <t>10001143</t>
  </si>
  <si>
    <t>10001164</t>
  </si>
  <si>
    <t>10001166</t>
  </si>
  <si>
    <t>10001165</t>
  </si>
  <si>
    <t>10001167</t>
  </si>
  <si>
    <t>10001170</t>
  </si>
  <si>
    <t>10001176</t>
  </si>
  <si>
    <t>10001178</t>
  </si>
  <si>
    <t>10001180</t>
  </si>
  <si>
    <t>10001182</t>
  </si>
  <si>
    <t>פורוורד מט"ח-מט"ח</t>
  </si>
  <si>
    <t>10001130</t>
  </si>
  <si>
    <t>10001131</t>
  </si>
  <si>
    <t>10001134</t>
  </si>
  <si>
    <t>10001120</t>
  </si>
  <si>
    <t>10001123</t>
  </si>
  <si>
    <t>10001118</t>
  </si>
  <si>
    <t>10001161</t>
  </si>
  <si>
    <t>10001169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</si>
  <si>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</si>
  <si>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</si>
  <si>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</si>
  <si>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</si>
  <si>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</si>
  <si>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</si>
  <si>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</si>
  <si>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</si>
  <si>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</si>
  <si>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</si>
  <si>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</si>
  <si>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</si>
  <si>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</si>
  <si>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</si>
  <si>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</si>
  <si>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AA+.IL</t>
  </si>
  <si>
    <t>יו בנק</t>
  </si>
  <si>
    <t>30026000</t>
  </si>
  <si>
    <t>34010000</t>
  </si>
  <si>
    <t>34510000</t>
  </si>
  <si>
    <t>31710000</t>
  </si>
  <si>
    <t>31110000</t>
  </si>
  <si>
    <t>31210000</t>
  </si>
  <si>
    <t>33810000</t>
  </si>
  <si>
    <t>31126000</t>
  </si>
  <si>
    <t>30326000</t>
  </si>
  <si>
    <t>32026000</t>
  </si>
  <si>
    <t>30226000</t>
  </si>
  <si>
    <t>31726000</t>
  </si>
  <si>
    <t>מ.בטחון סחיר לאומי</t>
  </si>
  <si>
    <t>75001121</t>
  </si>
  <si>
    <t>דירוג פנימי</t>
  </si>
  <si>
    <t>פק מרווח בטחון לאומי</t>
  </si>
  <si>
    <t>75001127</t>
  </si>
  <si>
    <t>לאומי 11.2.18</t>
  </si>
  <si>
    <t>501506</t>
  </si>
  <si>
    <t>520018078</t>
  </si>
  <si>
    <t>לאומי 3.1.18</t>
  </si>
  <si>
    <t>494680</t>
  </si>
  <si>
    <t>לאומי 5.3.18</t>
  </si>
  <si>
    <t>505055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</si>
</sst>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64" fontId="5" fillId="0" borderId="29" xfId="13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164" fontId="30" fillId="0" borderId="0" xfId="13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L14" sqref="L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168</v>
      </c>
      <c r="C1" s="78" t="s" vm="1">
        <v>238</v>
      </c>
    </row>
    <row r="2" spans="1:21">
      <c r="B2" s="57" t="s">
        <v>167</v>
      </c>
      <c r="C2" s="78" t="s">
        <v>239</v>
      </c>
    </row>
    <row r="3" spans="1:21">
      <c r="B3" s="57" t="s">
        <v>169</v>
      </c>
      <c r="C3" s="78" t="s">
        <v>240</v>
      </c>
    </row>
    <row r="4" spans="1:21">
      <c r="B4" s="57" t="s">
        <v>170</v>
      </c>
      <c r="C4" s="78">
        <v>2112</v>
      </c>
    </row>
    <row r="6" spans="1:21" ht="26.25" customHeight="1">
      <c r="B6" s="127" t="s">
        <v>184</v>
      </c>
      <c r="C6" s="128"/>
      <c r="D6" s="129"/>
    </row>
    <row r="7" spans="1:21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225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183</v>
      </c>
      <c r="C10" s="109">
        <f>C11+C12+C23+C33+C34</f>
        <v>579508.1885282991</v>
      </c>
      <c r="D10" s="110">
        <f>C10/$C$42</f>
        <v>1</v>
      </c>
    </row>
    <row r="11" spans="1:21">
      <c r="A11" s="45" t="s">
        <v>130</v>
      </c>
      <c r="B11" s="29" t="s">
        <v>185</v>
      </c>
      <c r="C11" s="109">
        <f>מזומנים!J10</f>
        <v>57479.286490139006</v>
      </c>
      <c r="D11" s="110">
        <f t="shared" ref="D11:D13" si="0">C11/$C$42</f>
        <v>9.9186323209878371E-2</v>
      </c>
    </row>
    <row r="12" spans="1:21">
      <c r="B12" s="29" t="s">
        <v>186</v>
      </c>
      <c r="C12" s="109">
        <f>C13+C17+C21</f>
        <v>353801.39366816008</v>
      </c>
      <c r="D12" s="110">
        <f t="shared" si="0"/>
        <v>0.61052009388627115</v>
      </c>
    </row>
    <row r="13" spans="1:21">
      <c r="A13" s="55" t="s">
        <v>130</v>
      </c>
      <c r="B13" s="30" t="s">
        <v>56</v>
      </c>
      <c r="C13" s="109">
        <f>'תעודות התחייבות ממשלתיות'!O11</f>
        <v>42474.052268159998</v>
      </c>
      <c r="D13" s="110">
        <f t="shared" si="0"/>
        <v>7.3293273691310168E-2</v>
      </c>
    </row>
    <row r="14" spans="1:21">
      <c r="A14" s="55" t="s">
        <v>130</v>
      </c>
      <c r="B14" s="30" t="s">
        <v>57</v>
      </c>
      <c r="C14" s="109" t="s" vm="2">
        <v>577</v>
      </c>
      <c r="D14" s="110" t="s" vm="3">
        <v>577</v>
      </c>
    </row>
    <row r="15" spans="1:21">
      <c r="A15" s="55" t="s">
        <v>130</v>
      </c>
      <c r="B15" s="30" t="s">
        <v>58</v>
      </c>
      <c r="C15" s="109" t="s" vm="4">
        <v>577</v>
      </c>
      <c r="D15" s="110" t="s" vm="5">
        <v>577</v>
      </c>
    </row>
    <row r="16" spans="1:21">
      <c r="A16" s="55" t="s">
        <v>130</v>
      </c>
      <c r="B16" s="30" t="s">
        <v>59</v>
      </c>
      <c r="C16" s="109" t="s" vm="6">
        <v>577</v>
      </c>
      <c r="D16" s="110" t="s" vm="7">
        <v>577</v>
      </c>
    </row>
    <row r="17" spans="1:4">
      <c r="A17" s="55" t="s">
        <v>130</v>
      </c>
      <c r="B17" s="30" t="s">
        <v>60</v>
      </c>
      <c r="C17" s="109">
        <f>'תעודות סל'!K11</f>
        <v>314063.85890000011</v>
      </c>
      <c r="D17" s="110">
        <f>C17/$C$42</f>
        <v>0.54194895795620568</v>
      </c>
    </row>
    <row r="18" spans="1:4">
      <c r="A18" s="55" t="s">
        <v>130</v>
      </c>
      <c r="B18" s="30" t="s">
        <v>61</v>
      </c>
      <c r="C18" s="109" t="s" vm="8">
        <v>577</v>
      </c>
      <c r="D18" s="110" t="s" vm="9">
        <v>577</v>
      </c>
    </row>
    <row r="19" spans="1:4">
      <c r="A19" s="55" t="s">
        <v>130</v>
      </c>
      <c r="B19" s="30" t="s">
        <v>62</v>
      </c>
      <c r="C19" s="109" t="s" vm="10">
        <v>577</v>
      </c>
      <c r="D19" s="110" t="s" vm="11">
        <v>577</v>
      </c>
    </row>
    <row r="20" spans="1:4">
      <c r="A20" s="55" t="s">
        <v>130</v>
      </c>
      <c r="B20" s="30" t="s">
        <v>63</v>
      </c>
      <c r="C20" s="109" t="s" vm="12">
        <v>577</v>
      </c>
      <c r="D20" s="110" t="s" vm="13">
        <v>577</v>
      </c>
    </row>
    <row r="21" spans="1:4">
      <c r="A21" s="55" t="s">
        <v>130</v>
      </c>
      <c r="B21" s="30" t="s">
        <v>64</v>
      </c>
      <c r="C21" s="109">
        <f>'חוזים עתידיים'!I11</f>
        <v>-2736.5175000000004</v>
      </c>
      <c r="D21" s="110">
        <f>C21/$C$42</f>
        <v>-4.7221377612447109E-3</v>
      </c>
    </row>
    <row r="22" spans="1:4">
      <c r="A22" s="55" t="s">
        <v>130</v>
      </c>
      <c r="B22" s="30" t="s">
        <v>65</v>
      </c>
      <c r="C22" s="109" t="s" vm="14">
        <v>577</v>
      </c>
      <c r="D22" s="110" t="s" vm="15">
        <v>577</v>
      </c>
    </row>
    <row r="23" spans="1:4">
      <c r="B23" s="29" t="s">
        <v>187</v>
      </c>
      <c r="C23" s="109">
        <f>C24+C31</f>
        <v>162211.35836000004</v>
      </c>
      <c r="D23" s="110">
        <f t="shared" ref="D23:D24" si="1">C23/$C$42</f>
        <v>0.27991210749229783</v>
      </c>
    </row>
    <row r="24" spans="1:4">
      <c r="A24" s="55" t="s">
        <v>130</v>
      </c>
      <c r="B24" s="30" t="s">
        <v>66</v>
      </c>
      <c r="C24" s="109">
        <f>'לא סחיר- תעודות התחייבות ממשלתי'!M11</f>
        <v>163983.43321000005</v>
      </c>
      <c r="D24" s="110">
        <f t="shared" si="1"/>
        <v>0.28297000190186655</v>
      </c>
    </row>
    <row r="25" spans="1:4">
      <c r="A25" s="55" t="s">
        <v>130</v>
      </c>
      <c r="B25" s="30" t="s">
        <v>67</v>
      </c>
      <c r="C25" s="109" t="s" vm="16">
        <v>577</v>
      </c>
      <c r="D25" s="110" t="s" vm="17">
        <v>577</v>
      </c>
    </row>
    <row r="26" spans="1:4">
      <c r="A26" s="55" t="s">
        <v>130</v>
      </c>
      <c r="B26" s="30" t="s">
        <v>58</v>
      </c>
      <c r="C26" s="109" t="s" vm="18">
        <v>577</v>
      </c>
      <c r="D26" s="110" t="s" vm="19">
        <v>577</v>
      </c>
    </row>
    <row r="27" spans="1:4">
      <c r="A27" s="55" t="s">
        <v>130</v>
      </c>
      <c r="B27" s="30" t="s">
        <v>68</v>
      </c>
      <c r="C27" s="109" t="s" vm="20">
        <v>577</v>
      </c>
      <c r="D27" s="110" t="s" vm="21">
        <v>577</v>
      </c>
    </row>
    <row r="28" spans="1:4">
      <c r="A28" s="55" t="s">
        <v>130</v>
      </c>
      <c r="B28" s="30" t="s">
        <v>69</v>
      </c>
      <c r="C28" s="109" t="s" vm="22">
        <v>577</v>
      </c>
      <c r="D28" s="110" t="s" vm="23">
        <v>577</v>
      </c>
    </row>
    <row r="29" spans="1:4">
      <c r="A29" s="55" t="s">
        <v>130</v>
      </c>
      <c r="B29" s="30" t="s">
        <v>70</v>
      </c>
      <c r="C29" s="109" t="s" vm="24">
        <v>577</v>
      </c>
      <c r="D29" s="110" t="s" vm="25">
        <v>577</v>
      </c>
    </row>
    <row r="30" spans="1:4">
      <c r="A30" s="55" t="s">
        <v>130</v>
      </c>
      <c r="B30" s="30" t="s">
        <v>210</v>
      </c>
      <c r="C30" s="109" t="s" vm="26">
        <v>577</v>
      </c>
      <c r="D30" s="110" t="s" vm="27">
        <v>577</v>
      </c>
    </row>
    <row r="31" spans="1:4">
      <c r="A31" s="55" t="s">
        <v>130</v>
      </c>
      <c r="B31" s="30" t="s">
        <v>93</v>
      </c>
      <c r="C31" s="109">
        <f>'לא סחיר - חוזים עתידיים'!I11</f>
        <v>-1772.0748500000002</v>
      </c>
      <c r="D31" s="110">
        <f>C31/$C$42</f>
        <v>-3.057894409568752E-3</v>
      </c>
    </row>
    <row r="32" spans="1:4">
      <c r="A32" s="55" t="s">
        <v>130</v>
      </c>
      <c r="B32" s="30" t="s">
        <v>71</v>
      </c>
      <c r="C32" s="109" t="s" vm="28">
        <v>577</v>
      </c>
      <c r="D32" s="110" t="s" vm="29">
        <v>577</v>
      </c>
    </row>
    <row r="33" spans="1:4">
      <c r="A33" s="55" t="s">
        <v>130</v>
      </c>
      <c r="B33" s="29" t="s">
        <v>188</v>
      </c>
      <c r="C33" s="109"/>
      <c r="D33" s="110">
        <f>C33/$C$42</f>
        <v>0</v>
      </c>
    </row>
    <row r="34" spans="1:4">
      <c r="A34" s="55" t="s">
        <v>130</v>
      </c>
      <c r="B34" s="29" t="s">
        <v>189</v>
      </c>
      <c r="C34" s="109">
        <f>'פקדונות מעל 3 חודשים'!M10</f>
        <v>6016.1500099999994</v>
      </c>
      <c r="D34" s="110">
        <f>C34/$C$42</f>
        <v>1.0381475411552727E-2</v>
      </c>
    </row>
    <row r="35" spans="1:4">
      <c r="A35" s="55" t="s">
        <v>130</v>
      </c>
      <c r="B35" s="29" t="s">
        <v>190</v>
      </c>
      <c r="C35" s="109" t="s" vm="30">
        <v>577</v>
      </c>
      <c r="D35" s="110" t="s" vm="31">
        <v>577</v>
      </c>
    </row>
    <row r="36" spans="1:4">
      <c r="A36" s="55" t="s">
        <v>130</v>
      </c>
      <c r="B36" s="56" t="s">
        <v>191</v>
      </c>
      <c r="C36" s="109" t="s" vm="32">
        <v>577</v>
      </c>
      <c r="D36" s="110" t="s" vm="33">
        <v>577</v>
      </c>
    </row>
    <row r="37" spans="1:4">
      <c r="A37" s="55" t="s">
        <v>130</v>
      </c>
      <c r="B37" s="29" t="s">
        <v>192</v>
      </c>
      <c r="C37" s="109" t="s" vm="34">
        <v>577</v>
      </c>
      <c r="D37" s="110" t="s" vm="35">
        <v>577</v>
      </c>
    </row>
    <row r="38" spans="1:4">
      <c r="A38" s="55"/>
      <c r="B38" s="68" t="s">
        <v>194</v>
      </c>
      <c r="C38" s="109">
        <v>0</v>
      </c>
      <c r="D38" s="110">
        <f>C38/$C$42</f>
        <v>0</v>
      </c>
    </row>
    <row r="39" spans="1:4">
      <c r="A39" s="55" t="s">
        <v>130</v>
      </c>
      <c r="B39" s="69" t="s">
        <v>195</v>
      </c>
      <c r="C39" s="109" t="s" vm="36">
        <v>577</v>
      </c>
      <c r="D39" s="110" t="s" vm="37">
        <v>577</v>
      </c>
    </row>
    <row r="40" spans="1:4">
      <c r="A40" s="55" t="s">
        <v>130</v>
      </c>
      <c r="B40" s="69" t="s">
        <v>223</v>
      </c>
      <c r="C40" s="109" t="s" vm="38">
        <v>577</v>
      </c>
      <c r="D40" s="110" t="s" vm="39">
        <v>577</v>
      </c>
    </row>
    <row r="41" spans="1:4">
      <c r="A41" s="55" t="s">
        <v>130</v>
      </c>
      <c r="B41" s="69" t="s">
        <v>196</v>
      </c>
      <c r="C41" s="109" t="s" vm="40">
        <v>577</v>
      </c>
      <c r="D41" s="110" t="s" vm="41">
        <v>577</v>
      </c>
    </row>
    <row r="42" spans="1:4">
      <c r="B42" s="69" t="s">
        <v>72</v>
      </c>
      <c r="C42" s="109">
        <f>C38+C10</f>
        <v>579508.1885282991</v>
      </c>
      <c r="D42" s="110">
        <f>C42/$C$42</f>
        <v>1</v>
      </c>
    </row>
    <row r="43" spans="1:4">
      <c r="A43" s="55" t="s">
        <v>130</v>
      </c>
      <c r="B43" s="69" t="s">
        <v>193</v>
      </c>
      <c r="C43" s="120"/>
      <c r="D43" s="110"/>
    </row>
    <row r="44" spans="1:4">
      <c r="B44" s="6" t="s">
        <v>98</v>
      </c>
    </row>
    <row r="45" spans="1:4">
      <c r="C45" s="75" t="s">
        <v>175</v>
      </c>
      <c r="D45" s="36" t="s">
        <v>92</v>
      </c>
    </row>
    <row r="46" spans="1:4">
      <c r="C46" s="76" t="s">
        <v>1</v>
      </c>
      <c r="D46" s="25" t="s">
        <v>2</v>
      </c>
    </row>
    <row r="47" spans="1:4">
      <c r="C47" s="111" t="s">
        <v>156</v>
      </c>
      <c r="D47" s="112" vm="42">
        <v>2.6452</v>
      </c>
    </row>
    <row r="48" spans="1:4">
      <c r="C48" s="111" t="s">
        <v>165</v>
      </c>
      <c r="D48" s="112">
        <v>0.96568071730392657</v>
      </c>
    </row>
    <row r="49" spans="2:4">
      <c r="C49" s="111" t="s">
        <v>161</v>
      </c>
      <c r="D49" s="112" vm="43">
        <v>2.7517</v>
      </c>
    </row>
    <row r="50" spans="2:4">
      <c r="B50" s="12"/>
      <c r="C50" s="111" t="s">
        <v>578</v>
      </c>
      <c r="D50" s="112" vm="44">
        <v>3.8071999999999999</v>
      </c>
    </row>
    <row r="51" spans="2:4">
      <c r="C51" s="111" t="s">
        <v>154</v>
      </c>
      <c r="D51" s="112" vm="45">
        <v>4.2915999999999999</v>
      </c>
    </row>
    <row r="52" spans="2:4">
      <c r="C52" s="111" t="s">
        <v>155</v>
      </c>
      <c r="D52" s="112" vm="46">
        <v>4.7934000000000001</v>
      </c>
    </row>
    <row r="53" spans="2:4">
      <c r="C53" s="111" t="s">
        <v>157</v>
      </c>
      <c r="D53" s="112">
        <v>0.47864732325296283</v>
      </c>
    </row>
    <row r="54" spans="2:4">
      <c r="C54" s="111" t="s">
        <v>162</v>
      </c>
      <c r="D54" s="112" vm="47">
        <v>3.4113000000000002</v>
      </c>
    </row>
    <row r="55" spans="2:4">
      <c r="C55" s="111" t="s">
        <v>163</v>
      </c>
      <c r="D55" s="112">
        <v>0.19088362617774382</v>
      </c>
    </row>
    <row r="56" spans="2:4">
      <c r="C56" s="111" t="s">
        <v>160</v>
      </c>
      <c r="D56" s="112" vm="48">
        <v>0.5746</v>
      </c>
    </row>
    <row r="57" spans="2:4">
      <c r="C57" s="111" t="s">
        <v>579</v>
      </c>
      <c r="D57" s="112">
        <v>2.5160324000000003</v>
      </c>
    </row>
    <row r="58" spans="2:4">
      <c r="C58" s="111" t="s">
        <v>159</v>
      </c>
      <c r="D58" s="112" vm="49">
        <v>0.41889999999999999</v>
      </c>
    </row>
    <row r="59" spans="2:4">
      <c r="C59" s="111" t="s">
        <v>152</v>
      </c>
      <c r="D59" s="112" vm="50">
        <v>3.7480000000000002</v>
      </c>
    </row>
    <row r="60" spans="2:4">
      <c r="C60" s="111" t="s">
        <v>166</v>
      </c>
      <c r="D60" s="112" vm="51">
        <v>0.26100000000000001</v>
      </c>
    </row>
    <row r="61" spans="2:4">
      <c r="C61" s="111" t="s">
        <v>580</v>
      </c>
      <c r="D61" s="112" vm="52">
        <v>0.43149999999999999</v>
      </c>
    </row>
    <row r="62" spans="2:4">
      <c r="C62" s="111" t="s">
        <v>581</v>
      </c>
      <c r="D62" s="112">
        <v>5.3951501227871679E-2</v>
      </c>
    </row>
    <row r="63" spans="2:4">
      <c r="C63" s="111" t="s">
        <v>153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238</v>
      </c>
    </row>
    <row r="2" spans="2:60">
      <c r="B2" s="57" t="s">
        <v>167</v>
      </c>
      <c r="C2" s="78" t="s">
        <v>239</v>
      </c>
    </row>
    <row r="3" spans="2:60">
      <c r="B3" s="57" t="s">
        <v>169</v>
      </c>
      <c r="C3" s="78" t="s">
        <v>240</v>
      </c>
    </row>
    <row r="4" spans="2:60">
      <c r="B4" s="57" t="s">
        <v>170</v>
      </c>
      <c r="C4" s="78">
        <v>2112</v>
      </c>
    </row>
    <row r="6" spans="2:60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105</v>
      </c>
      <c r="C8" s="31" t="s">
        <v>36</v>
      </c>
      <c r="D8" s="31" t="s">
        <v>108</v>
      </c>
      <c r="E8" s="31" t="s">
        <v>49</v>
      </c>
      <c r="F8" s="31" t="s">
        <v>90</v>
      </c>
      <c r="G8" s="31" t="s">
        <v>222</v>
      </c>
      <c r="H8" s="31" t="s">
        <v>221</v>
      </c>
      <c r="I8" s="31" t="s">
        <v>48</v>
      </c>
      <c r="J8" s="31" t="s">
        <v>46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8" t="s" vm="1">
        <v>238</v>
      </c>
    </row>
    <row r="2" spans="2:61">
      <c r="B2" s="57" t="s">
        <v>167</v>
      </c>
      <c r="C2" s="78" t="s">
        <v>239</v>
      </c>
    </row>
    <row r="3" spans="2:61">
      <c r="B3" s="57" t="s">
        <v>169</v>
      </c>
      <c r="C3" s="78" t="s">
        <v>240</v>
      </c>
    </row>
    <row r="4" spans="2:61">
      <c r="B4" s="57" t="s">
        <v>170</v>
      </c>
      <c r="C4" s="78">
        <v>2112</v>
      </c>
    </row>
    <row r="6" spans="2:61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105</v>
      </c>
      <c r="C8" s="31" t="s">
        <v>36</v>
      </c>
      <c r="D8" s="31" t="s">
        <v>108</v>
      </c>
      <c r="E8" s="31" t="s">
        <v>49</v>
      </c>
      <c r="F8" s="31" t="s">
        <v>90</v>
      </c>
      <c r="G8" s="31" t="s">
        <v>222</v>
      </c>
      <c r="H8" s="31" t="s">
        <v>221</v>
      </c>
      <c r="I8" s="31" t="s">
        <v>48</v>
      </c>
      <c r="J8" s="31" t="s">
        <v>46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H22" sqref="H22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8" t="s" vm="1">
        <v>238</v>
      </c>
    </row>
    <row r="2" spans="1:60">
      <c r="B2" s="57" t="s">
        <v>167</v>
      </c>
      <c r="C2" s="78" t="s">
        <v>239</v>
      </c>
    </row>
    <row r="3" spans="1:60">
      <c r="B3" s="57" t="s">
        <v>169</v>
      </c>
      <c r="C3" s="78" t="s">
        <v>240</v>
      </c>
    </row>
    <row r="4" spans="1:60">
      <c r="B4" s="57" t="s">
        <v>170</v>
      </c>
      <c r="C4" s="78">
        <v>2112</v>
      </c>
    </row>
    <row r="6" spans="1:60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109</v>
      </c>
      <c r="BF6" s="1" t="s">
        <v>176</v>
      </c>
      <c r="BH6" s="3" t="s">
        <v>153</v>
      </c>
    </row>
    <row r="7" spans="1:60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36</v>
      </c>
      <c r="D8" s="31" t="s">
        <v>108</v>
      </c>
      <c r="E8" s="31" t="s">
        <v>49</v>
      </c>
      <c r="F8" s="31" t="s">
        <v>90</v>
      </c>
      <c r="G8" s="31" t="s">
        <v>222</v>
      </c>
      <c r="H8" s="31" t="s">
        <v>221</v>
      </c>
      <c r="I8" s="31" t="s">
        <v>48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108"/>
      <c r="B11" s="113" t="s">
        <v>38</v>
      </c>
      <c r="C11" s="114"/>
      <c r="D11" s="114"/>
      <c r="E11" s="114"/>
      <c r="F11" s="114"/>
      <c r="G11" s="115"/>
      <c r="H11" s="117"/>
      <c r="I11" s="115">
        <v>-2736.5175000000004</v>
      </c>
      <c r="J11" s="116">
        <f>I11/$I$11</f>
        <v>1</v>
      </c>
      <c r="K11" s="116">
        <f>I11/'סכום נכסי הקרן'!$C$42</f>
        <v>-4.7221377612447109E-3</v>
      </c>
      <c r="L11" s="3"/>
      <c r="M11" s="3"/>
      <c r="N11" s="3"/>
      <c r="O11" s="3"/>
      <c r="BC11" s="100" t="s">
        <v>116</v>
      </c>
      <c r="BD11" s="3"/>
      <c r="BE11" s="100" t="s">
        <v>134</v>
      </c>
      <c r="BG11" s="100" t="s">
        <v>156</v>
      </c>
    </row>
    <row r="12" spans="1:60" s="100" customFormat="1" ht="20.25">
      <c r="A12" s="108"/>
      <c r="B12" s="118" t="s">
        <v>219</v>
      </c>
      <c r="C12" s="114"/>
      <c r="D12" s="114"/>
      <c r="E12" s="114"/>
      <c r="F12" s="114"/>
      <c r="G12" s="115"/>
      <c r="H12" s="117"/>
      <c r="I12" s="115">
        <v>-2736.5175000000004</v>
      </c>
      <c r="J12" s="116">
        <f t="shared" ref="J12:J19" si="0">I12/$I$11</f>
        <v>1</v>
      </c>
      <c r="K12" s="116">
        <f>I12/'סכום נכסי הקרן'!$C$42</f>
        <v>-4.7221377612447109E-3</v>
      </c>
      <c r="L12" s="3"/>
      <c r="M12" s="3"/>
      <c r="N12" s="3"/>
      <c r="O12" s="3"/>
      <c r="BC12" s="100" t="s">
        <v>114</v>
      </c>
      <c r="BD12" s="4"/>
      <c r="BE12" s="100" t="s">
        <v>135</v>
      </c>
      <c r="BG12" s="100" t="s">
        <v>157</v>
      </c>
    </row>
    <row r="13" spans="1:60">
      <c r="B13" s="83" t="s">
        <v>369</v>
      </c>
      <c r="C13" s="84" t="s">
        <v>370</v>
      </c>
      <c r="D13" s="97" t="s">
        <v>27</v>
      </c>
      <c r="E13" s="97" t="s">
        <v>371</v>
      </c>
      <c r="F13" s="97" t="s">
        <v>154</v>
      </c>
      <c r="G13" s="94">
        <v>32</v>
      </c>
      <c r="H13" s="96">
        <v>297400</v>
      </c>
      <c r="I13" s="94">
        <v>-110.12902</v>
      </c>
      <c r="J13" s="95">
        <f t="shared" si="0"/>
        <v>4.0244222812388368E-2</v>
      </c>
      <c r="K13" s="95">
        <f>I13/'סכום נכסי הקרן'!$C$42</f>
        <v>-1.9003876421432495E-4</v>
      </c>
      <c r="P13" s="1"/>
      <c r="BC13" s="1" t="s">
        <v>118</v>
      </c>
      <c r="BE13" s="1" t="s">
        <v>136</v>
      </c>
      <c r="BG13" s="1" t="s">
        <v>158</v>
      </c>
    </row>
    <row r="14" spans="1:60">
      <c r="B14" s="83" t="s">
        <v>372</v>
      </c>
      <c r="C14" s="84" t="s">
        <v>373</v>
      </c>
      <c r="D14" s="97" t="s">
        <v>27</v>
      </c>
      <c r="E14" s="97" t="s">
        <v>371</v>
      </c>
      <c r="F14" s="97" t="s">
        <v>155</v>
      </c>
      <c r="G14" s="94">
        <v>8</v>
      </c>
      <c r="H14" s="96">
        <v>665900</v>
      </c>
      <c r="I14" s="94">
        <v>-59.19849</v>
      </c>
      <c r="J14" s="95">
        <f t="shared" si="0"/>
        <v>2.163278327290068E-2</v>
      </c>
      <c r="K14" s="95">
        <f>I14/'סכום נכסי הקרן'!$C$42</f>
        <v>-1.0215298277378726E-4</v>
      </c>
      <c r="P14" s="1"/>
      <c r="BC14" s="1" t="s">
        <v>115</v>
      </c>
      <c r="BE14" s="1" t="s">
        <v>137</v>
      </c>
      <c r="BG14" s="1" t="s">
        <v>160</v>
      </c>
    </row>
    <row r="15" spans="1:60">
      <c r="B15" s="83" t="s">
        <v>374</v>
      </c>
      <c r="C15" s="84" t="s">
        <v>375</v>
      </c>
      <c r="D15" s="97" t="s">
        <v>27</v>
      </c>
      <c r="E15" s="97" t="s">
        <v>371</v>
      </c>
      <c r="F15" s="97" t="s">
        <v>152</v>
      </c>
      <c r="G15" s="94">
        <v>135</v>
      </c>
      <c r="H15" s="96">
        <v>250525</v>
      </c>
      <c r="I15" s="94">
        <v>-2406.1555800000001</v>
      </c>
      <c r="J15" s="95">
        <f t="shared" si="0"/>
        <v>0.87927651842167998</v>
      </c>
      <c r="K15" s="95">
        <f>I15/'סכום נכסי הקרן'!$C$42</f>
        <v>-4.1520648502147966E-3</v>
      </c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83" t="s">
        <v>376</v>
      </c>
      <c r="C16" s="84" t="s">
        <v>377</v>
      </c>
      <c r="D16" s="97" t="s">
        <v>27</v>
      </c>
      <c r="E16" s="97" t="s">
        <v>371</v>
      </c>
      <c r="F16" s="97" t="s">
        <v>156</v>
      </c>
      <c r="G16" s="94">
        <v>1</v>
      </c>
      <c r="H16" s="96">
        <v>556100</v>
      </c>
      <c r="I16" s="94">
        <v>1.23994</v>
      </c>
      <c r="J16" s="95">
        <f t="shared" si="0"/>
        <v>-4.5310874131080828E-4</v>
      </c>
      <c r="K16" s="95">
        <f>I16/'סכום נכסי הקרן'!$C$42</f>
        <v>2.1396418972938294E-6</v>
      </c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83" t="s">
        <v>378</v>
      </c>
      <c r="C17" s="84" t="s">
        <v>379</v>
      </c>
      <c r="D17" s="97" t="s">
        <v>27</v>
      </c>
      <c r="E17" s="97" t="s">
        <v>371</v>
      </c>
      <c r="F17" s="97" t="s">
        <v>154</v>
      </c>
      <c r="G17" s="94">
        <v>8</v>
      </c>
      <c r="H17" s="96">
        <v>11920</v>
      </c>
      <c r="I17" s="94">
        <v>-1.0299800000000001</v>
      </c>
      <c r="J17" s="95">
        <f t="shared" si="0"/>
        <v>3.7638348740689581E-4</v>
      </c>
      <c r="K17" s="95">
        <f>I17/'סכום נכסי הקרן'!$C$42</f>
        <v>-1.7773346785930759E-6</v>
      </c>
      <c r="P17" s="1"/>
      <c r="BC17" s="1" t="s">
        <v>122</v>
      </c>
      <c r="BE17" s="1" t="s">
        <v>139</v>
      </c>
      <c r="BG17" s="1" t="s">
        <v>164</v>
      </c>
    </row>
    <row r="18" spans="2:60">
      <c r="B18" s="83" t="s">
        <v>380</v>
      </c>
      <c r="C18" s="84" t="s">
        <v>381</v>
      </c>
      <c r="D18" s="97" t="s">
        <v>27</v>
      </c>
      <c r="E18" s="97" t="s">
        <v>371</v>
      </c>
      <c r="F18" s="97" t="s">
        <v>154</v>
      </c>
      <c r="G18" s="94">
        <v>8</v>
      </c>
      <c r="H18" s="96">
        <v>11600</v>
      </c>
      <c r="I18" s="94">
        <v>-9.4415200000000006</v>
      </c>
      <c r="J18" s="95">
        <f t="shared" si="0"/>
        <v>3.4501953669216438E-3</v>
      </c>
      <c r="K18" s="95">
        <f>I18/'סכום נכסי הקרן'!$C$42</f>
        <v>-1.6292297825812246E-5</v>
      </c>
      <c r="BD18" s="1" t="s">
        <v>110</v>
      </c>
      <c r="BF18" s="1" t="s">
        <v>140</v>
      </c>
      <c r="BH18" s="1" t="s">
        <v>27</v>
      </c>
    </row>
    <row r="19" spans="2:60">
      <c r="B19" s="83" t="s">
        <v>382</v>
      </c>
      <c r="C19" s="84" t="s">
        <v>383</v>
      </c>
      <c r="D19" s="97" t="s">
        <v>27</v>
      </c>
      <c r="E19" s="97" t="s">
        <v>371</v>
      </c>
      <c r="F19" s="97" t="s">
        <v>162</v>
      </c>
      <c r="G19" s="94">
        <v>5</v>
      </c>
      <c r="H19" s="96">
        <v>149350</v>
      </c>
      <c r="I19" s="94">
        <v>-151.80285000000001</v>
      </c>
      <c r="J19" s="95">
        <f t="shared" si="0"/>
        <v>5.5473005380013096E-2</v>
      </c>
      <c r="K19" s="95">
        <f>I19/'סכום נכסי הקרן'!$C$42</f>
        <v>-2.6195117343469088E-4</v>
      </c>
      <c r="BD19" s="1" t="s">
        <v>123</v>
      </c>
      <c r="BF19" s="1" t="s">
        <v>141</v>
      </c>
    </row>
    <row r="20" spans="2:60">
      <c r="B20" s="103"/>
      <c r="C20" s="84"/>
      <c r="D20" s="84"/>
      <c r="E20" s="84"/>
      <c r="F20" s="84"/>
      <c r="G20" s="94"/>
      <c r="H20" s="96"/>
      <c r="I20" s="84"/>
      <c r="J20" s="95"/>
      <c r="K20" s="84"/>
      <c r="BD20" s="1" t="s">
        <v>128</v>
      </c>
      <c r="BF20" s="1" t="s">
        <v>142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113</v>
      </c>
      <c r="BE21" s="1" t="s">
        <v>129</v>
      </c>
      <c r="BF21" s="1" t="s">
        <v>143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119</v>
      </c>
      <c r="BF22" s="1" t="s">
        <v>144</v>
      </c>
    </row>
    <row r="23" spans="2:60">
      <c r="B23" s="99" t="s">
        <v>237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120</v>
      </c>
      <c r="BF23" s="1" t="s">
        <v>179</v>
      </c>
    </row>
    <row r="24" spans="2:60">
      <c r="B24" s="99" t="s">
        <v>101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182</v>
      </c>
    </row>
    <row r="25" spans="2:60">
      <c r="B25" s="99" t="s">
        <v>220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145</v>
      </c>
    </row>
    <row r="26" spans="2:60">
      <c r="B26" s="99" t="s">
        <v>228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8" t="s" vm="1">
        <v>238</v>
      </c>
    </row>
    <row r="2" spans="2:81">
      <c r="B2" s="57" t="s">
        <v>167</v>
      </c>
      <c r="C2" s="78" t="s">
        <v>239</v>
      </c>
    </row>
    <row r="3" spans="2:81">
      <c r="B3" s="57" t="s">
        <v>169</v>
      </c>
      <c r="C3" s="78" t="s">
        <v>240</v>
      </c>
      <c r="E3" s="2"/>
    </row>
    <row r="4" spans="2:81">
      <c r="B4" s="57" t="s">
        <v>170</v>
      </c>
      <c r="C4" s="78">
        <v>2112</v>
      </c>
    </row>
    <row r="6" spans="2:81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105</v>
      </c>
      <c r="C8" s="31" t="s">
        <v>36</v>
      </c>
      <c r="D8" s="14" t="s">
        <v>39</v>
      </c>
      <c r="E8" s="31" t="s">
        <v>15</v>
      </c>
      <c r="F8" s="31" t="s">
        <v>50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48</v>
      </c>
      <c r="O8" s="31" t="s">
        <v>46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33" t="s">
        <v>225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4"/>
  <sheetViews>
    <sheetView rightToLeft="1" topLeftCell="A88" workbookViewId="0">
      <selection activeCell="P11" sqref="P11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8" t="s" vm="1">
        <v>238</v>
      </c>
    </row>
    <row r="2" spans="2:72">
      <c r="B2" s="57" t="s">
        <v>167</v>
      </c>
      <c r="C2" s="78" t="s">
        <v>239</v>
      </c>
    </row>
    <row r="3" spans="2:72">
      <c r="B3" s="57" t="s">
        <v>169</v>
      </c>
      <c r="C3" s="78" t="s">
        <v>240</v>
      </c>
    </row>
    <row r="4" spans="2:72">
      <c r="B4" s="57" t="s">
        <v>170</v>
      </c>
      <c r="C4" s="78">
        <v>2112</v>
      </c>
    </row>
    <row r="6" spans="2:72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105</v>
      </c>
      <c r="C8" s="31" t="s">
        <v>36</v>
      </c>
      <c r="D8" s="31" t="s">
        <v>15</v>
      </c>
      <c r="E8" s="31" t="s">
        <v>50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222</v>
      </c>
      <c r="L8" s="31" t="s">
        <v>221</v>
      </c>
      <c r="M8" s="31" t="s">
        <v>99</v>
      </c>
      <c r="N8" s="31" t="s">
        <v>46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229</v>
      </c>
      <c r="L9" s="33"/>
      <c r="M9" s="33" t="s">
        <v>225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26</v>
      </c>
      <c r="C11" s="80"/>
      <c r="D11" s="80"/>
      <c r="E11" s="80"/>
      <c r="F11" s="80"/>
      <c r="G11" s="88">
        <v>9.0045922513107453</v>
      </c>
      <c r="H11" s="80"/>
      <c r="I11" s="80"/>
      <c r="J11" s="104">
        <v>4.8526706608638878E-2</v>
      </c>
      <c r="K11" s="88"/>
      <c r="L11" s="80"/>
      <c r="M11" s="88">
        <v>163983.43321000005</v>
      </c>
      <c r="N11" s="80"/>
      <c r="O11" s="89">
        <f>M11/$M$11</f>
        <v>1</v>
      </c>
      <c r="P11" s="89">
        <f>M11/'סכום נכסי הקרן'!$C$42</f>
        <v>0.28297000190186655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218</v>
      </c>
      <c r="C12" s="82"/>
      <c r="D12" s="82"/>
      <c r="E12" s="82"/>
      <c r="F12" s="82"/>
      <c r="G12" s="91">
        <v>9.0045922513107453</v>
      </c>
      <c r="H12" s="82"/>
      <c r="I12" s="82"/>
      <c r="J12" s="105">
        <v>4.8526706608638878E-2</v>
      </c>
      <c r="K12" s="91"/>
      <c r="L12" s="82"/>
      <c r="M12" s="91">
        <v>163983.43321000005</v>
      </c>
      <c r="N12" s="82"/>
      <c r="O12" s="92">
        <f t="shared" ref="O12:O75" si="0">M12/$M$11</f>
        <v>1</v>
      </c>
      <c r="P12" s="92">
        <f>M12/'סכום נכסי הקרן'!$C$42</f>
        <v>0.28297000190186655</v>
      </c>
    </row>
    <row r="13" spans="2:72">
      <c r="B13" s="102" t="s">
        <v>55</v>
      </c>
      <c r="C13" s="82"/>
      <c r="D13" s="82"/>
      <c r="E13" s="82"/>
      <c r="F13" s="82"/>
      <c r="G13" s="91">
        <v>9.0045922513107453</v>
      </c>
      <c r="H13" s="82"/>
      <c r="I13" s="82"/>
      <c r="J13" s="105">
        <v>4.8526706608638878E-2</v>
      </c>
      <c r="K13" s="91"/>
      <c r="L13" s="82"/>
      <c r="M13" s="91">
        <v>163983.43321000005</v>
      </c>
      <c r="N13" s="82"/>
      <c r="O13" s="92">
        <f t="shared" si="0"/>
        <v>1</v>
      </c>
      <c r="P13" s="92">
        <f>M13/'סכום נכסי הקרן'!$C$42</f>
        <v>0.28297000190186655</v>
      </c>
    </row>
    <row r="14" spans="2:72">
      <c r="B14" s="87" t="s">
        <v>384</v>
      </c>
      <c r="C14" s="84" t="s">
        <v>385</v>
      </c>
      <c r="D14" s="84" t="s">
        <v>243</v>
      </c>
      <c r="E14" s="84"/>
      <c r="F14" s="106">
        <v>40148</v>
      </c>
      <c r="G14" s="94">
        <v>5.2099999999999991</v>
      </c>
      <c r="H14" s="97" t="s">
        <v>153</v>
      </c>
      <c r="I14" s="98">
        <v>4.8000000000000001E-2</v>
      </c>
      <c r="J14" s="98">
        <v>4.8599999999999997E-2</v>
      </c>
      <c r="K14" s="94">
        <v>61000</v>
      </c>
      <c r="L14" s="107">
        <v>109.37139999999999</v>
      </c>
      <c r="M14" s="94">
        <v>66.708210000000008</v>
      </c>
      <c r="N14" s="84"/>
      <c r="O14" s="95">
        <f t="shared" si="0"/>
        <v>4.0679847161494853E-4</v>
      </c>
      <c r="P14" s="95">
        <f>M14/'סכום נכסי הקרן'!$C$42</f>
        <v>1.1511176428655839E-4</v>
      </c>
    </row>
    <row r="15" spans="2:72">
      <c r="B15" s="87" t="s">
        <v>386</v>
      </c>
      <c r="C15" s="84" t="s">
        <v>387</v>
      </c>
      <c r="D15" s="84" t="s">
        <v>243</v>
      </c>
      <c r="E15" s="84"/>
      <c r="F15" s="106">
        <v>40452</v>
      </c>
      <c r="G15" s="94">
        <v>5.78</v>
      </c>
      <c r="H15" s="97" t="s">
        <v>153</v>
      </c>
      <c r="I15" s="98">
        <v>4.8000000000000001E-2</v>
      </c>
      <c r="J15" s="98">
        <v>4.8600000000000004E-2</v>
      </c>
      <c r="K15" s="94">
        <v>476000</v>
      </c>
      <c r="L15" s="107">
        <v>108.142</v>
      </c>
      <c r="M15" s="94">
        <v>514.68022999999994</v>
      </c>
      <c r="N15" s="84"/>
      <c r="O15" s="95">
        <f t="shared" si="0"/>
        <v>3.1386111384855047E-3</v>
      </c>
      <c r="P15" s="95">
        <f>M15/'סכום נכסי הקרן'!$C$42</f>
        <v>8.8813279982646279E-4</v>
      </c>
    </row>
    <row r="16" spans="2:72">
      <c r="B16" s="87" t="s">
        <v>388</v>
      </c>
      <c r="C16" s="84" t="s">
        <v>389</v>
      </c>
      <c r="D16" s="84" t="s">
        <v>243</v>
      </c>
      <c r="E16" s="84"/>
      <c r="F16" s="106">
        <v>40909</v>
      </c>
      <c r="G16" s="94">
        <v>6.5900000000000007</v>
      </c>
      <c r="H16" s="97" t="s">
        <v>153</v>
      </c>
      <c r="I16" s="98">
        <v>4.8000000000000001E-2</v>
      </c>
      <c r="J16" s="98">
        <v>4.8500000000000008E-2</v>
      </c>
      <c r="K16" s="94">
        <v>844000</v>
      </c>
      <c r="L16" s="107">
        <v>106.0566</v>
      </c>
      <c r="M16" s="94">
        <v>895.15572999999995</v>
      </c>
      <c r="N16" s="84"/>
      <c r="O16" s="95">
        <f t="shared" si="0"/>
        <v>5.458818079834003E-3</v>
      </c>
      <c r="P16" s="95">
        <f>M16/'סכום נכסי הקרן'!$C$42</f>
        <v>1.5446817624325715E-3</v>
      </c>
    </row>
    <row r="17" spans="2:16">
      <c r="B17" s="87" t="s">
        <v>390</v>
      </c>
      <c r="C17" s="84">
        <v>8790</v>
      </c>
      <c r="D17" s="84" t="s">
        <v>243</v>
      </c>
      <c r="E17" s="84"/>
      <c r="F17" s="106">
        <v>41030</v>
      </c>
      <c r="G17" s="94">
        <v>6.92</v>
      </c>
      <c r="H17" s="97" t="s">
        <v>153</v>
      </c>
      <c r="I17" s="98">
        <v>4.8000000000000001E-2</v>
      </c>
      <c r="J17" s="98">
        <v>4.8600000000000004E-2</v>
      </c>
      <c r="K17" s="94">
        <v>580000</v>
      </c>
      <c r="L17" s="107">
        <v>103.9447</v>
      </c>
      <c r="M17" s="94">
        <v>603.10199999999998</v>
      </c>
      <c r="N17" s="84"/>
      <c r="O17" s="95">
        <f t="shared" si="0"/>
        <v>3.677822742176992E-3</v>
      </c>
      <c r="P17" s="95">
        <f>M17/'סכום נכסי הקרן'!$C$42</f>
        <v>1.0407135083485516E-3</v>
      </c>
    </row>
    <row r="18" spans="2:16">
      <c r="B18" s="87" t="s">
        <v>391</v>
      </c>
      <c r="C18" s="84" t="s">
        <v>392</v>
      </c>
      <c r="D18" s="84" t="s">
        <v>243</v>
      </c>
      <c r="E18" s="84"/>
      <c r="F18" s="106">
        <v>41091</v>
      </c>
      <c r="G18" s="94">
        <v>6.92</v>
      </c>
      <c r="H18" s="97" t="s">
        <v>153</v>
      </c>
      <c r="I18" s="98">
        <v>4.8000000000000001E-2</v>
      </c>
      <c r="J18" s="98">
        <v>4.8600000000000004E-2</v>
      </c>
      <c r="K18" s="94">
        <v>1278000</v>
      </c>
      <c r="L18" s="107">
        <v>104.69589999999999</v>
      </c>
      <c r="M18" s="94">
        <v>1338.55817</v>
      </c>
      <c r="N18" s="84"/>
      <c r="O18" s="95">
        <f t="shared" si="0"/>
        <v>8.1627646390706986E-3</v>
      </c>
      <c r="P18" s="95">
        <f>M18/'סכום נכסי הקרן'!$C$42</f>
        <v>2.3098175254423247E-3</v>
      </c>
    </row>
    <row r="19" spans="2:16">
      <c r="B19" s="87" t="s">
        <v>393</v>
      </c>
      <c r="C19" s="84">
        <v>8793</v>
      </c>
      <c r="D19" s="84" t="s">
        <v>243</v>
      </c>
      <c r="E19" s="84"/>
      <c r="F19" s="106">
        <v>41122</v>
      </c>
      <c r="G19" s="94">
        <v>7</v>
      </c>
      <c r="H19" s="97" t="s">
        <v>153</v>
      </c>
      <c r="I19" s="98">
        <v>4.8000000000000001E-2</v>
      </c>
      <c r="J19" s="98">
        <v>4.8600000000000004E-2</v>
      </c>
      <c r="K19" s="94">
        <v>3291000</v>
      </c>
      <c r="L19" s="107">
        <v>104.6234</v>
      </c>
      <c r="M19" s="94">
        <v>3443.15506</v>
      </c>
      <c r="N19" s="84"/>
      <c r="O19" s="95">
        <f t="shared" si="0"/>
        <v>2.0996968977900564E-2</v>
      </c>
      <c r="P19" s="95">
        <f>M19/'סכום נכסי הקרן'!$C$42</f>
        <v>5.9415123516099559E-3</v>
      </c>
    </row>
    <row r="20" spans="2:16">
      <c r="B20" s="87" t="s">
        <v>394</v>
      </c>
      <c r="C20" s="84" t="s">
        <v>395</v>
      </c>
      <c r="D20" s="84" t="s">
        <v>243</v>
      </c>
      <c r="E20" s="84"/>
      <c r="F20" s="106">
        <v>41154</v>
      </c>
      <c r="G20" s="94">
        <v>7.0799999999999992</v>
      </c>
      <c r="H20" s="97" t="s">
        <v>153</v>
      </c>
      <c r="I20" s="98">
        <v>4.8000000000000001E-2</v>
      </c>
      <c r="J20" s="98">
        <v>4.8599999999999997E-2</v>
      </c>
      <c r="K20" s="94">
        <v>683000</v>
      </c>
      <c r="L20" s="107">
        <v>104.10250000000001</v>
      </c>
      <c r="M20" s="94">
        <v>711.0201800000001</v>
      </c>
      <c r="N20" s="84"/>
      <c r="O20" s="95">
        <f t="shared" si="0"/>
        <v>4.3359269048200448E-3</v>
      </c>
      <c r="P20" s="95">
        <f>M20/'סכום נכסי הקרן'!$C$42</f>
        <v>1.2269372445032826E-3</v>
      </c>
    </row>
    <row r="21" spans="2:16">
      <c r="B21" s="87" t="s">
        <v>396</v>
      </c>
      <c r="C21" s="84" t="s">
        <v>397</v>
      </c>
      <c r="D21" s="84" t="s">
        <v>243</v>
      </c>
      <c r="E21" s="84"/>
      <c r="F21" s="106">
        <v>41184</v>
      </c>
      <c r="G21" s="94">
        <v>7.17</v>
      </c>
      <c r="H21" s="97" t="s">
        <v>153</v>
      </c>
      <c r="I21" s="98">
        <v>4.8000000000000001E-2</v>
      </c>
      <c r="J21" s="98">
        <v>4.8600000000000004E-2</v>
      </c>
      <c r="K21" s="94">
        <v>840000</v>
      </c>
      <c r="L21" s="107">
        <v>102.60890000000001</v>
      </c>
      <c r="M21" s="94">
        <v>861.91356000000007</v>
      </c>
      <c r="N21" s="84"/>
      <c r="O21" s="95">
        <f t="shared" si="0"/>
        <v>5.2561014434684911E-3</v>
      </c>
      <c r="P21" s="95">
        <f>M21/'סכום נכסי הקרן'!$C$42</f>
        <v>1.4873190354546823E-3</v>
      </c>
    </row>
    <row r="22" spans="2:16">
      <c r="B22" s="87" t="s">
        <v>398</v>
      </c>
      <c r="C22" s="84" t="s">
        <v>399</v>
      </c>
      <c r="D22" s="84" t="s">
        <v>243</v>
      </c>
      <c r="E22" s="84"/>
      <c r="F22" s="106">
        <v>41214</v>
      </c>
      <c r="G22" s="94">
        <v>7.25</v>
      </c>
      <c r="H22" s="97" t="s">
        <v>153</v>
      </c>
      <c r="I22" s="98">
        <v>4.8000000000000001E-2</v>
      </c>
      <c r="J22" s="98">
        <v>4.8600000000000004E-2</v>
      </c>
      <c r="K22" s="94">
        <v>1077000</v>
      </c>
      <c r="L22" s="107">
        <v>102.2226</v>
      </c>
      <c r="M22" s="94">
        <v>1100.93767</v>
      </c>
      <c r="N22" s="84"/>
      <c r="O22" s="95">
        <f t="shared" si="0"/>
        <v>6.7137127723757312E-3</v>
      </c>
      <c r="P22" s="95">
        <f>M22/'סכום נכסי הקרן'!$C$42</f>
        <v>1.8997793159677466E-3</v>
      </c>
    </row>
    <row r="23" spans="2:16">
      <c r="B23" s="87" t="s">
        <v>400</v>
      </c>
      <c r="C23" s="84" t="s">
        <v>401</v>
      </c>
      <c r="D23" s="84" t="s">
        <v>243</v>
      </c>
      <c r="E23" s="84"/>
      <c r="F23" s="106">
        <v>41245</v>
      </c>
      <c r="G23" s="94">
        <v>7.34</v>
      </c>
      <c r="H23" s="97" t="s">
        <v>153</v>
      </c>
      <c r="I23" s="98">
        <v>4.8000000000000001E-2</v>
      </c>
      <c r="J23" s="98">
        <v>4.8600000000000004E-2</v>
      </c>
      <c r="K23" s="94">
        <v>1294000</v>
      </c>
      <c r="L23" s="107">
        <v>101.9983</v>
      </c>
      <c r="M23" s="94">
        <v>1319.85842</v>
      </c>
      <c r="N23" s="84"/>
      <c r="O23" s="95">
        <f t="shared" si="0"/>
        <v>8.0487302538041535E-3</v>
      </c>
      <c r="P23" s="95">
        <f>M23/'סכום נכסי הקרן'!$C$42</f>
        <v>2.277549215226572E-3</v>
      </c>
    </row>
    <row r="24" spans="2:16">
      <c r="B24" s="87" t="s">
        <v>402</v>
      </c>
      <c r="C24" s="84" t="s">
        <v>403</v>
      </c>
      <c r="D24" s="84" t="s">
        <v>243</v>
      </c>
      <c r="E24" s="84"/>
      <c r="F24" s="106">
        <v>41275</v>
      </c>
      <c r="G24" s="94">
        <v>7.25</v>
      </c>
      <c r="H24" s="97" t="s">
        <v>153</v>
      </c>
      <c r="I24" s="98">
        <v>4.8000000000000001E-2</v>
      </c>
      <c r="J24" s="98">
        <v>4.8600000000000004E-2</v>
      </c>
      <c r="K24" s="94">
        <v>777000</v>
      </c>
      <c r="L24" s="107">
        <v>104.53660000000001</v>
      </c>
      <c r="M24" s="94">
        <v>812.24964999999997</v>
      </c>
      <c r="N24" s="84"/>
      <c r="O24" s="95">
        <f t="shared" si="0"/>
        <v>4.9532421300133344E-3</v>
      </c>
      <c r="P24" s="95">
        <f>M24/'סכום נכסי הקרן'!$C$42</f>
        <v>1.4016189349502787E-3</v>
      </c>
    </row>
    <row r="25" spans="2:16">
      <c r="B25" s="87" t="s">
        <v>404</v>
      </c>
      <c r="C25" s="84" t="s">
        <v>405</v>
      </c>
      <c r="D25" s="84" t="s">
        <v>243</v>
      </c>
      <c r="E25" s="84"/>
      <c r="F25" s="106">
        <v>41306</v>
      </c>
      <c r="G25" s="94">
        <v>7.33</v>
      </c>
      <c r="H25" s="97" t="s">
        <v>153</v>
      </c>
      <c r="I25" s="98">
        <v>4.8000000000000001E-2</v>
      </c>
      <c r="J25" s="98">
        <v>4.8500000000000008E-2</v>
      </c>
      <c r="K25" s="94">
        <v>1227000</v>
      </c>
      <c r="L25" s="107">
        <v>103.92749999999999</v>
      </c>
      <c r="M25" s="94">
        <v>1275.18914</v>
      </c>
      <c r="N25" s="84"/>
      <c r="O25" s="95">
        <f t="shared" si="0"/>
        <v>7.7763290781146807E-3</v>
      </c>
      <c r="P25" s="95">
        <f>M25/'סכום נכסי הקרן'!$C$42</f>
        <v>2.2004678540236515E-3</v>
      </c>
    </row>
    <row r="26" spans="2:16">
      <c r="B26" s="87" t="s">
        <v>406</v>
      </c>
      <c r="C26" s="84" t="s">
        <v>407</v>
      </c>
      <c r="D26" s="84" t="s">
        <v>243</v>
      </c>
      <c r="E26" s="84"/>
      <c r="F26" s="106">
        <v>41334</v>
      </c>
      <c r="G26" s="94">
        <v>7.41</v>
      </c>
      <c r="H26" s="97" t="s">
        <v>153</v>
      </c>
      <c r="I26" s="98">
        <v>4.8000000000000001E-2</v>
      </c>
      <c r="J26" s="98">
        <v>4.8600000000000004E-2</v>
      </c>
      <c r="K26" s="94">
        <v>1171000</v>
      </c>
      <c r="L26" s="107">
        <v>103.6982</v>
      </c>
      <c r="M26" s="94">
        <v>1214.3064099999999</v>
      </c>
      <c r="N26" s="84"/>
      <c r="O26" s="95">
        <f t="shared" si="0"/>
        <v>7.4050554146219026E-3</v>
      </c>
      <c r="P26" s="95">
        <f>M26/'סכום נכסי הקרן'!$C$42</f>
        <v>2.095408544758987E-3</v>
      </c>
    </row>
    <row r="27" spans="2:16">
      <c r="B27" s="87" t="s">
        <v>408</v>
      </c>
      <c r="C27" s="84" t="s">
        <v>409</v>
      </c>
      <c r="D27" s="84" t="s">
        <v>243</v>
      </c>
      <c r="E27" s="84"/>
      <c r="F27" s="106">
        <v>41366</v>
      </c>
      <c r="G27" s="94">
        <v>7.4899999999999984</v>
      </c>
      <c r="H27" s="97" t="s">
        <v>153</v>
      </c>
      <c r="I27" s="98">
        <v>4.8000000000000001E-2</v>
      </c>
      <c r="J27" s="98">
        <v>4.8599999999999997E-2</v>
      </c>
      <c r="K27" s="94">
        <v>904000</v>
      </c>
      <c r="L27" s="107">
        <v>103.27800000000001</v>
      </c>
      <c r="M27" s="94">
        <v>933.64191000000005</v>
      </c>
      <c r="N27" s="84"/>
      <c r="O27" s="95">
        <f t="shared" si="0"/>
        <v>5.6935136173442711E-3</v>
      </c>
      <c r="P27" s="95">
        <f>M27/'סכום נכסי הקרן'!$C$42</f>
        <v>1.6110935591282117E-3</v>
      </c>
    </row>
    <row r="28" spans="2:16">
      <c r="B28" s="87" t="s">
        <v>410</v>
      </c>
      <c r="C28" s="84">
        <v>2704</v>
      </c>
      <c r="D28" s="84" t="s">
        <v>243</v>
      </c>
      <c r="E28" s="84"/>
      <c r="F28" s="106">
        <v>41395</v>
      </c>
      <c r="G28" s="94">
        <v>7.58</v>
      </c>
      <c r="H28" s="97" t="s">
        <v>153</v>
      </c>
      <c r="I28" s="98">
        <v>4.8000000000000001E-2</v>
      </c>
      <c r="J28" s="98">
        <v>4.8600000000000004E-2</v>
      </c>
      <c r="K28" s="94">
        <v>925000</v>
      </c>
      <c r="L28" s="107">
        <v>102.6763</v>
      </c>
      <c r="M28" s="94">
        <v>949.75639999999999</v>
      </c>
      <c r="N28" s="84"/>
      <c r="O28" s="95">
        <f t="shared" si="0"/>
        <v>5.7917826295521288E-3</v>
      </c>
      <c r="P28" s="95">
        <f>M28/'סכום נכסי הקרן'!$C$42</f>
        <v>1.6389007416995637E-3</v>
      </c>
    </row>
    <row r="29" spans="2:16">
      <c r="B29" s="87" t="s">
        <v>411</v>
      </c>
      <c r="C29" s="84" t="s">
        <v>412</v>
      </c>
      <c r="D29" s="84" t="s">
        <v>243</v>
      </c>
      <c r="E29" s="84"/>
      <c r="F29" s="106">
        <v>41427</v>
      </c>
      <c r="G29" s="94">
        <v>7.6599999999999993</v>
      </c>
      <c r="H29" s="97" t="s">
        <v>153</v>
      </c>
      <c r="I29" s="98">
        <v>4.8000000000000001E-2</v>
      </c>
      <c r="J29" s="98">
        <v>4.8599999999999997E-2</v>
      </c>
      <c r="K29" s="94">
        <v>1145000</v>
      </c>
      <c r="L29" s="107">
        <v>101.8562</v>
      </c>
      <c r="M29" s="94">
        <v>1166.2566200000001</v>
      </c>
      <c r="N29" s="84"/>
      <c r="O29" s="95">
        <f t="shared" si="0"/>
        <v>7.1120392906182878E-3</v>
      </c>
      <c r="P29" s="95">
        <f>M29/'סכום נכסי הקרן'!$C$42</f>
        <v>2.0124937715924065E-3</v>
      </c>
    </row>
    <row r="30" spans="2:16">
      <c r="B30" s="87" t="s">
        <v>413</v>
      </c>
      <c r="C30" s="84">
        <v>8805</v>
      </c>
      <c r="D30" s="84" t="s">
        <v>243</v>
      </c>
      <c r="E30" s="84"/>
      <c r="F30" s="106">
        <v>41487</v>
      </c>
      <c r="G30" s="94">
        <v>7.6500000000000021</v>
      </c>
      <c r="H30" s="97" t="s">
        <v>153</v>
      </c>
      <c r="I30" s="98">
        <v>4.8000000000000001E-2</v>
      </c>
      <c r="J30" s="98">
        <v>4.8499999999999995E-2</v>
      </c>
      <c r="K30" s="94">
        <v>1405000</v>
      </c>
      <c r="L30" s="107">
        <v>102.5744</v>
      </c>
      <c r="M30" s="94">
        <v>1441.17752</v>
      </c>
      <c r="N30" s="84"/>
      <c r="O30" s="95">
        <f t="shared" si="0"/>
        <v>8.7885555985061179E-3</v>
      </c>
      <c r="P30" s="95">
        <f>M30/'סכום נכסי הקרן'!$C$42</f>
        <v>2.4868975944239364E-3</v>
      </c>
    </row>
    <row r="31" spans="2:16">
      <c r="B31" s="87" t="s">
        <v>414</v>
      </c>
      <c r="C31" s="84">
        <v>8806</v>
      </c>
      <c r="D31" s="84" t="s">
        <v>243</v>
      </c>
      <c r="E31" s="84"/>
      <c r="F31" s="106">
        <v>41518</v>
      </c>
      <c r="G31" s="94">
        <v>7.7299999999999986</v>
      </c>
      <c r="H31" s="97" t="s">
        <v>153</v>
      </c>
      <c r="I31" s="98">
        <v>4.8000000000000001E-2</v>
      </c>
      <c r="J31" s="98">
        <v>4.8499999999999995E-2</v>
      </c>
      <c r="K31" s="94">
        <v>498000</v>
      </c>
      <c r="L31" s="107">
        <v>101.8777</v>
      </c>
      <c r="M31" s="94">
        <v>507.31271000000004</v>
      </c>
      <c r="N31" s="84"/>
      <c r="O31" s="95">
        <f t="shared" si="0"/>
        <v>3.0936826975096108E-3</v>
      </c>
      <c r="P31" s="95">
        <f>M31/'סכום נכסי הקרן'!$C$42</f>
        <v>8.7541939879806629E-4</v>
      </c>
    </row>
    <row r="32" spans="2:16">
      <c r="B32" s="87" t="s">
        <v>415</v>
      </c>
      <c r="C32" s="84" t="s">
        <v>416</v>
      </c>
      <c r="D32" s="84" t="s">
        <v>243</v>
      </c>
      <c r="E32" s="84"/>
      <c r="F32" s="106">
        <v>41548</v>
      </c>
      <c r="G32" s="94">
        <v>7.81</v>
      </c>
      <c r="H32" s="97" t="s">
        <v>153</v>
      </c>
      <c r="I32" s="98">
        <v>4.8000000000000001E-2</v>
      </c>
      <c r="J32" s="98">
        <v>4.8499999999999995E-2</v>
      </c>
      <c r="K32" s="94">
        <v>2035000</v>
      </c>
      <c r="L32" s="107">
        <v>101.2662</v>
      </c>
      <c r="M32" s="94">
        <v>2060.8973300000002</v>
      </c>
      <c r="N32" s="84"/>
      <c r="O32" s="95">
        <f t="shared" si="0"/>
        <v>1.2567716687336208E-2</v>
      </c>
      <c r="P32" s="95">
        <f>M32/'סכום נכסי הקרן'!$C$42</f>
        <v>3.5562868149176473E-3</v>
      </c>
    </row>
    <row r="33" spans="2:16">
      <c r="B33" s="87" t="s">
        <v>417</v>
      </c>
      <c r="C33" s="84" t="s">
        <v>418</v>
      </c>
      <c r="D33" s="84" t="s">
        <v>243</v>
      </c>
      <c r="E33" s="84"/>
      <c r="F33" s="106">
        <v>41579</v>
      </c>
      <c r="G33" s="94">
        <v>7.9</v>
      </c>
      <c r="H33" s="97" t="s">
        <v>153</v>
      </c>
      <c r="I33" s="98">
        <v>4.8000000000000001E-2</v>
      </c>
      <c r="J33" s="98">
        <v>4.8500000000000008E-2</v>
      </c>
      <c r="K33" s="94">
        <v>1656000</v>
      </c>
      <c r="L33" s="107">
        <v>100.8721</v>
      </c>
      <c r="M33" s="94">
        <v>1670.45805</v>
      </c>
      <c r="N33" s="84"/>
      <c r="O33" s="95">
        <f t="shared" si="0"/>
        <v>1.018674885200618E-2</v>
      </c>
      <c r="P33" s="95">
        <f>M33/'סכום נכסי הקרן'!$C$42</f>
        <v>2.8825443420260255E-3</v>
      </c>
    </row>
    <row r="34" spans="2:16">
      <c r="B34" s="87" t="s">
        <v>419</v>
      </c>
      <c r="C34" s="84" t="s">
        <v>420</v>
      </c>
      <c r="D34" s="84" t="s">
        <v>243</v>
      </c>
      <c r="E34" s="84"/>
      <c r="F34" s="106">
        <v>41609</v>
      </c>
      <c r="G34" s="94">
        <v>7.9799999999999995</v>
      </c>
      <c r="H34" s="97" t="s">
        <v>153</v>
      </c>
      <c r="I34" s="98">
        <v>4.8000000000000001E-2</v>
      </c>
      <c r="J34" s="98">
        <v>4.8499999999999995E-2</v>
      </c>
      <c r="K34" s="94">
        <v>1559000</v>
      </c>
      <c r="L34" s="107">
        <v>100.3854</v>
      </c>
      <c r="M34" s="94">
        <v>1565.00758</v>
      </c>
      <c r="N34" s="84"/>
      <c r="O34" s="95">
        <f t="shared" si="0"/>
        <v>9.5436932217160247E-3</v>
      </c>
      <c r="P34" s="95">
        <f>M34/'סכום נכסי הקרן'!$C$42</f>
        <v>2.7005788890998145E-3</v>
      </c>
    </row>
    <row r="35" spans="2:16">
      <c r="B35" s="87" t="s">
        <v>421</v>
      </c>
      <c r="C35" s="84" t="s">
        <v>422</v>
      </c>
      <c r="D35" s="84" t="s">
        <v>243</v>
      </c>
      <c r="E35" s="84"/>
      <c r="F35" s="106">
        <v>41672</v>
      </c>
      <c r="G35" s="94">
        <v>7.9599999999999991</v>
      </c>
      <c r="H35" s="97" t="s">
        <v>153</v>
      </c>
      <c r="I35" s="98">
        <v>4.8000000000000001E-2</v>
      </c>
      <c r="J35" s="98">
        <v>4.8500000000000008E-2</v>
      </c>
      <c r="K35" s="94">
        <v>941000</v>
      </c>
      <c r="L35" s="107">
        <v>102.0673</v>
      </c>
      <c r="M35" s="94">
        <v>960.44197999999994</v>
      </c>
      <c r="N35" s="84"/>
      <c r="O35" s="95">
        <f t="shared" si="0"/>
        <v>5.8569451876888147E-3</v>
      </c>
      <c r="P35" s="95">
        <f>M35/'סכום נכסי הקרן'!$C$42</f>
        <v>1.6573397908994322E-3</v>
      </c>
    </row>
    <row r="36" spans="2:16">
      <c r="B36" s="87" t="s">
        <v>423</v>
      </c>
      <c r="C36" s="84" t="s">
        <v>424</v>
      </c>
      <c r="D36" s="84" t="s">
        <v>243</v>
      </c>
      <c r="E36" s="84"/>
      <c r="F36" s="106">
        <v>41700</v>
      </c>
      <c r="G36" s="94">
        <v>8.0399999999999991</v>
      </c>
      <c r="H36" s="97" t="s">
        <v>153</v>
      </c>
      <c r="I36" s="98">
        <v>4.8000000000000001E-2</v>
      </c>
      <c r="J36" s="98">
        <v>4.8600000000000004E-2</v>
      </c>
      <c r="K36" s="94">
        <v>1915000</v>
      </c>
      <c r="L36" s="107">
        <v>102.2632</v>
      </c>
      <c r="M36" s="94">
        <v>1958.3441399999999</v>
      </c>
      <c r="N36" s="84"/>
      <c r="O36" s="95">
        <f t="shared" si="0"/>
        <v>1.1942329183290792E-2</v>
      </c>
      <c r="P36" s="95">
        <f>M36/'סכום נכסי הקרן'!$C$42</f>
        <v>3.379320911708512E-3</v>
      </c>
    </row>
    <row r="37" spans="2:16">
      <c r="B37" s="87" t="s">
        <v>425</v>
      </c>
      <c r="C37" s="84" t="s">
        <v>426</v>
      </c>
      <c r="D37" s="84" t="s">
        <v>243</v>
      </c>
      <c r="E37" s="84"/>
      <c r="F37" s="106">
        <v>41730</v>
      </c>
      <c r="G37" s="94">
        <v>8.1199999999999992</v>
      </c>
      <c r="H37" s="97" t="s">
        <v>153</v>
      </c>
      <c r="I37" s="98">
        <v>4.8000000000000001E-2</v>
      </c>
      <c r="J37" s="98">
        <v>4.8600000000000004E-2</v>
      </c>
      <c r="K37" s="94">
        <v>2708000</v>
      </c>
      <c r="L37" s="107">
        <v>102.07040000000001</v>
      </c>
      <c r="M37" s="94">
        <v>2764.0724700000001</v>
      </c>
      <c r="N37" s="84"/>
      <c r="O37" s="95">
        <f t="shared" si="0"/>
        <v>1.6855803149701597E-2</v>
      </c>
      <c r="P37" s="95">
        <f>M37/'סכום נכסי הקרן'!$C$42</f>
        <v>4.7696866493285488E-3</v>
      </c>
    </row>
    <row r="38" spans="2:16">
      <c r="B38" s="87" t="s">
        <v>427</v>
      </c>
      <c r="C38" s="84" t="s">
        <v>428</v>
      </c>
      <c r="D38" s="84" t="s">
        <v>243</v>
      </c>
      <c r="E38" s="84"/>
      <c r="F38" s="106">
        <v>41760</v>
      </c>
      <c r="G38" s="94">
        <v>8.2100000000000009</v>
      </c>
      <c r="H38" s="97" t="s">
        <v>153</v>
      </c>
      <c r="I38" s="98">
        <v>4.8000000000000001E-2</v>
      </c>
      <c r="J38" s="98">
        <v>4.8600000000000004E-2</v>
      </c>
      <c r="K38" s="94">
        <v>1216000</v>
      </c>
      <c r="L38" s="107">
        <v>101.36839999999999</v>
      </c>
      <c r="M38" s="94">
        <v>1232.6392900000001</v>
      </c>
      <c r="N38" s="84"/>
      <c r="O38" s="95">
        <f t="shared" si="0"/>
        <v>7.5168525616942086E-3</v>
      </c>
      <c r="P38" s="95">
        <f>M38/'סכום נכסי הקרן'!$C$42</f>
        <v>2.1270437836786609E-3</v>
      </c>
    </row>
    <row r="39" spans="2:16">
      <c r="B39" s="87" t="s">
        <v>429</v>
      </c>
      <c r="C39" s="84" t="s">
        <v>430</v>
      </c>
      <c r="D39" s="84" t="s">
        <v>243</v>
      </c>
      <c r="E39" s="84"/>
      <c r="F39" s="106">
        <v>41791</v>
      </c>
      <c r="G39" s="94">
        <v>8.2900000000000009</v>
      </c>
      <c r="H39" s="97" t="s">
        <v>153</v>
      </c>
      <c r="I39" s="98">
        <v>4.8000000000000001E-2</v>
      </c>
      <c r="J39" s="98">
        <v>4.8500000000000008E-2</v>
      </c>
      <c r="K39" s="94">
        <v>1451000</v>
      </c>
      <c r="L39" s="107">
        <v>100.86239999999999</v>
      </c>
      <c r="M39" s="94">
        <v>1463.6108999999999</v>
      </c>
      <c r="N39" s="84"/>
      <c r="O39" s="95">
        <f t="shared" si="0"/>
        <v>8.9253583203473628E-3</v>
      </c>
      <c r="P39" s="95">
        <f>M39/'סכום נכסי הקרן'!$C$42</f>
        <v>2.5256086608835336E-3</v>
      </c>
    </row>
    <row r="40" spans="2:16">
      <c r="B40" s="87" t="s">
        <v>431</v>
      </c>
      <c r="C40" s="84" t="s">
        <v>432</v>
      </c>
      <c r="D40" s="84" t="s">
        <v>243</v>
      </c>
      <c r="E40" s="84"/>
      <c r="F40" s="106">
        <v>41821</v>
      </c>
      <c r="G40" s="94">
        <v>8.18</v>
      </c>
      <c r="H40" s="97" t="s">
        <v>153</v>
      </c>
      <c r="I40" s="98">
        <v>4.8000000000000001E-2</v>
      </c>
      <c r="J40" s="98">
        <v>4.8599999999999983E-2</v>
      </c>
      <c r="K40" s="94">
        <v>1653000</v>
      </c>
      <c r="L40" s="107">
        <v>102.7817</v>
      </c>
      <c r="M40" s="94">
        <v>1698.9843500000002</v>
      </c>
      <c r="N40" s="84"/>
      <c r="O40" s="95">
        <f t="shared" si="0"/>
        <v>1.03607072784252E-2</v>
      </c>
      <c r="P40" s="95">
        <f>M40/'סכום נכסי הקרן'!$C$42</f>
        <v>2.9317693582806615E-3</v>
      </c>
    </row>
    <row r="41" spans="2:16">
      <c r="B41" s="87" t="s">
        <v>433</v>
      </c>
      <c r="C41" s="84" t="s">
        <v>434</v>
      </c>
      <c r="D41" s="84" t="s">
        <v>243</v>
      </c>
      <c r="E41" s="84"/>
      <c r="F41" s="106">
        <v>41852</v>
      </c>
      <c r="G41" s="94">
        <v>8.26</v>
      </c>
      <c r="H41" s="97" t="s">
        <v>153</v>
      </c>
      <c r="I41" s="98">
        <v>4.8000000000000001E-2</v>
      </c>
      <c r="J41" s="98">
        <v>4.8499999999999995E-2</v>
      </c>
      <c r="K41" s="94">
        <v>1436000</v>
      </c>
      <c r="L41" s="107">
        <v>102.0762</v>
      </c>
      <c r="M41" s="94">
        <v>1465.81357</v>
      </c>
      <c r="N41" s="84"/>
      <c r="O41" s="95">
        <f t="shared" si="0"/>
        <v>8.9387905918694461E-3</v>
      </c>
      <c r="P41" s="95">
        <f>M41/'סכום נכסי הקרן'!$C$42</f>
        <v>2.5294095907816842E-3</v>
      </c>
    </row>
    <row r="42" spans="2:16">
      <c r="B42" s="87" t="s">
        <v>435</v>
      </c>
      <c r="C42" s="84" t="s">
        <v>436</v>
      </c>
      <c r="D42" s="84" t="s">
        <v>243</v>
      </c>
      <c r="E42" s="84"/>
      <c r="F42" s="106">
        <v>41945</v>
      </c>
      <c r="G42" s="94">
        <v>8.52</v>
      </c>
      <c r="H42" s="97" t="s">
        <v>153</v>
      </c>
      <c r="I42" s="98">
        <v>4.8000000000000001E-2</v>
      </c>
      <c r="J42" s="98">
        <v>4.8499999999999995E-2</v>
      </c>
      <c r="K42" s="94">
        <v>1303000</v>
      </c>
      <c r="L42" s="107">
        <v>101.1557</v>
      </c>
      <c r="M42" s="94">
        <v>1318.06475</v>
      </c>
      <c r="N42" s="84"/>
      <c r="O42" s="95">
        <f t="shared" si="0"/>
        <v>8.0377921366731192E-3</v>
      </c>
      <c r="P42" s="95">
        <f>M42/'סכום נכסי הקרן'!$C$42</f>
        <v>2.2744540562012008E-3</v>
      </c>
    </row>
    <row r="43" spans="2:16">
      <c r="B43" s="87" t="s">
        <v>437</v>
      </c>
      <c r="C43" s="84" t="s">
        <v>438</v>
      </c>
      <c r="D43" s="84" t="s">
        <v>243</v>
      </c>
      <c r="E43" s="84"/>
      <c r="F43" s="106">
        <v>41974</v>
      </c>
      <c r="G43" s="94">
        <v>8.6</v>
      </c>
      <c r="H43" s="97" t="s">
        <v>153</v>
      </c>
      <c r="I43" s="98">
        <v>4.8000000000000001E-2</v>
      </c>
      <c r="J43" s="98">
        <v>4.8499999999999995E-2</v>
      </c>
      <c r="K43" s="94">
        <v>330000</v>
      </c>
      <c r="L43" s="107">
        <v>100.4713</v>
      </c>
      <c r="M43" s="94">
        <v>331.56615000000005</v>
      </c>
      <c r="N43" s="84"/>
      <c r="O43" s="95">
        <f t="shared" si="0"/>
        <v>2.0219490683268636E-3</v>
      </c>
      <c r="P43" s="95">
        <f>M43/'סכום נכסי הקרן'!$C$42</f>
        <v>5.7215093170992991E-4</v>
      </c>
    </row>
    <row r="44" spans="2:16">
      <c r="B44" s="87" t="s">
        <v>439</v>
      </c>
      <c r="C44" s="84" t="s">
        <v>440</v>
      </c>
      <c r="D44" s="84" t="s">
        <v>243</v>
      </c>
      <c r="E44" s="84"/>
      <c r="F44" s="106">
        <v>42005</v>
      </c>
      <c r="G44" s="94">
        <v>8.48</v>
      </c>
      <c r="H44" s="97" t="s">
        <v>153</v>
      </c>
      <c r="I44" s="98">
        <v>4.8000000000000001E-2</v>
      </c>
      <c r="J44" s="98">
        <v>4.8499999999999995E-2</v>
      </c>
      <c r="K44" s="94">
        <v>1111000</v>
      </c>
      <c r="L44" s="107">
        <v>102.6811</v>
      </c>
      <c r="M44" s="94">
        <v>1140.78675</v>
      </c>
      <c r="N44" s="84"/>
      <c r="O44" s="95">
        <f t="shared" si="0"/>
        <v>6.9567195153127969E-3</v>
      </c>
      <c r="P44" s="95">
        <f>M44/'סכום נכסי הקרן'!$C$42</f>
        <v>1.9685429344788144E-3</v>
      </c>
    </row>
    <row r="45" spans="2:16">
      <c r="B45" s="87" t="s">
        <v>441</v>
      </c>
      <c r="C45" s="84" t="s">
        <v>442</v>
      </c>
      <c r="D45" s="84" t="s">
        <v>243</v>
      </c>
      <c r="E45" s="84"/>
      <c r="F45" s="106">
        <v>42036</v>
      </c>
      <c r="G45" s="94">
        <v>8.56</v>
      </c>
      <c r="H45" s="97" t="s">
        <v>153</v>
      </c>
      <c r="I45" s="98">
        <v>4.8000000000000001E-2</v>
      </c>
      <c r="J45" s="98">
        <v>4.8500000000000008E-2</v>
      </c>
      <c r="K45" s="94">
        <v>1484000</v>
      </c>
      <c r="L45" s="107">
        <v>102.276</v>
      </c>
      <c r="M45" s="94">
        <v>1517.77567</v>
      </c>
      <c r="N45" s="84"/>
      <c r="O45" s="95">
        <f t="shared" si="0"/>
        <v>9.2556646747132681E-3</v>
      </c>
      <c r="P45" s="95">
        <f>M45/'סכום נכסי הקרן'!$C$42</f>
        <v>2.6190754506066525E-3</v>
      </c>
    </row>
    <row r="46" spans="2:16">
      <c r="B46" s="87" t="s">
        <v>443</v>
      </c>
      <c r="C46" s="84" t="s">
        <v>444</v>
      </c>
      <c r="D46" s="84" t="s">
        <v>243</v>
      </c>
      <c r="E46" s="84"/>
      <c r="F46" s="106">
        <v>42064</v>
      </c>
      <c r="G46" s="94">
        <v>8.6399999999999988</v>
      </c>
      <c r="H46" s="97" t="s">
        <v>153</v>
      </c>
      <c r="I46" s="98">
        <v>4.8000000000000001E-2</v>
      </c>
      <c r="J46" s="98">
        <v>4.8600000000000004E-2</v>
      </c>
      <c r="K46" s="94">
        <v>3368000</v>
      </c>
      <c r="L46" s="107">
        <v>102.7895</v>
      </c>
      <c r="M46" s="94">
        <v>3461.9519700000001</v>
      </c>
      <c r="N46" s="84"/>
      <c r="O46" s="95">
        <f t="shared" si="0"/>
        <v>2.1111595862043968E-2</v>
      </c>
      <c r="P46" s="95">
        <f>M46/'סכום נכסי הקרן'!$C$42</f>
        <v>5.9739483212340192E-3</v>
      </c>
    </row>
    <row r="47" spans="2:16">
      <c r="B47" s="87" t="s">
        <v>445</v>
      </c>
      <c r="C47" s="84" t="s">
        <v>446</v>
      </c>
      <c r="D47" s="84" t="s">
        <v>243</v>
      </c>
      <c r="E47" s="84"/>
      <c r="F47" s="106">
        <v>42095</v>
      </c>
      <c r="G47" s="94">
        <v>8.7200000000000006</v>
      </c>
      <c r="H47" s="97" t="s">
        <v>153</v>
      </c>
      <c r="I47" s="98">
        <v>4.8000000000000001E-2</v>
      </c>
      <c r="J47" s="98">
        <v>4.8600000000000004E-2</v>
      </c>
      <c r="K47" s="94">
        <v>2183000</v>
      </c>
      <c r="L47" s="107">
        <v>103.1168</v>
      </c>
      <c r="M47" s="94">
        <v>2251.04034</v>
      </c>
      <c r="N47" s="84"/>
      <c r="O47" s="95">
        <f t="shared" si="0"/>
        <v>1.3727242416721928E-2</v>
      </c>
      <c r="P47" s="95">
        <f>M47/'סכום נכסי הקרן'!$C$42</f>
        <v>3.8843978127671877E-3</v>
      </c>
    </row>
    <row r="48" spans="2:16">
      <c r="B48" s="87" t="s">
        <v>447</v>
      </c>
      <c r="C48" s="84" t="s">
        <v>448</v>
      </c>
      <c r="D48" s="84" t="s">
        <v>243</v>
      </c>
      <c r="E48" s="84"/>
      <c r="F48" s="106">
        <v>42156</v>
      </c>
      <c r="G48" s="94">
        <v>8.8899999999999988</v>
      </c>
      <c r="H48" s="97" t="s">
        <v>153</v>
      </c>
      <c r="I48" s="98">
        <v>4.8000000000000001E-2</v>
      </c>
      <c r="J48" s="98">
        <v>4.8500000000000008E-2</v>
      </c>
      <c r="K48" s="94">
        <v>1274000</v>
      </c>
      <c r="L48" s="107">
        <v>101.379</v>
      </c>
      <c r="M48" s="94">
        <v>1291.56222</v>
      </c>
      <c r="N48" s="84"/>
      <c r="O48" s="95">
        <f t="shared" si="0"/>
        <v>7.8761750179117355E-3</v>
      </c>
      <c r="P48" s="95">
        <f>M48/'סכום נכסי הקרן'!$C$42</f>
        <v>2.2287212597979179E-3</v>
      </c>
    </row>
    <row r="49" spans="2:16">
      <c r="B49" s="87" t="s">
        <v>449</v>
      </c>
      <c r="C49" s="84" t="s">
        <v>450</v>
      </c>
      <c r="D49" s="84" t="s">
        <v>243</v>
      </c>
      <c r="E49" s="84"/>
      <c r="F49" s="106">
        <v>42218</v>
      </c>
      <c r="G49" s="94">
        <v>8.8499999999999979</v>
      </c>
      <c r="H49" s="97" t="s">
        <v>153</v>
      </c>
      <c r="I49" s="98">
        <v>4.8000000000000001E-2</v>
      </c>
      <c r="J49" s="98">
        <v>4.8499999999999995E-2</v>
      </c>
      <c r="K49" s="94">
        <v>2538000</v>
      </c>
      <c r="L49" s="107">
        <v>102.4652</v>
      </c>
      <c r="M49" s="94">
        <v>2600.56702</v>
      </c>
      <c r="N49" s="84"/>
      <c r="O49" s="95">
        <f t="shared" si="0"/>
        <v>1.5858717975916925E-2</v>
      </c>
      <c r="P49" s="95">
        <f>M49/'סכום נכסי הקרן'!$C$42</f>
        <v>4.4875414558063773E-3</v>
      </c>
    </row>
    <row r="50" spans="2:16">
      <c r="B50" s="87" t="s">
        <v>451</v>
      </c>
      <c r="C50" s="84" t="s">
        <v>452</v>
      </c>
      <c r="D50" s="84" t="s">
        <v>243</v>
      </c>
      <c r="E50" s="84"/>
      <c r="F50" s="106">
        <v>42309</v>
      </c>
      <c r="G50" s="94">
        <v>9.0999999999999979</v>
      </c>
      <c r="H50" s="97" t="s">
        <v>153</v>
      </c>
      <c r="I50" s="98">
        <v>4.8000000000000001E-2</v>
      </c>
      <c r="J50" s="98">
        <v>4.8499999999999995E-2</v>
      </c>
      <c r="K50" s="94">
        <v>3361000</v>
      </c>
      <c r="L50" s="107">
        <v>101.67749999999999</v>
      </c>
      <c r="M50" s="94">
        <v>3417.3801899999999</v>
      </c>
      <c r="N50" s="84"/>
      <c r="O50" s="95">
        <f t="shared" si="0"/>
        <v>2.0839789258611529E-2</v>
      </c>
      <c r="P50" s="95">
        <f>M50/'סכום נכסי הקרן'!$C$42</f>
        <v>5.8970352061438027E-3</v>
      </c>
    </row>
    <row r="51" spans="2:16">
      <c r="B51" s="87" t="s">
        <v>453</v>
      </c>
      <c r="C51" s="84" t="s">
        <v>454</v>
      </c>
      <c r="D51" s="84" t="s">
        <v>243</v>
      </c>
      <c r="E51" s="84"/>
      <c r="F51" s="106">
        <v>42339</v>
      </c>
      <c r="G51" s="94">
        <v>9.19</v>
      </c>
      <c r="H51" s="97" t="s">
        <v>153</v>
      </c>
      <c r="I51" s="98">
        <v>4.8000000000000001E-2</v>
      </c>
      <c r="J51" s="98">
        <v>4.8500000000000008E-2</v>
      </c>
      <c r="K51" s="94">
        <v>1833000</v>
      </c>
      <c r="L51" s="107">
        <v>101.1746</v>
      </c>
      <c r="M51" s="94">
        <v>1854.5301100000001</v>
      </c>
      <c r="N51" s="84"/>
      <c r="O51" s="95">
        <f t="shared" si="0"/>
        <v>1.1309252853762712E-2</v>
      </c>
      <c r="P51" s="95">
        <f>M51/'סכום נכסי הקרן'!$C$42</f>
        <v>3.2001793015379244E-3</v>
      </c>
    </row>
    <row r="52" spans="2:16">
      <c r="B52" s="87" t="s">
        <v>455</v>
      </c>
      <c r="C52" s="84" t="s">
        <v>456</v>
      </c>
      <c r="D52" s="84" t="s">
        <v>243</v>
      </c>
      <c r="E52" s="84"/>
      <c r="F52" s="106">
        <v>42370</v>
      </c>
      <c r="G52" s="94">
        <v>9.0500000000000007</v>
      </c>
      <c r="H52" s="97" t="s">
        <v>153</v>
      </c>
      <c r="I52" s="98">
        <v>4.8000000000000001E-2</v>
      </c>
      <c r="J52" s="98">
        <v>4.8499999999999995E-2</v>
      </c>
      <c r="K52" s="94">
        <v>1209000</v>
      </c>
      <c r="L52" s="107">
        <v>103.6103</v>
      </c>
      <c r="M52" s="94">
        <v>1252.6490100000001</v>
      </c>
      <c r="N52" s="84"/>
      <c r="O52" s="95">
        <f t="shared" si="0"/>
        <v>7.6388753758791957E-3</v>
      </c>
      <c r="P52" s="95">
        <f>M52/'סכום נכסי הקרן'!$C$42</f>
        <v>2.1615725796406576E-3</v>
      </c>
    </row>
    <row r="53" spans="2:16">
      <c r="B53" s="87" t="s">
        <v>457</v>
      </c>
      <c r="C53" s="84" t="s">
        <v>458</v>
      </c>
      <c r="D53" s="84" t="s">
        <v>243</v>
      </c>
      <c r="E53" s="84"/>
      <c r="F53" s="106">
        <v>42461</v>
      </c>
      <c r="G53" s="94">
        <v>9.2999999999999989</v>
      </c>
      <c r="H53" s="97" t="s">
        <v>153</v>
      </c>
      <c r="I53" s="98">
        <v>4.8000000000000001E-2</v>
      </c>
      <c r="J53" s="98">
        <v>4.8500000000000008E-2</v>
      </c>
      <c r="K53" s="94">
        <v>2852000</v>
      </c>
      <c r="L53" s="107">
        <v>103.3261</v>
      </c>
      <c r="M53" s="94">
        <v>2946.8598099999999</v>
      </c>
      <c r="N53" s="84"/>
      <c r="O53" s="95">
        <f t="shared" si="0"/>
        <v>1.7970472701508814E-2</v>
      </c>
      <c r="P53" s="95">
        <f>M53/'סכום נכסי הקרן'!$C$42</f>
        <v>5.0851046945233911E-3</v>
      </c>
    </row>
    <row r="54" spans="2:16">
      <c r="B54" s="87" t="s">
        <v>459</v>
      </c>
      <c r="C54" s="84" t="s">
        <v>460</v>
      </c>
      <c r="D54" s="84" t="s">
        <v>243</v>
      </c>
      <c r="E54" s="84"/>
      <c r="F54" s="106">
        <v>42491</v>
      </c>
      <c r="G54" s="94">
        <v>9.3800000000000008</v>
      </c>
      <c r="H54" s="97" t="s">
        <v>153</v>
      </c>
      <c r="I54" s="98">
        <v>4.8000000000000001E-2</v>
      </c>
      <c r="J54" s="98">
        <v>4.8600000000000004E-2</v>
      </c>
      <c r="K54" s="94">
        <v>2210000</v>
      </c>
      <c r="L54" s="107">
        <v>103.12820000000001</v>
      </c>
      <c r="M54" s="94">
        <v>2279.1328399999998</v>
      </c>
      <c r="N54" s="84"/>
      <c r="O54" s="95">
        <f t="shared" si="0"/>
        <v>1.3898555453960416E-2</v>
      </c>
      <c r="P54" s="95">
        <f>M54/'סכום נכסי הקרן'!$C$42</f>
        <v>3.9328742632403768E-3</v>
      </c>
    </row>
    <row r="55" spans="2:16">
      <c r="B55" s="87" t="s">
        <v>461</v>
      </c>
      <c r="C55" s="84" t="s">
        <v>462</v>
      </c>
      <c r="D55" s="84" t="s">
        <v>243</v>
      </c>
      <c r="E55" s="84"/>
      <c r="F55" s="106">
        <v>42522</v>
      </c>
      <c r="G55" s="94">
        <v>9.4700000000000006</v>
      </c>
      <c r="H55" s="97" t="s">
        <v>153</v>
      </c>
      <c r="I55" s="98">
        <v>4.8000000000000001E-2</v>
      </c>
      <c r="J55" s="98">
        <v>4.8600000000000004E-2</v>
      </c>
      <c r="K55" s="94">
        <v>2744000</v>
      </c>
      <c r="L55" s="107">
        <v>102.30410000000001</v>
      </c>
      <c r="M55" s="94">
        <v>2807.2245699999999</v>
      </c>
      <c r="N55" s="84"/>
      <c r="O55" s="95">
        <f t="shared" si="0"/>
        <v>1.7118952293217443E-2</v>
      </c>
      <c r="P55" s="95">
        <f>M55/'סכום נכסי הקרן'!$C$42</f>
        <v>4.844149962969703E-3</v>
      </c>
    </row>
    <row r="56" spans="2:16">
      <c r="B56" s="87" t="s">
        <v>463</v>
      </c>
      <c r="C56" s="84" t="s">
        <v>464</v>
      </c>
      <c r="D56" s="84" t="s">
        <v>243</v>
      </c>
      <c r="E56" s="84"/>
      <c r="F56" s="106">
        <v>42552</v>
      </c>
      <c r="G56" s="94">
        <v>9.32</v>
      </c>
      <c r="H56" s="97" t="s">
        <v>153</v>
      </c>
      <c r="I56" s="98">
        <v>4.8000000000000001E-2</v>
      </c>
      <c r="J56" s="98">
        <v>4.8599999999999997E-2</v>
      </c>
      <c r="K56" s="94">
        <v>562000</v>
      </c>
      <c r="L56" s="107">
        <v>104.02889999999999</v>
      </c>
      <c r="M56" s="94">
        <v>584.64559999999994</v>
      </c>
      <c r="N56" s="84"/>
      <c r="O56" s="95">
        <f t="shared" si="0"/>
        <v>3.5652723482822351E-3</v>
      </c>
      <c r="P56" s="95">
        <f>M56/'סכום נכסי הקרן'!$C$42</f>
        <v>1.0088651231740964E-3</v>
      </c>
    </row>
    <row r="57" spans="2:16">
      <c r="B57" s="87" t="s">
        <v>465</v>
      </c>
      <c r="C57" s="84" t="s">
        <v>466</v>
      </c>
      <c r="D57" s="84" t="s">
        <v>243</v>
      </c>
      <c r="E57" s="84"/>
      <c r="F57" s="106">
        <v>42583</v>
      </c>
      <c r="G57" s="94">
        <v>9.41</v>
      </c>
      <c r="H57" s="97" t="s">
        <v>153</v>
      </c>
      <c r="I57" s="98">
        <v>4.8000000000000001E-2</v>
      </c>
      <c r="J57" s="98">
        <v>4.8499999999999995E-2</v>
      </c>
      <c r="K57" s="94">
        <v>3322000</v>
      </c>
      <c r="L57" s="107">
        <v>103.3173</v>
      </c>
      <c r="M57" s="94">
        <v>3432.1979000000001</v>
      </c>
      <c r="N57" s="84"/>
      <c r="O57" s="95">
        <f t="shared" si="0"/>
        <v>2.0930150276855512E-2</v>
      </c>
      <c r="P57" s="95">
        <f>M57/'סכום נכסי הקרן'!$C$42</f>
        <v>5.9226046636481578E-3</v>
      </c>
    </row>
    <row r="58" spans="2:16">
      <c r="B58" s="87" t="s">
        <v>467</v>
      </c>
      <c r="C58" s="84" t="s">
        <v>468</v>
      </c>
      <c r="D58" s="84" t="s">
        <v>243</v>
      </c>
      <c r="E58" s="84"/>
      <c r="F58" s="106">
        <v>42614</v>
      </c>
      <c r="G58" s="94">
        <v>9.4899999999999967</v>
      </c>
      <c r="H58" s="97" t="s">
        <v>153</v>
      </c>
      <c r="I58" s="98">
        <v>4.8000000000000001E-2</v>
      </c>
      <c r="J58" s="98">
        <v>4.8499999999999995E-2</v>
      </c>
      <c r="K58" s="94">
        <v>2259000</v>
      </c>
      <c r="L58" s="107">
        <v>102.48480000000001</v>
      </c>
      <c r="M58" s="94">
        <v>2315.11337</v>
      </c>
      <c r="N58" s="84"/>
      <c r="O58" s="95">
        <f t="shared" si="0"/>
        <v>1.4117971094282589E-2</v>
      </c>
      <c r="P58" s="95">
        <f>M58/'סכום נכסי הקרן'!$C$42</f>
        <v>3.9949623073996408E-3</v>
      </c>
    </row>
    <row r="59" spans="2:16">
      <c r="B59" s="87" t="s">
        <v>469</v>
      </c>
      <c r="C59" s="84" t="s">
        <v>470</v>
      </c>
      <c r="D59" s="84" t="s">
        <v>243</v>
      </c>
      <c r="E59" s="84"/>
      <c r="F59" s="106">
        <v>42644</v>
      </c>
      <c r="G59" s="94">
        <v>9.57</v>
      </c>
      <c r="H59" s="97" t="s">
        <v>153</v>
      </c>
      <c r="I59" s="98">
        <v>4.8000000000000001E-2</v>
      </c>
      <c r="J59" s="98">
        <v>4.8599999999999997E-2</v>
      </c>
      <c r="K59" s="94">
        <v>1748000</v>
      </c>
      <c r="L59" s="107">
        <v>102.3888</v>
      </c>
      <c r="M59" s="94">
        <v>1789.74756</v>
      </c>
      <c r="N59" s="84"/>
      <c r="O59" s="95">
        <f t="shared" si="0"/>
        <v>1.0914197397660396E-2</v>
      </c>
      <c r="P59" s="95">
        <f>M59/'סכום נכסי הקרן'!$C$42</f>
        <v>3.0883904583733097E-3</v>
      </c>
    </row>
    <row r="60" spans="2:16">
      <c r="B60" s="87" t="s">
        <v>471</v>
      </c>
      <c r="C60" s="84" t="s">
        <v>472</v>
      </c>
      <c r="D60" s="84" t="s">
        <v>243</v>
      </c>
      <c r="E60" s="84"/>
      <c r="F60" s="106">
        <v>42675</v>
      </c>
      <c r="G60" s="94">
        <v>9.66</v>
      </c>
      <c r="H60" s="97" t="s">
        <v>153</v>
      </c>
      <c r="I60" s="98">
        <v>4.8000000000000001E-2</v>
      </c>
      <c r="J60" s="98">
        <v>4.8499999999999995E-2</v>
      </c>
      <c r="K60" s="94">
        <v>1911000</v>
      </c>
      <c r="L60" s="107">
        <v>102.0872</v>
      </c>
      <c r="M60" s="94">
        <v>1950.8861399999998</v>
      </c>
      <c r="N60" s="84"/>
      <c r="O60" s="95">
        <f t="shared" si="0"/>
        <v>1.1896848979260369E-2</v>
      </c>
      <c r="P60" s="95">
        <f>M60/'סכום נכסי הקרן'!$C$42</f>
        <v>3.3664513782875258E-3</v>
      </c>
    </row>
    <row r="61" spans="2:16">
      <c r="B61" s="87" t="s">
        <v>473</v>
      </c>
      <c r="C61" s="84" t="s">
        <v>474</v>
      </c>
      <c r="D61" s="84" t="s">
        <v>243</v>
      </c>
      <c r="E61" s="84"/>
      <c r="F61" s="106">
        <v>42705</v>
      </c>
      <c r="G61" s="94">
        <v>9.74</v>
      </c>
      <c r="H61" s="97" t="s">
        <v>153</v>
      </c>
      <c r="I61" s="98">
        <v>4.8000000000000001E-2</v>
      </c>
      <c r="J61" s="98">
        <v>4.8499999999999995E-2</v>
      </c>
      <c r="K61" s="94">
        <v>2801000</v>
      </c>
      <c r="L61" s="107">
        <v>101.4794</v>
      </c>
      <c r="M61" s="94">
        <v>2842.4424199999999</v>
      </c>
      <c r="N61" s="84"/>
      <c r="O61" s="95">
        <f t="shared" si="0"/>
        <v>1.7333716975908891E-2</v>
      </c>
      <c r="P61" s="95">
        <f>M61/'סכום נכסי הקרן'!$C$42</f>
        <v>4.9049219256393564E-3</v>
      </c>
    </row>
    <row r="62" spans="2:16">
      <c r="B62" s="87" t="s">
        <v>475</v>
      </c>
      <c r="C62" s="84" t="s">
        <v>476</v>
      </c>
      <c r="D62" s="84" t="s">
        <v>243</v>
      </c>
      <c r="E62" s="84"/>
      <c r="F62" s="106">
        <v>42736</v>
      </c>
      <c r="G62" s="94">
        <v>9.6</v>
      </c>
      <c r="H62" s="97" t="s">
        <v>153</v>
      </c>
      <c r="I62" s="98">
        <v>4.8000000000000001E-2</v>
      </c>
      <c r="J62" s="98">
        <v>4.8499999999999995E-2</v>
      </c>
      <c r="K62" s="94">
        <v>3649000</v>
      </c>
      <c r="L62" s="107">
        <v>103.9239</v>
      </c>
      <c r="M62" s="94">
        <v>3792.1845199999998</v>
      </c>
      <c r="N62" s="84"/>
      <c r="O62" s="95">
        <f t="shared" si="0"/>
        <v>2.3125412401529988E-2</v>
      </c>
      <c r="P62" s="95">
        <f>M62/'סכום נכסי הקרן'!$C$42</f>
        <v>6.5437979912423899E-3</v>
      </c>
    </row>
    <row r="63" spans="2:16">
      <c r="B63" s="87" t="s">
        <v>477</v>
      </c>
      <c r="C63" s="84" t="s">
        <v>478</v>
      </c>
      <c r="D63" s="84" t="s">
        <v>243</v>
      </c>
      <c r="E63" s="84"/>
      <c r="F63" s="106">
        <v>42767</v>
      </c>
      <c r="G63" s="94">
        <v>9.6799999999999979</v>
      </c>
      <c r="H63" s="97" t="s">
        <v>153</v>
      </c>
      <c r="I63" s="98">
        <v>4.8000000000000001E-2</v>
      </c>
      <c r="J63" s="98">
        <v>4.8499999999999995E-2</v>
      </c>
      <c r="K63" s="94">
        <v>2410000</v>
      </c>
      <c r="L63" s="107">
        <v>103.51390000000001</v>
      </c>
      <c r="M63" s="94">
        <v>2494.6839100000002</v>
      </c>
      <c r="N63" s="84"/>
      <c r="O63" s="95">
        <f t="shared" si="0"/>
        <v>1.5213024030331555E-2</v>
      </c>
      <c r="P63" s="95">
        <f>M63/'סכום נכסי הקרן'!$C$42</f>
        <v>4.3048294387960616E-3</v>
      </c>
    </row>
    <row r="64" spans="2:16">
      <c r="B64" s="87" t="s">
        <v>479</v>
      </c>
      <c r="C64" s="84" t="s">
        <v>480</v>
      </c>
      <c r="D64" s="84" t="s">
        <v>243</v>
      </c>
      <c r="E64" s="84"/>
      <c r="F64" s="106">
        <v>42795</v>
      </c>
      <c r="G64" s="94">
        <v>9.76</v>
      </c>
      <c r="H64" s="97" t="s">
        <v>153</v>
      </c>
      <c r="I64" s="98">
        <v>4.8000000000000001E-2</v>
      </c>
      <c r="J64" s="98">
        <v>4.8499999999999995E-2</v>
      </c>
      <c r="K64" s="94">
        <v>3327000</v>
      </c>
      <c r="L64" s="107">
        <v>103.3121</v>
      </c>
      <c r="M64" s="94">
        <v>3437.19238</v>
      </c>
      <c r="N64" s="84"/>
      <c r="O64" s="95">
        <f t="shared" si="0"/>
        <v>2.0960607499894646E-2</v>
      </c>
      <c r="P64" s="95">
        <f>M64/'סכום נכסי הקרן'!$C$42</f>
        <v>5.9312231441094668E-3</v>
      </c>
    </row>
    <row r="65" spans="2:16">
      <c r="B65" s="87" t="s">
        <v>481</v>
      </c>
      <c r="C65" s="84" t="s">
        <v>482</v>
      </c>
      <c r="D65" s="84" t="s">
        <v>243</v>
      </c>
      <c r="E65" s="84"/>
      <c r="F65" s="106">
        <v>42826</v>
      </c>
      <c r="G65" s="94">
        <v>9.85</v>
      </c>
      <c r="H65" s="97" t="s">
        <v>153</v>
      </c>
      <c r="I65" s="98">
        <v>4.8000000000000001E-2</v>
      </c>
      <c r="J65" s="98">
        <v>4.8499999999999995E-2</v>
      </c>
      <c r="K65" s="94">
        <v>1995000</v>
      </c>
      <c r="L65" s="107">
        <v>102.9044</v>
      </c>
      <c r="M65" s="94">
        <v>2052.94281</v>
      </c>
      <c r="N65" s="84"/>
      <c r="O65" s="95">
        <f t="shared" si="0"/>
        <v>1.2519208616464113E-2</v>
      </c>
      <c r="P65" s="95">
        <f>M65/'סכום נכסי הקרן'!$C$42</f>
        <v>3.5425604860107145E-3</v>
      </c>
    </row>
    <row r="66" spans="2:16">
      <c r="B66" s="87" t="s">
        <v>483</v>
      </c>
      <c r="C66" s="84" t="s">
        <v>484</v>
      </c>
      <c r="D66" s="84" t="s">
        <v>243</v>
      </c>
      <c r="E66" s="84"/>
      <c r="F66" s="106">
        <v>42856</v>
      </c>
      <c r="G66" s="94">
        <v>9.9300000000000015</v>
      </c>
      <c r="H66" s="97" t="s">
        <v>153</v>
      </c>
      <c r="I66" s="98">
        <v>4.8000000000000001E-2</v>
      </c>
      <c r="J66" s="98">
        <v>4.8600000000000011E-2</v>
      </c>
      <c r="K66" s="94">
        <v>2491000</v>
      </c>
      <c r="L66" s="107">
        <v>102.1872</v>
      </c>
      <c r="M66" s="94">
        <v>2545.5800099999997</v>
      </c>
      <c r="N66" s="84"/>
      <c r="O66" s="95">
        <f t="shared" si="0"/>
        <v>1.5523397456498458E-2</v>
      </c>
      <c r="P66" s="95">
        <f>M66/'סכום נכסי הקרן'!$C$42</f>
        <v>4.3926558077887999E-3</v>
      </c>
    </row>
    <row r="67" spans="2:16">
      <c r="B67" s="87" t="s">
        <v>485</v>
      </c>
      <c r="C67" s="84" t="s">
        <v>486</v>
      </c>
      <c r="D67" s="84" t="s">
        <v>243</v>
      </c>
      <c r="E67" s="84"/>
      <c r="F67" s="106">
        <v>42887</v>
      </c>
      <c r="G67" s="94">
        <v>10.010000000000002</v>
      </c>
      <c r="H67" s="97" t="s">
        <v>153</v>
      </c>
      <c r="I67" s="98">
        <v>4.8000000000000001E-2</v>
      </c>
      <c r="J67" s="98">
        <v>4.8500000000000008E-2</v>
      </c>
      <c r="K67" s="94">
        <v>4799000</v>
      </c>
      <c r="L67" s="107">
        <v>101.5849</v>
      </c>
      <c r="M67" s="94">
        <v>4875.0611399999998</v>
      </c>
      <c r="N67" s="84"/>
      <c r="O67" s="95">
        <f t="shared" si="0"/>
        <v>2.9728985694286027E-2</v>
      </c>
      <c r="P67" s="95">
        <f>M67/'סכום נכסי הקרן'!$C$42</f>
        <v>8.4124111384526815E-3</v>
      </c>
    </row>
    <row r="68" spans="2:16">
      <c r="B68" s="87" t="s">
        <v>487</v>
      </c>
      <c r="C68" s="84" t="s">
        <v>488</v>
      </c>
      <c r="D68" s="84" t="s">
        <v>243</v>
      </c>
      <c r="E68" s="84"/>
      <c r="F68" s="106">
        <v>42949</v>
      </c>
      <c r="G68" s="94">
        <v>9.9499999999999993</v>
      </c>
      <c r="H68" s="97" t="s">
        <v>153</v>
      </c>
      <c r="I68" s="98">
        <v>4.8000000000000001E-2</v>
      </c>
      <c r="J68" s="98">
        <v>4.8499999999999995E-2</v>
      </c>
      <c r="K68" s="94">
        <v>3688000</v>
      </c>
      <c r="L68" s="107">
        <v>103.5125</v>
      </c>
      <c r="M68" s="94">
        <v>3817.5415400000002</v>
      </c>
      <c r="N68" s="84"/>
      <c r="O68" s="95">
        <f t="shared" si="0"/>
        <v>2.3280043997561568E-2</v>
      </c>
      <c r="P68" s="95">
        <f>M68/'סכום נכסי הקרן'!$C$42</f>
        <v>6.5875540942655344E-3</v>
      </c>
    </row>
    <row r="69" spans="2:16">
      <c r="B69" s="87" t="s">
        <v>489</v>
      </c>
      <c r="C69" s="84" t="s">
        <v>490</v>
      </c>
      <c r="D69" s="84" t="s">
        <v>243</v>
      </c>
      <c r="E69" s="84"/>
      <c r="F69" s="106">
        <v>42979</v>
      </c>
      <c r="G69" s="94">
        <v>10.030000000000001</v>
      </c>
      <c r="H69" s="97" t="s">
        <v>153</v>
      </c>
      <c r="I69" s="98">
        <v>4.8000000000000001E-2</v>
      </c>
      <c r="J69" s="98">
        <v>4.8499999999999995E-2</v>
      </c>
      <c r="K69" s="94">
        <v>2108000</v>
      </c>
      <c r="L69" s="107">
        <v>103.221</v>
      </c>
      <c r="M69" s="94">
        <v>2175.8985899999998</v>
      </c>
      <c r="N69" s="84"/>
      <c r="O69" s="95">
        <f t="shared" si="0"/>
        <v>1.326901472549063E-2</v>
      </c>
      <c r="P69" s="95">
        <f>M69/'סכום נכסי הקרן'!$C$42</f>
        <v>3.7547331221079792E-3</v>
      </c>
    </row>
    <row r="70" spans="2:16">
      <c r="B70" s="87" t="s">
        <v>491</v>
      </c>
      <c r="C70" s="84" t="s">
        <v>492</v>
      </c>
      <c r="D70" s="84" t="s">
        <v>243</v>
      </c>
      <c r="E70" s="84"/>
      <c r="F70" s="106">
        <v>43009</v>
      </c>
      <c r="G70" s="94">
        <v>10.110000000000001</v>
      </c>
      <c r="H70" s="97" t="s">
        <v>153</v>
      </c>
      <c r="I70" s="98">
        <v>4.8000000000000001E-2</v>
      </c>
      <c r="J70" s="98">
        <v>4.8500000000000008E-2</v>
      </c>
      <c r="K70" s="94">
        <v>4474000</v>
      </c>
      <c r="L70" s="107">
        <v>102.5059</v>
      </c>
      <c r="M70" s="94">
        <v>4586.11402</v>
      </c>
      <c r="N70" s="84"/>
      <c r="O70" s="95">
        <f t="shared" si="0"/>
        <v>2.7966935014264168E-2</v>
      </c>
      <c r="P70" s="95">
        <f>M70/'סכום נכסי הקרן'!$C$42</f>
        <v>7.9138036541757106E-3</v>
      </c>
    </row>
    <row r="71" spans="2:16">
      <c r="B71" s="87" t="s">
        <v>493</v>
      </c>
      <c r="C71" s="84" t="s">
        <v>494</v>
      </c>
      <c r="D71" s="84" t="s">
        <v>243</v>
      </c>
      <c r="E71" s="84"/>
      <c r="F71" s="106">
        <v>43040</v>
      </c>
      <c r="G71" s="94">
        <v>10.199999999999999</v>
      </c>
      <c r="H71" s="97" t="s">
        <v>153</v>
      </c>
      <c r="I71" s="98">
        <v>4.8000000000000001E-2</v>
      </c>
      <c r="J71" s="98">
        <v>4.8499999999999995E-2</v>
      </c>
      <c r="K71" s="94">
        <v>3864000</v>
      </c>
      <c r="L71" s="107">
        <v>101.9997</v>
      </c>
      <c r="M71" s="94">
        <v>3941.27243</v>
      </c>
      <c r="N71" s="84"/>
      <c r="O71" s="95">
        <f t="shared" si="0"/>
        <v>2.403457686455886E-2</v>
      </c>
      <c r="P71" s="95">
        <f>M71/'סכום נכסי הקרן'!$C$42</f>
        <v>6.8010642610747789E-3</v>
      </c>
    </row>
    <row r="72" spans="2:16">
      <c r="B72" s="87" t="s">
        <v>495</v>
      </c>
      <c r="C72" s="84" t="s">
        <v>496</v>
      </c>
      <c r="D72" s="84" t="s">
        <v>243</v>
      </c>
      <c r="E72" s="84"/>
      <c r="F72" s="106">
        <v>43070</v>
      </c>
      <c r="G72" s="94">
        <v>10.280000000000001</v>
      </c>
      <c r="H72" s="97" t="s">
        <v>153</v>
      </c>
      <c r="I72" s="98">
        <v>4.8000000000000001E-2</v>
      </c>
      <c r="J72" s="98">
        <v>4.8500000000000008E-2</v>
      </c>
      <c r="K72" s="94">
        <v>3068000</v>
      </c>
      <c r="L72" s="107">
        <v>101.2944</v>
      </c>
      <c r="M72" s="94">
        <v>3107.71155</v>
      </c>
      <c r="N72" s="84"/>
      <c r="O72" s="95">
        <f t="shared" si="0"/>
        <v>1.8951375082019477E-2</v>
      </c>
      <c r="P72" s="95">
        <f>M72/'סכום נכסי הקרן'!$C$42</f>
        <v>5.3626706430020378E-3</v>
      </c>
    </row>
    <row r="73" spans="2:16">
      <c r="B73" s="87" t="s">
        <v>497</v>
      </c>
      <c r="C73" s="84" t="s">
        <v>498</v>
      </c>
      <c r="D73" s="84" t="s">
        <v>243</v>
      </c>
      <c r="E73" s="84"/>
      <c r="F73" s="106">
        <v>43101</v>
      </c>
      <c r="G73" s="94">
        <v>10.120000000000001</v>
      </c>
      <c r="H73" s="97" t="s">
        <v>153</v>
      </c>
      <c r="I73" s="98">
        <v>4.8000000000000001E-2</v>
      </c>
      <c r="J73" s="98">
        <v>4.8499999999999995E-2</v>
      </c>
      <c r="K73" s="94">
        <v>5700000</v>
      </c>
      <c r="L73" s="107">
        <v>103.6253</v>
      </c>
      <c r="M73" s="94">
        <v>5906.6444199999996</v>
      </c>
      <c r="N73" s="84"/>
      <c r="O73" s="95">
        <f t="shared" si="0"/>
        <v>3.6019763121045573E-2</v>
      </c>
      <c r="P73" s="95">
        <f>M73/'סכום נכסי הקרן'!$C$42</f>
        <v>1.0192512438867049E-2</v>
      </c>
    </row>
    <row r="74" spans="2:16">
      <c r="B74" s="87" t="s">
        <v>499</v>
      </c>
      <c r="C74" s="84" t="s">
        <v>500</v>
      </c>
      <c r="D74" s="84" t="s">
        <v>243</v>
      </c>
      <c r="E74" s="84"/>
      <c r="F74" s="106">
        <v>43132</v>
      </c>
      <c r="G74" s="94">
        <v>10.199999999999999</v>
      </c>
      <c r="H74" s="97" t="s">
        <v>153</v>
      </c>
      <c r="I74" s="98">
        <v>4.8000000000000001E-2</v>
      </c>
      <c r="J74" s="98">
        <v>4.8499999999999995E-2</v>
      </c>
      <c r="K74" s="94">
        <v>4538000</v>
      </c>
      <c r="L74" s="107">
        <v>103.11069999999999</v>
      </c>
      <c r="M74" s="94">
        <v>4679.3005300000004</v>
      </c>
      <c r="N74" s="84"/>
      <c r="O74" s="95">
        <f t="shared" si="0"/>
        <v>2.8535202845811909E-2</v>
      </c>
      <c r="P74" s="95">
        <f>M74/'סכום נכסי הקרן'!$C$42</f>
        <v>8.0746064035495443E-3</v>
      </c>
    </row>
    <row r="75" spans="2:16">
      <c r="B75" s="87" t="s">
        <v>501</v>
      </c>
      <c r="C75" s="84" t="s">
        <v>502</v>
      </c>
      <c r="D75" s="84" t="s">
        <v>243</v>
      </c>
      <c r="E75" s="84"/>
      <c r="F75" s="106">
        <v>43161</v>
      </c>
      <c r="G75" s="94">
        <v>10.290000000000001</v>
      </c>
      <c r="H75" s="97" t="s">
        <v>153</v>
      </c>
      <c r="I75" s="98">
        <v>4.8000000000000001E-2</v>
      </c>
      <c r="J75" s="98">
        <v>4.8500000000000008E-2</v>
      </c>
      <c r="K75" s="94">
        <v>2402000</v>
      </c>
      <c r="L75" s="107">
        <v>103.20740000000001</v>
      </c>
      <c r="M75" s="94">
        <v>2479.0417499999999</v>
      </c>
      <c r="N75" s="84"/>
      <c r="O75" s="95">
        <f t="shared" si="0"/>
        <v>1.5117635370063852E-2</v>
      </c>
      <c r="P75" s="95">
        <f>M75/'סכום נכסי הקרן'!$C$42</f>
        <v>4.2778373094186934E-3</v>
      </c>
    </row>
    <row r="76" spans="2:16">
      <c r="B76" s="87" t="s">
        <v>503</v>
      </c>
      <c r="C76" s="84" t="s">
        <v>504</v>
      </c>
      <c r="D76" s="84" t="s">
        <v>243</v>
      </c>
      <c r="E76" s="84"/>
      <c r="F76" s="106">
        <v>43221</v>
      </c>
      <c r="G76" s="94">
        <v>10.450000000000001</v>
      </c>
      <c r="H76" s="97" t="s">
        <v>153</v>
      </c>
      <c r="I76" s="98">
        <v>4.8000000000000001E-2</v>
      </c>
      <c r="J76" s="98">
        <v>4.8500000000000008E-2</v>
      </c>
      <c r="K76" s="94">
        <v>3642000</v>
      </c>
      <c r="L76" s="107">
        <v>101.9935</v>
      </c>
      <c r="M76" s="94">
        <v>3714.8330000000001</v>
      </c>
      <c r="N76" s="84"/>
      <c r="O76" s="95">
        <f t="shared" ref="O76:O98" si="1">M76/$M$11</f>
        <v>2.2653709141719946E-2</v>
      </c>
      <c r="P76" s="95">
        <f>M76/'סכום נכסי הקרן'!$C$42</f>
        <v>6.4103201189168249E-3</v>
      </c>
    </row>
    <row r="77" spans="2:16">
      <c r="B77" s="87" t="s">
        <v>505</v>
      </c>
      <c r="C77" s="84" t="s">
        <v>506</v>
      </c>
      <c r="D77" s="84" t="s">
        <v>243</v>
      </c>
      <c r="E77" s="84"/>
      <c r="F77" s="106">
        <v>43252</v>
      </c>
      <c r="G77" s="94">
        <v>10.54</v>
      </c>
      <c r="H77" s="97" t="s">
        <v>153</v>
      </c>
      <c r="I77" s="98">
        <v>4.8000000000000001E-2</v>
      </c>
      <c r="J77" s="98">
        <v>4.8499999999999995E-2</v>
      </c>
      <c r="K77" s="94">
        <v>2200000</v>
      </c>
      <c r="L77" s="107">
        <v>101.1939</v>
      </c>
      <c r="M77" s="94">
        <v>2226.2651800000003</v>
      </c>
      <c r="N77" s="84"/>
      <c r="O77" s="95">
        <f t="shared" si="1"/>
        <v>1.3576159105956796E-2</v>
      </c>
      <c r="P77" s="95">
        <f>M77/'סכום נכסי הקרן'!$C$42</f>
        <v>3.8416457680326378E-3</v>
      </c>
    </row>
    <row r="78" spans="2:16">
      <c r="B78" s="87" t="s">
        <v>507</v>
      </c>
      <c r="C78" s="84" t="s">
        <v>508</v>
      </c>
      <c r="D78" s="84" t="s">
        <v>243</v>
      </c>
      <c r="E78" s="84"/>
      <c r="F78" s="106">
        <v>43282</v>
      </c>
      <c r="G78" s="94">
        <v>10.370000000000001</v>
      </c>
      <c r="H78" s="97" t="s">
        <v>153</v>
      </c>
      <c r="I78" s="98">
        <v>4.8000000000000001E-2</v>
      </c>
      <c r="J78" s="98">
        <v>4.8500000000000008E-2</v>
      </c>
      <c r="K78" s="94">
        <v>1978000</v>
      </c>
      <c r="L78" s="107">
        <v>102.7038</v>
      </c>
      <c r="M78" s="94">
        <v>2031.4806899999999</v>
      </c>
      <c r="N78" s="84"/>
      <c r="O78" s="95">
        <f t="shared" si="1"/>
        <v>1.2388328810011255E-2</v>
      </c>
      <c r="P78" s="95">
        <f>M78/'סכום נכסי הקרן'!$C$42</f>
        <v>3.5055254269298329E-3</v>
      </c>
    </row>
    <row r="79" spans="2:16">
      <c r="B79" s="87" t="s">
        <v>509</v>
      </c>
      <c r="C79" s="84" t="s">
        <v>510</v>
      </c>
      <c r="D79" s="84" t="s">
        <v>243</v>
      </c>
      <c r="E79" s="84"/>
      <c r="F79" s="106">
        <v>43313</v>
      </c>
      <c r="G79" s="94">
        <v>10.450000000000003</v>
      </c>
      <c r="H79" s="97" t="s">
        <v>153</v>
      </c>
      <c r="I79" s="98">
        <v>4.8000000000000001E-2</v>
      </c>
      <c r="J79" s="98">
        <v>4.8500000000000015E-2</v>
      </c>
      <c r="K79" s="94">
        <v>6261000</v>
      </c>
      <c r="L79" s="107">
        <v>102.18989999999999</v>
      </c>
      <c r="M79" s="94">
        <v>6398.5922699999992</v>
      </c>
      <c r="N79" s="84"/>
      <c r="O79" s="95">
        <f t="shared" si="1"/>
        <v>3.9019748182768259E-2</v>
      </c>
      <c r="P79" s="95">
        <f>M79/'סכום נכסי הקרן'!$C$42</f>
        <v>1.1041418217488289E-2</v>
      </c>
    </row>
    <row r="80" spans="2:16">
      <c r="B80" s="87" t="s">
        <v>511</v>
      </c>
      <c r="C80" s="84" t="s">
        <v>512</v>
      </c>
      <c r="D80" s="84" t="s">
        <v>243</v>
      </c>
      <c r="E80" s="84"/>
      <c r="F80" s="106">
        <v>43345</v>
      </c>
      <c r="G80" s="94">
        <v>10.54</v>
      </c>
      <c r="H80" s="97" t="s">
        <v>153</v>
      </c>
      <c r="I80" s="98">
        <v>4.8000000000000001E-2</v>
      </c>
      <c r="J80" s="98">
        <v>4.8499999999999995E-2</v>
      </c>
      <c r="K80" s="94">
        <v>3355580</v>
      </c>
      <c r="L80" s="107">
        <v>101.78100000000001</v>
      </c>
      <c r="M80" s="94">
        <v>3415.3439900000003</v>
      </c>
      <c r="N80" s="84"/>
      <c r="O80" s="95">
        <f t="shared" si="1"/>
        <v>2.0827372150613845E-2</v>
      </c>
      <c r="P80" s="95">
        <f>M80/'סכום נכסי הקרן'!$C$42</f>
        <v>5.8935215370700825E-3</v>
      </c>
    </row>
    <row r="81" spans="2:16">
      <c r="B81" s="87" t="s">
        <v>513</v>
      </c>
      <c r="C81" s="84" t="s">
        <v>514</v>
      </c>
      <c r="D81" s="84" t="s">
        <v>243</v>
      </c>
      <c r="E81" s="84"/>
      <c r="F81" s="106">
        <v>43375</v>
      </c>
      <c r="G81" s="94">
        <v>10.62</v>
      </c>
      <c r="H81" s="97" t="s">
        <v>153</v>
      </c>
      <c r="I81" s="98">
        <v>4.8000000000000001E-2</v>
      </c>
      <c r="J81" s="98">
        <v>4.8500000000000008E-2</v>
      </c>
      <c r="K81" s="94">
        <v>972000</v>
      </c>
      <c r="L81" s="107">
        <v>101.2795</v>
      </c>
      <c r="M81" s="94">
        <v>984.43687</v>
      </c>
      <c r="N81" s="84"/>
      <c r="O81" s="95">
        <f t="shared" si="1"/>
        <v>6.003270273889881E-3</v>
      </c>
      <c r="P81" s="95">
        <f>M81/'סכום נכסי הקרן'!$C$42</f>
        <v>1.6987454008200386E-3</v>
      </c>
    </row>
    <row r="82" spans="2:16">
      <c r="B82" s="87" t="s">
        <v>515</v>
      </c>
      <c r="C82" s="84" t="s">
        <v>516</v>
      </c>
      <c r="D82" s="84" t="s">
        <v>243</v>
      </c>
      <c r="E82" s="84"/>
      <c r="F82" s="106">
        <v>43435</v>
      </c>
      <c r="G82" s="94">
        <v>10.789999999999997</v>
      </c>
      <c r="H82" s="97" t="s">
        <v>153</v>
      </c>
      <c r="I82" s="98">
        <v>4.8000000000000001E-2</v>
      </c>
      <c r="J82" s="98">
        <v>4.8499999999999995E-2</v>
      </c>
      <c r="K82" s="94">
        <v>3156000</v>
      </c>
      <c r="L82" s="107">
        <v>100.39619999999999</v>
      </c>
      <c r="M82" s="94">
        <v>3168.5044700000003</v>
      </c>
      <c r="N82" s="84"/>
      <c r="O82" s="95">
        <f t="shared" si="1"/>
        <v>1.9322101068236314E-2</v>
      </c>
      <c r="P82" s="95">
        <f>M82/'סכום נכסי הקרן'!$C$42</f>
        <v>5.467574976026888E-3</v>
      </c>
    </row>
    <row r="83" spans="2:16">
      <c r="B83" s="87" t="s">
        <v>517</v>
      </c>
      <c r="C83" s="84" t="s">
        <v>518</v>
      </c>
      <c r="D83" s="84" t="s">
        <v>243</v>
      </c>
      <c r="E83" s="84"/>
      <c r="F83" s="106">
        <v>40057</v>
      </c>
      <c r="G83" s="94">
        <v>4.96</v>
      </c>
      <c r="H83" s="97" t="s">
        <v>153</v>
      </c>
      <c r="I83" s="98">
        <v>4.8000000000000001E-2</v>
      </c>
      <c r="J83" s="98">
        <v>4.8499999999999995E-2</v>
      </c>
      <c r="K83" s="94">
        <v>206000</v>
      </c>
      <c r="L83" s="107">
        <v>111.1019</v>
      </c>
      <c r="M83" s="94">
        <v>228.88251</v>
      </c>
      <c r="N83" s="84"/>
      <c r="O83" s="95">
        <f t="shared" si="1"/>
        <v>1.3957660570924201E-3</v>
      </c>
      <c r="P83" s="95">
        <f>M83/'סכום נכסי הקרן'!$C$42</f>
        <v>3.9495992383000296E-4</v>
      </c>
    </row>
    <row r="84" spans="2:16">
      <c r="B84" s="87" t="s">
        <v>519</v>
      </c>
      <c r="C84" s="84" t="s">
        <v>520</v>
      </c>
      <c r="D84" s="84" t="s">
        <v>243</v>
      </c>
      <c r="E84" s="84"/>
      <c r="F84" s="106">
        <v>39995</v>
      </c>
      <c r="G84" s="94">
        <v>4.7900000000000009</v>
      </c>
      <c r="H84" s="97" t="s">
        <v>153</v>
      </c>
      <c r="I84" s="98">
        <v>4.8000000000000001E-2</v>
      </c>
      <c r="J84" s="98">
        <v>4.8600000000000004E-2</v>
      </c>
      <c r="K84" s="94">
        <v>251000</v>
      </c>
      <c r="L84" s="107">
        <v>114.1627</v>
      </c>
      <c r="M84" s="94">
        <v>286.56842</v>
      </c>
      <c r="N84" s="84"/>
      <c r="O84" s="95">
        <f t="shared" si="1"/>
        <v>1.7475449464033081E-3</v>
      </c>
      <c r="P84" s="95">
        <f>M84/'סכום נכסי הקרן'!$C$42</f>
        <v>4.9450279680734142E-4</v>
      </c>
    </row>
    <row r="85" spans="2:16">
      <c r="B85" s="87" t="s">
        <v>521</v>
      </c>
      <c r="C85" s="84" t="s">
        <v>522</v>
      </c>
      <c r="D85" s="84" t="s">
        <v>243</v>
      </c>
      <c r="E85" s="84"/>
      <c r="F85" s="106">
        <v>40027</v>
      </c>
      <c r="G85" s="94">
        <v>4.879999999999999</v>
      </c>
      <c r="H85" s="97" t="s">
        <v>153</v>
      </c>
      <c r="I85" s="98">
        <v>4.8000000000000001E-2</v>
      </c>
      <c r="J85" s="98">
        <v>4.8499999999999995E-2</v>
      </c>
      <c r="K85" s="94">
        <v>528000</v>
      </c>
      <c r="L85" s="107">
        <v>112.71429999999999</v>
      </c>
      <c r="M85" s="94">
        <v>595.15780000000007</v>
      </c>
      <c r="N85" s="84"/>
      <c r="O85" s="95">
        <f t="shared" si="1"/>
        <v>3.629377604491489E-3</v>
      </c>
      <c r="P85" s="95">
        <f>M85/'סכום נכסי הקרן'!$C$42</f>
        <v>1.0270049876455487E-3</v>
      </c>
    </row>
    <row r="86" spans="2:16">
      <c r="B86" s="87" t="s">
        <v>523</v>
      </c>
      <c r="C86" s="84" t="s">
        <v>524</v>
      </c>
      <c r="D86" s="84" t="s">
        <v>243</v>
      </c>
      <c r="E86" s="84"/>
      <c r="F86" s="106">
        <v>40483</v>
      </c>
      <c r="G86" s="94">
        <v>5.87</v>
      </c>
      <c r="H86" s="97" t="s">
        <v>153</v>
      </c>
      <c r="I86" s="98">
        <v>4.8000000000000001E-2</v>
      </c>
      <c r="J86" s="98">
        <v>4.8599999999999997E-2</v>
      </c>
      <c r="K86" s="94">
        <v>307000</v>
      </c>
      <c r="L86" s="107">
        <v>107.4453</v>
      </c>
      <c r="M86" s="94">
        <v>329.71924999999999</v>
      </c>
      <c r="N86" s="84"/>
      <c r="O86" s="95">
        <f t="shared" si="1"/>
        <v>2.0106863452343735E-3</v>
      </c>
      <c r="P86" s="95">
        <f>M86/'סכום נכסי הקרן'!$C$42</f>
        <v>5.6896391893502781E-4</v>
      </c>
    </row>
    <row r="87" spans="2:16">
      <c r="B87" s="87" t="s">
        <v>525</v>
      </c>
      <c r="C87" s="84" t="s">
        <v>526</v>
      </c>
      <c r="D87" s="84" t="s">
        <v>243</v>
      </c>
      <c r="E87" s="84"/>
      <c r="F87" s="106">
        <v>40513</v>
      </c>
      <c r="G87" s="94">
        <v>5.95</v>
      </c>
      <c r="H87" s="97" t="s">
        <v>153</v>
      </c>
      <c r="I87" s="98">
        <v>4.8000000000000001E-2</v>
      </c>
      <c r="J87" s="98">
        <v>4.8500000000000008E-2</v>
      </c>
      <c r="K87" s="94">
        <v>2887000</v>
      </c>
      <c r="L87" s="107">
        <v>106.72539999999999</v>
      </c>
      <c r="M87" s="94">
        <v>3081.2448599999998</v>
      </c>
      <c r="N87" s="84"/>
      <c r="O87" s="95">
        <f t="shared" si="1"/>
        <v>1.87899765219216E-2</v>
      </c>
      <c r="P87" s="95">
        <f>M87/'סכום נכסי הקרן'!$C$42</f>
        <v>5.3169996921441833E-3</v>
      </c>
    </row>
    <row r="88" spans="2:16">
      <c r="B88" s="87" t="s">
        <v>527</v>
      </c>
      <c r="C88" s="84" t="s">
        <v>528</v>
      </c>
      <c r="D88" s="84" t="s">
        <v>243</v>
      </c>
      <c r="E88" s="84"/>
      <c r="F88" s="106">
        <v>40544</v>
      </c>
      <c r="G88" s="94">
        <v>5.8900000000000006</v>
      </c>
      <c r="H88" s="97" t="s">
        <v>153</v>
      </c>
      <c r="I88" s="98">
        <v>4.8000000000000001E-2</v>
      </c>
      <c r="J88" s="98">
        <v>4.8499999999999995E-2</v>
      </c>
      <c r="K88" s="94">
        <v>1264000</v>
      </c>
      <c r="L88" s="107">
        <v>108.75579999999999</v>
      </c>
      <c r="M88" s="94">
        <v>1374.6732299999999</v>
      </c>
      <c r="N88" s="84"/>
      <c r="O88" s="95">
        <f t="shared" si="1"/>
        <v>8.383000667144036E-3</v>
      </c>
      <c r="P88" s="95">
        <f>M88/'סכום נכסי הקרן'!$C$42</f>
        <v>2.3721377147250967E-3</v>
      </c>
    </row>
    <row r="89" spans="2:16">
      <c r="B89" s="87" t="s">
        <v>529</v>
      </c>
      <c r="C89" s="84" t="s">
        <v>530</v>
      </c>
      <c r="D89" s="84" t="s">
        <v>243</v>
      </c>
      <c r="E89" s="84"/>
      <c r="F89" s="106">
        <v>40575</v>
      </c>
      <c r="G89" s="94">
        <v>5.98</v>
      </c>
      <c r="H89" s="97" t="s">
        <v>153</v>
      </c>
      <c r="I89" s="98">
        <v>4.8000000000000001E-2</v>
      </c>
      <c r="J89" s="98">
        <v>4.8500000000000008E-2</v>
      </c>
      <c r="K89" s="94">
        <v>568000</v>
      </c>
      <c r="L89" s="107">
        <v>107.9271</v>
      </c>
      <c r="M89" s="94">
        <v>613.02559999999994</v>
      </c>
      <c r="N89" s="84"/>
      <c r="O89" s="95">
        <f t="shared" si="1"/>
        <v>3.7383386114068526E-3</v>
      </c>
      <c r="P89" s="95">
        <f>M89/'סכום נכסי הקרן'!$C$42</f>
        <v>1.0578376839796182E-3</v>
      </c>
    </row>
    <row r="90" spans="2:16">
      <c r="B90" s="87" t="s">
        <v>531</v>
      </c>
      <c r="C90" s="84" t="s">
        <v>532</v>
      </c>
      <c r="D90" s="84" t="s">
        <v>243</v>
      </c>
      <c r="E90" s="84"/>
      <c r="F90" s="106">
        <v>40603</v>
      </c>
      <c r="G90" s="94">
        <v>6.0600000000000005</v>
      </c>
      <c r="H90" s="97" t="s">
        <v>153</v>
      </c>
      <c r="I90" s="98">
        <v>4.8000000000000001E-2</v>
      </c>
      <c r="J90" s="98">
        <v>4.8600000000000004E-2</v>
      </c>
      <c r="K90" s="94">
        <v>829000</v>
      </c>
      <c r="L90" s="107">
        <v>107.2792</v>
      </c>
      <c r="M90" s="94">
        <v>889.35314000000005</v>
      </c>
      <c r="N90" s="84"/>
      <c r="O90" s="95">
        <f t="shared" si="1"/>
        <v>5.423432858983254E-3</v>
      </c>
      <c r="P90" s="95">
        <f>M90/'סכום נכסי הקרן'!$C$42</f>
        <v>1.534668806421137E-3</v>
      </c>
    </row>
    <row r="91" spans="2:16">
      <c r="B91" s="87" t="s">
        <v>533</v>
      </c>
      <c r="C91" s="84" t="s">
        <v>534</v>
      </c>
      <c r="D91" s="84" t="s">
        <v>243</v>
      </c>
      <c r="E91" s="84"/>
      <c r="F91" s="106">
        <v>40634</v>
      </c>
      <c r="G91" s="94">
        <v>6.14</v>
      </c>
      <c r="H91" s="97" t="s">
        <v>153</v>
      </c>
      <c r="I91" s="98">
        <v>4.8000000000000001E-2</v>
      </c>
      <c r="J91" s="98">
        <v>4.8600000000000004E-2</v>
      </c>
      <c r="K91" s="94">
        <v>522000</v>
      </c>
      <c r="L91" s="107">
        <v>106.5419</v>
      </c>
      <c r="M91" s="94">
        <v>556.14986999999996</v>
      </c>
      <c r="N91" s="84"/>
      <c r="O91" s="95">
        <f t="shared" si="1"/>
        <v>3.39150034313396E-3</v>
      </c>
      <c r="P91" s="95">
        <f>M91/'סכום נכסי הקרן'!$C$42</f>
        <v>9.5969285854679773E-4</v>
      </c>
    </row>
    <row r="92" spans="2:16">
      <c r="B92" s="87" t="s">
        <v>535</v>
      </c>
      <c r="C92" s="84" t="s">
        <v>536</v>
      </c>
      <c r="D92" s="84" t="s">
        <v>243</v>
      </c>
      <c r="E92" s="84"/>
      <c r="F92" s="106">
        <v>40664</v>
      </c>
      <c r="G92" s="94">
        <v>6.2200000000000006</v>
      </c>
      <c r="H92" s="97" t="s">
        <v>153</v>
      </c>
      <c r="I92" s="98">
        <v>4.8000000000000001E-2</v>
      </c>
      <c r="J92" s="98">
        <v>4.8600000000000004E-2</v>
      </c>
      <c r="K92" s="94">
        <v>254000</v>
      </c>
      <c r="L92" s="107">
        <v>105.92</v>
      </c>
      <c r="M92" s="94">
        <v>269.03932000000003</v>
      </c>
      <c r="N92" s="84"/>
      <c r="O92" s="95">
        <f t="shared" si="1"/>
        <v>1.6406493920362282E-3</v>
      </c>
      <c r="P92" s="95">
        <f>M92/'סכום נכסי הקרן'!$C$42</f>
        <v>4.6425456158478778E-4</v>
      </c>
    </row>
    <row r="93" spans="2:16">
      <c r="B93" s="87" t="s">
        <v>537</v>
      </c>
      <c r="C93" s="84" t="s">
        <v>538</v>
      </c>
      <c r="D93" s="84" t="s">
        <v>243</v>
      </c>
      <c r="E93" s="84"/>
      <c r="F93" s="106">
        <v>40756</v>
      </c>
      <c r="G93" s="94">
        <v>6.330000000000001</v>
      </c>
      <c r="H93" s="97" t="s">
        <v>153</v>
      </c>
      <c r="I93" s="98">
        <v>4.8000000000000001E-2</v>
      </c>
      <c r="J93" s="98">
        <v>4.8499999999999995E-2</v>
      </c>
      <c r="K93" s="94">
        <v>798000</v>
      </c>
      <c r="L93" s="107">
        <v>105.6315</v>
      </c>
      <c r="M93" s="94">
        <v>842.96159999999998</v>
      </c>
      <c r="N93" s="84"/>
      <c r="O93" s="95">
        <f t="shared" si="1"/>
        <v>5.1405290369819778E-3</v>
      </c>
      <c r="P93" s="95">
        <f>M93/'סכום נכסי הקרן'!$C$42</f>
        <v>1.4546155113713906E-3</v>
      </c>
    </row>
    <row r="94" spans="2:16">
      <c r="B94" s="87" t="s">
        <v>539</v>
      </c>
      <c r="C94" s="84" t="s">
        <v>540</v>
      </c>
      <c r="D94" s="84" t="s">
        <v>243</v>
      </c>
      <c r="E94" s="84"/>
      <c r="F94" s="106">
        <v>40848</v>
      </c>
      <c r="G94" s="94">
        <v>6.580000000000001</v>
      </c>
      <c r="H94" s="97" t="s">
        <v>153</v>
      </c>
      <c r="I94" s="98">
        <v>4.8000000000000001E-2</v>
      </c>
      <c r="J94" s="98">
        <v>4.8499999999999995E-2</v>
      </c>
      <c r="K94" s="94">
        <v>433000</v>
      </c>
      <c r="L94" s="107">
        <v>104.3883</v>
      </c>
      <c r="M94" s="94">
        <v>451.98536999999999</v>
      </c>
      <c r="N94" s="84"/>
      <c r="O94" s="95">
        <f t="shared" si="1"/>
        <v>2.7562867855143612E-3</v>
      </c>
      <c r="P94" s="95">
        <f>M94/'סכום נכסי הקרן'!$C$42</f>
        <v>7.7994647693908849E-4</v>
      </c>
    </row>
    <row r="95" spans="2:16">
      <c r="B95" s="87" t="s">
        <v>541</v>
      </c>
      <c r="C95" s="84" t="s">
        <v>542</v>
      </c>
      <c r="D95" s="84" t="s">
        <v>243</v>
      </c>
      <c r="E95" s="84"/>
      <c r="F95" s="106">
        <v>40940</v>
      </c>
      <c r="G95" s="94">
        <v>6.67</v>
      </c>
      <c r="H95" s="97" t="s">
        <v>153</v>
      </c>
      <c r="I95" s="98">
        <v>4.8000000000000001E-2</v>
      </c>
      <c r="J95" s="98">
        <v>4.8499999999999995E-2</v>
      </c>
      <c r="K95" s="94">
        <v>813000</v>
      </c>
      <c r="L95" s="107">
        <v>105.6434</v>
      </c>
      <c r="M95" s="94">
        <v>858.8854</v>
      </c>
      <c r="N95" s="84"/>
      <c r="O95" s="95">
        <f t="shared" si="1"/>
        <v>5.2376351878186157E-3</v>
      </c>
      <c r="P95" s="95">
        <f>M95/'סכום נכסי הקרן'!$C$42</f>
        <v>1.482093639058317E-3</v>
      </c>
    </row>
    <row r="96" spans="2:16">
      <c r="B96" s="87" t="s">
        <v>543</v>
      </c>
      <c r="C96" s="84" t="s">
        <v>544</v>
      </c>
      <c r="D96" s="84" t="s">
        <v>243</v>
      </c>
      <c r="E96" s="84"/>
      <c r="F96" s="106">
        <v>40969</v>
      </c>
      <c r="G96" s="94">
        <v>6.7499999999999991</v>
      </c>
      <c r="H96" s="97" t="s">
        <v>153</v>
      </c>
      <c r="I96" s="98">
        <v>4.8000000000000001E-2</v>
      </c>
      <c r="J96" s="98">
        <v>4.8599999999999997E-2</v>
      </c>
      <c r="K96" s="94">
        <v>2313000</v>
      </c>
      <c r="L96" s="107">
        <v>105.20489999999999</v>
      </c>
      <c r="M96" s="94">
        <v>2432.6104700000001</v>
      </c>
      <c r="N96" s="84"/>
      <c r="O96" s="95">
        <f t="shared" si="1"/>
        <v>1.4834489206508785E-2</v>
      </c>
      <c r="P96" s="95">
        <f>M96/'סכום נכסי הקרן'!$C$42</f>
        <v>4.1977154389790106E-3</v>
      </c>
    </row>
    <row r="97" spans="2:16">
      <c r="B97" s="87" t="s">
        <v>545</v>
      </c>
      <c r="C97" s="84">
        <v>8789</v>
      </c>
      <c r="D97" s="84" t="s">
        <v>243</v>
      </c>
      <c r="E97" s="84"/>
      <c r="F97" s="106">
        <v>41000</v>
      </c>
      <c r="G97" s="94">
        <v>6.83</v>
      </c>
      <c r="H97" s="97" t="s">
        <v>153</v>
      </c>
      <c r="I97" s="98">
        <v>4.8000000000000001E-2</v>
      </c>
      <c r="J97" s="98">
        <v>4.8600000000000004E-2</v>
      </c>
      <c r="K97" s="94">
        <v>593000</v>
      </c>
      <c r="L97" s="107">
        <v>104.8026</v>
      </c>
      <c r="M97" s="94">
        <v>621.46564000000001</v>
      </c>
      <c r="N97" s="84"/>
      <c r="O97" s="95">
        <f t="shared" si="1"/>
        <v>3.7898074691736709E-3</v>
      </c>
      <c r="P97" s="95">
        <f>M97/'סכום נכסי הקרן'!$C$42</f>
        <v>1.0724018267597819E-3</v>
      </c>
    </row>
    <row r="98" spans="2:16">
      <c r="B98" s="87" t="s">
        <v>546</v>
      </c>
      <c r="C98" s="84" t="s">
        <v>547</v>
      </c>
      <c r="D98" s="84" t="s">
        <v>243</v>
      </c>
      <c r="E98" s="84"/>
      <c r="F98" s="106">
        <v>41640</v>
      </c>
      <c r="G98" s="94">
        <v>7.88</v>
      </c>
      <c r="H98" s="97" t="s">
        <v>153</v>
      </c>
      <c r="I98" s="98">
        <v>4.8000000000000001E-2</v>
      </c>
      <c r="J98" s="98">
        <v>4.8499999999999995E-2</v>
      </c>
      <c r="K98" s="94">
        <v>1306000</v>
      </c>
      <c r="L98" s="107">
        <v>102.5813</v>
      </c>
      <c r="M98" s="94">
        <v>1339.71102</v>
      </c>
      <c r="N98" s="84"/>
      <c r="O98" s="95">
        <f t="shared" si="1"/>
        <v>8.1697949224196487E-3</v>
      </c>
      <c r="P98" s="95">
        <f>M98/'סכום נכסי הקרן'!$C$42</f>
        <v>2.3118068847349476E-3</v>
      </c>
    </row>
    <row r="102" spans="2:16">
      <c r="B102" s="99" t="s">
        <v>101</v>
      </c>
    </row>
    <row r="103" spans="2:16">
      <c r="B103" s="99" t="s">
        <v>220</v>
      </c>
    </row>
    <row r="104" spans="2:16">
      <c r="B104" s="99" t="s">
        <v>228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Z30" sqref="Z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8" t="s" vm="1">
        <v>238</v>
      </c>
    </row>
    <row r="2" spans="2:65">
      <c r="B2" s="57" t="s">
        <v>167</v>
      </c>
      <c r="C2" s="78" t="s">
        <v>239</v>
      </c>
    </row>
    <row r="3" spans="2:65">
      <c r="B3" s="57" t="s">
        <v>169</v>
      </c>
      <c r="C3" s="78" t="s">
        <v>240</v>
      </c>
    </row>
    <row r="4" spans="2:65">
      <c r="B4" s="57" t="s">
        <v>170</v>
      </c>
      <c r="C4" s="78">
        <v>2112</v>
      </c>
    </row>
    <row r="6" spans="2:65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105</v>
      </c>
      <c r="C8" s="31" t="s">
        <v>36</v>
      </c>
      <c r="D8" s="31" t="s">
        <v>107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31" t="s">
        <v>222</v>
      </c>
      <c r="O8" s="31" t="s">
        <v>221</v>
      </c>
      <c r="P8" s="31" t="s">
        <v>99</v>
      </c>
      <c r="Q8" s="31" t="s">
        <v>46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8" t="s" vm="1">
        <v>238</v>
      </c>
    </row>
    <row r="2" spans="2:81">
      <c r="B2" s="57" t="s">
        <v>167</v>
      </c>
      <c r="C2" s="78" t="s">
        <v>239</v>
      </c>
    </row>
    <row r="3" spans="2:81">
      <c r="B3" s="57" t="s">
        <v>169</v>
      </c>
      <c r="C3" s="78" t="s">
        <v>240</v>
      </c>
    </row>
    <row r="4" spans="2:81">
      <c r="B4" s="57" t="s">
        <v>170</v>
      </c>
      <c r="C4" s="78">
        <v>2112</v>
      </c>
    </row>
    <row r="6" spans="2:81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105</v>
      </c>
      <c r="C8" s="31" t="s">
        <v>36</v>
      </c>
      <c r="D8" s="31" t="s">
        <v>107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71" t="s">
        <v>222</v>
      </c>
      <c r="O8" s="31" t="s">
        <v>221</v>
      </c>
      <c r="P8" s="31" t="s">
        <v>99</v>
      </c>
      <c r="Q8" s="31" t="s">
        <v>46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8" t="s" vm="1">
        <v>238</v>
      </c>
    </row>
    <row r="2" spans="2:98">
      <c r="B2" s="57" t="s">
        <v>167</v>
      </c>
      <c r="C2" s="78" t="s">
        <v>239</v>
      </c>
    </row>
    <row r="3" spans="2:98">
      <c r="B3" s="57" t="s">
        <v>169</v>
      </c>
      <c r="C3" s="78" t="s">
        <v>240</v>
      </c>
    </row>
    <row r="4" spans="2:98">
      <c r="B4" s="57" t="s">
        <v>170</v>
      </c>
      <c r="C4" s="78">
        <v>2112</v>
      </c>
    </row>
    <row r="6" spans="2:98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105</v>
      </c>
      <c r="C8" s="31" t="s">
        <v>36</v>
      </c>
      <c r="D8" s="31" t="s">
        <v>107</v>
      </c>
      <c r="E8" s="31" t="s">
        <v>106</v>
      </c>
      <c r="F8" s="31" t="s">
        <v>49</v>
      </c>
      <c r="G8" s="31" t="s">
        <v>90</v>
      </c>
      <c r="H8" s="31" t="s">
        <v>222</v>
      </c>
      <c r="I8" s="31" t="s">
        <v>221</v>
      </c>
      <c r="J8" s="31" t="s">
        <v>99</v>
      </c>
      <c r="K8" s="31" t="s">
        <v>46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229</v>
      </c>
      <c r="I9" s="33"/>
      <c r="J9" s="33" t="s">
        <v>225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8" t="s" vm="1">
        <v>238</v>
      </c>
    </row>
    <row r="2" spans="2:55">
      <c r="B2" s="57" t="s">
        <v>167</v>
      </c>
      <c r="C2" s="78" t="s">
        <v>239</v>
      </c>
    </row>
    <row r="3" spans="2:55">
      <c r="B3" s="57" t="s">
        <v>169</v>
      </c>
      <c r="C3" s="78" t="s">
        <v>240</v>
      </c>
    </row>
    <row r="4" spans="2:55">
      <c r="B4" s="57" t="s">
        <v>170</v>
      </c>
      <c r="C4" s="78">
        <v>2112</v>
      </c>
    </row>
    <row r="6" spans="2:55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105</v>
      </c>
      <c r="C8" s="31" t="s">
        <v>36</v>
      </c>
      <c r="D8" s="31" t="s">
        <v>90</v>
      </c>
      <c r="E8" s="31" t="s">
        <v>91</v>
      </c>
      <c r="F8" s="31" t="s">
        <v>222</v>
      </c>
      <c r="G8" s="31" t="s">
        <v>221</v>
      </c>
      <c r="H8" s="31" t="s">
        <v>99</v>
      </c>
      <c r="I8" s="31" t="s">
        <v>46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229</v>
      </c>
      <c r="G9" s="33"/>
      <c r="H9" s="33" t="s">
        <v>225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220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228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8" t="s" vm="1">
        <v>238</v>
      </c>
    </row>
    <row r="2" spans="2:59">
      <c r="B2" s="57" t="s">
        <v>167</v>
      </c>
      <c r="C2" s="78" t="s">
        <v>239</v>
      </c>
    </row>
    <row r="3" spans="2:59">
      <c r="B3" s="57" t="s">
        <v>169</v>
      </c>
      <c r="C3" s="78" t="s">
        <v>240</v>
      </c>
    </row>
    <row r="4" spans="2:59">
      <c r="B4" s="57" t="s">
        <v>170</v>
      </c>
      <c r="C4" s="78">
        <v>2112</v>
      </c>
    </row>
    <row r="6" spans="2:59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86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105</v>
      </c>
      <c r="C8" s="31" t="s">
        <v>36</v>
      </c>
      <c r="D8" s="31" t="s">
        <v>49</v>
      </c>
      <c r="E8" s="31" t="s">
        <v>90</v>
      </c>
      <c r="F8" s="31" t="s">
        <v>91</v>
      </c>
      <c r="G8" s="31" t="s">
        <v>222</v>
      </c>
      <c r="H8" s="31" t="s">
        <v>221</v>
      </c>
      <c r="I8" s="31" t="s">
        <v>99</v>
      </c>
      <c r="J8" s="31" t="s">
        <v>46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8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8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36</v>
      </c>
      <c r="E6" s="14" t="s">
        <v>106</v>
      </c>
      <c r="I6" s="14" t="s">
        <v>15</v>
      </c>
      <c r="J6" s="14" t="s">
        <v>50</v>
      </c>
      <c r="M6" s="14" t="s">
        <v>90</v>
      </c>
      <c r="Q6" s="14" t="s">
        <v>17</v>
      </c>
      <c r="R6" s="14" t="s">
        <v>19</v>
      </c>
      <c r="U6" s="14" t="s">
        <v>48</v>
      </c>
      <c r="W6" s="15" t="s">
        <v>45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36</v>
      </c>
      <c r="D8" s="31" t="s">
        <v>108</v>
      </c>
      <c r="I8" s="31" t="s">
        <v>15</v>
      </c>
      <c r="J8" s="31" t="s">
        <v>50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48</v>
      </c>
      <c r="V8" s="31" t="s">
        <v>46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36</v>
      </c>
      <c r="D9" s="14" t="s">
        <v>108</v>
      </c>
      <c r="E9" s="42" t="s">
        <v>106</v>
      </c>
      <c r="G9" s="14" t="s">
        <v>49</v>
      </c>
      <c r="I9" s="14" t="s">
        <v>15</v>
      </c>
      <c r="J9" s="14" t="s">
        <v>50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48</v>
      </c>
      <c r="V9" s="14" t="s">
        <v>46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36</v>
      </c>
      <c r="D10" s="14" t="s">
        <v>108</v>
      </c>
      <c r="E10" s="42" t="s">
        <v>106</v>
      </c>
      <c r="G10" s="31" t="s">
        <v>49</v>
      </c>
      <c r="I10" s="31" t="s">
        <v>15</v>
      </c>
      <c r="J10" s="31" t="s">
        <v>50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48</v>
      </c>
      <c r="V10" s="14" t="s">
        <v>46</v>
      </c>
      <c r="W10" s="32" t="s">
        <v>100</v>
      </c>
    </row>
    <row r="11" spans="2:25" ht="31.5">
      <c r="B11" s="49" t="str">
        <f>מניות!B7</f>
        <v>4. מניות</v>
      </c>
      <c r="C11" s="31" t="s">
        <v>36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48</v>
      </c>
      <c r="V11" s="14" t="s">
        <v>46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36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48</v>
      </c>
      <c r="V12" s="31" t="s">
        <v>46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36</v>
      </c>
      <c r="D13" s="31" t="s">
        <v>108</v>
      </c>
      <c r="G13" s="31" t="s">
        <v>49</v>
      </c>
      <c r="H13" s="31" t="s">
        <v>90</v>
      </c>
      <c r="S13" s="31" t="s">
        <v>0</v>
      </c>
      <c r="T13" s="31" t="s">
        <v>94</v>
      </c>
      <c r="U13" s="31" t="s">
        <v>48</v>
      </c>
      <c r="V13" s="31" t="s">
        <v>46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36</v>
      </c>
      <c r="D14" s="31" t="s">
        <v>108</v>
      </c>
      <c r="G14" s="31" t="s">
        <v>49</v>
      </c>
      <c r="H14" s="31" t="s">
        <v>90</v>
      </c>
      <c r="S14" s="31" t="s">
        <v>0</v>
      </c>
      <c r="T14" s="31" t="s">
        <v>94</v>
      </c>
      <c r="U14" s="31" t="s">
        <v>48</v>
      </c>
      <c r="V14" s="31" t="s">
        <v>46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36</v>
      </c>
      <c r="D15" s="31" t="s">
        <v>108</v>
      </c>
      <c r="G15" s="31" t="s">
        <v>49</v>
      </c>
      <c r="H15" s="31" t="s">
        <v>90</v>
      </c>
      <c r="S15" s="31" t="s">
        <v>0</v>
      </c>
      <c r="T15" s="31" t="s">
        <v>94</v>
      </c>
      <c r="U15" s="31" t="s">
        <v>48</v>
      </c>
      <c r="V15" s="31" t="s">
        <v>46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36</v>
      </c>
      <c r="D16" s="31" t="s">
        <v>108</v>
      </c>
      <c r="G16" s="31" t="s">
        <v>49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36</v>
      </c>
      <c r="F17" s="14" t="s">
        <v>39</v>
      </c>
      <c r="I17" s="31" t="s">
        <v>15</v>
      </c>
      <c r="J17" s="31" t="s">
        <v>50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48</v>
      </c>
      <c r="V17" s="31" t="s">
        <v>46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36</v>
      </c>
      <c r="I19" s="31" t="s">
        <v>15</v>
      </c>
      <c r="J19" s="31" t="s">
        <v>50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46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36</v>
      </c>
      <c r="D20" s="42" t="s">
        <v>107</v>
      </c>
      <c r="E20" s="42" t="s">
        <v>106</v>
      </c>
      <c r="G20" s="31" t="s">
        <v>49</v>
      </c>
      <c r="I20" s="31" t="s">
        <v>15</v>
      </c>
      <c r="J20" s="31" t="s">
        <v>50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46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36</v>
      </c>
      <c r="D21" s="42" t="s">
        <v>107</v>
      </c>
      <c r="E21" s="42" t="s">
        <v>106</v>
      </c>
      <c r="G21" s="31" t="s">
        <v>49</v>
      </c>
      <c r="I21" s="31" t="s">
        <v>15</v>
      </c>
      <c r="J21" s="31" t="s">
        <v>50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46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36</v>
      </c>
      <c r="D22" s="42" t="s">
        <v>107</v>
      </c>
      <c r="E22" s="42" t="s">
        <v>106</v>
      </c>
      <c r="G22" s="31" t="s">
        <v>49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46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36</v>
      </c>
      <c r="G23" s="31" t="s">
        <v>49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46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36</v>
      </c>
      <c r="G24" s="31" t="s">
        <v>49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46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36</v>
      </c>
      <c r="G25" s="31" t="s">
        <v>49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46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36</v>
      </c>
      <c r="G26" s="31" t="s">
        <v>49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36</v>
      </c>
      <c r="F27" s="31" t="s">
        <v>39</v>
      </c>
      <c r="I27" s="31" t="s">
        <v>15</v>
      </c>
      <c r="J27" s="31" t="s">
        <v>50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46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36</v>
      </c>
      <c r="I28" s="31" t="s">
        <v>15</v>
      </c>
      <c r="J28" s="31" t="s">
        <v>50</v>
      </c>
      <c r="L28" s="31" t="s">
        <v>18</v>
      </c>
      <c r="M28" s="31" t="s">
        <v>90</v>
      </c>
      <c r="Q28" s="14" t="s">
        <v>30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36</v>
      </c>
      <c r="E29" s="31" t="s">
        <v>106</v>
      </c>
      <c r="I29" s="31" t="s">
        <v>15</v>
      </c>
      <c r="J29" s="31" t="s">
        <v>50</v>
      </c>
      <c r="L29" s="31" t="s">
        <v>18</v>
      </c>
      <c r="M29" s="31" t="s">
        <v>90</v>
      </c>
      <c r="O29" s="50" t="s">
        <v>40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42</v>
      </c>
      <c r="N30" s="50" t="s">
        <v>74</v>
      </c>
      <c r="P30" s="51" t="s">
        <v>43</v>
      </c>
      <c r="U30" s="31" t="s">
        <v>99</v>
      </c>
      <c r="V30" s="15" t="s">
        <v>45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44</v>
      </c>
      <c r="R31" s="14" t="s">
        <v>41</v>
      </c>
      <c r="U31" s="31" t="s">
        <v>99</v>
      </c>
      <c r="V31" s="15" t="s">
        <v>45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8" t="s" vm="1">
        <v>238</v>
      </c>
    </row>
    <row r="2" spans="2:54">
      <c r="B2" s="57" t="s">
        <v>167</v>
      </c>
      <c r="C2" s="78" t="s">
        <v>239</v>
      </c>
    </row>
    <row r="3" spans="2:54">
      <c r="B3" s="57" t="s">
        <v>169</v>
      </c>
      <c r="C3" s="78" t="s">
        <v>240</v>
      </c>
    </row>
    <row r="4" spans="2:54">
      <c r="B4" s="57" t="s">
        <v>170</v>
      </c>
      <c r="C4" s="78">
        <v>2112</v>
      </c>
    </row>
    <row r="6" spans="2:54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87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105</v>
      </c>
      <c r="C8" s="31" t="s">
        <v>36</v>
      </c>
      <c r="D8" s="31" t="s">
        <v>49</v>
      </c>
      <c r="E8" s="31" t="s">
        <v>90</v>
      </c>
      <c r="F8" s="31" t="s">
        <v>91</v>
      </c>
      <c r="G8" s="31" t="s">
        <v>222</v>
      </c>
      <c r="H8" s="31" t="s">
        <v>221</v>
      </c>
      <c r="I8" s="31" t="s">
        <v>99</v>
      </c>
      <c r="J8" s="31" t="s">
        <v>46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J22" sqref="J22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8" t="s" vm="1">
        <v>238</v>
      </c>
    </row>
    <row r="2" spans="2:51">
      <c r="B2" s="57" t="s">
        <v>167</v>
      </c>
      <c r="C2" s="78" t="s">
        <v>239</v>
      </c>
    </row>
    <row r="3" spans="2:51">
      <c r="B3" s="57" t="s">
        <v>169</v>
      </c>
      <c r="C3" s="78" t="s">
        <v>240</v>
      </c>
    </row>
    <row r="4" spans="2:51">
      <c r="B4" s="57" t="s">
        <v>170</v>
      </c>
      <c r="C4" s="78">
        <v>2112</v>
      </c>
    </row>
    <row r="6" spans="2:51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1" ht="26.25" customHeight="1">
      <c r="B7" s="141" t="s">
        <v>88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1" s="3" customFormat="1" ht="63">
      <c r="B8" s="23" t="s">
        <v>105</v>
      </c>
      <c r="C8" s="31" t="s">
        <v>36</v>
      </c>
      <c r="D8" s="31" t="s">
        <v>49</v>
      </c>
      <c r="E8" s="31" t="s">
        <v>90</v>
      </c>
      <c r="F8" s="31" t="s">
        <v>91</v>
      </c>
      <c r="G8" s="31" t="s">
        <v>222</v>
      </c>
      <c r="H8" s="31" t="s">
        <v>221</v>
      </c>
      <c r="I8" s="31" t="s">
        <v>99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38</v>
      </c>
      <c r="C11" s="80"/>
      <c r="D11" s="80"/>
      <c r="E11" s="80"/>
      <c r="F11" s="80"/>
      <c r="G11" s="88"/>
      <c r="H11" s="90"/>
      <c r="I11" s="88">
        <v>-1772.0748500000002</v>
      </c>
      <c r="J11" s="89">
        <f>I11/$I$11</f>
        <v>1</v>
      </c>
      <c r="K11" s="89">
        <f>I11/'סכום נכסי הקרן'!$C$42</f>
        <v>-3.057894409568752E-3</v>
      </c>
      <c r="AW11" s="1"/>
    </row>
    <row r="12" spans="2:51" ht="19.5" customHeight="1">
      <c r="B12" s="81" t="s">
        <v>29</v>
      </c>
      <c r="C12" s="82"/>
      <c r="D12" s="82"/>
      <c r="E12" s="82"/>
      <c r="F12" s="82"/>
      <c r="G12" s="91"/>
      <c r="H12" s="93"/>
      <c r="I12" s="91">
        <v>-1772.0748499999995</v>
      </c>
      <c r="J12" s="92">
        <f t="shared" ref="J12:J41" si="0">I12/$I$11</f>
        <v>0.99999999999999967</v>
      </c>
      <c r="K12" s="92">
        <f>I12/'סכום נכסי הקרן'!$C$42</f>
        <v>-3.0578944095687507E-3</v>
      </c>
    </row>
    <row r="13" spans="2:51">
      <c r="B13" s="102" t="s">
        <v>548</v>
      </c>
      <c r="C13" s="82"/>
      <c r="D13" s="82"/>
      <c r="E13" s="82"/>
      <c r="F13" s="82"/>
      <c r="G13" s="91"/>
      <c r="H13" s="93"/>
      <c r="I13" s="91">
        <v>-2001.8815299999999</v>
      </c>
      <c r="J13" s="92">
        <f t="shared" si="0"/>
        <v>1.1296822648320977</v>
      </c>
      <c r="K13" s="92">
        <f>I13/'סכום נכסי הקרן'!$C$42</f>
        <v>-3.4544490822190376E-3</v>
      </c>
    </row>
    <row r="14" spans="2:51">
      <c r="B14" s="87" t="s">
        <v>549</v>
      </c>
      <c r="C14" s="84" t="s">
        <v>550</v>
      </c>
      <c r="D14" s="97" t="s">
        <v>371</v>
      </c>
      <c r="E14" s="97" t="s">
        <v>152</v>
      </c>
      <c r="F14" s="106">
        <v>43103</v>
      </c>
      <c r="G14" s="94">
        <v>4118850</v>
      </c>
      <c r="H14" s="96">
        <v>-10.5404</v>
      </c>
      <c r="I14" s="94">
        <v>-434.14415000000002</v>
      </c>
      <c r="J14" s="95">
        <f t="shared" si="0"/>
        <v>0.24499199342510841</v>
      </c>
      <c r="K14" s="95">
        <f>I14/'סכום נכסי הקרן'!$C$42</f>
        <v>-7.4915964708374347E-4</v>
      </c>
    </row>
    <row r="15" spans="2:51">
      <c r="B15" s="87" t="s">
        <v>549</v>
      </c>
      <c r="C15" s="84" t="s">
        <v>551</v>
      </c>
      <c r="D15" s="97" t="s">
        <v>371</v>
      </c>
      <c r="E15" s="97" t="s">
        <v>152</v>
      </c>
      <c r="F15" s="106">
        <v>43139</v>
      </c>
      <c r="G15" s="94">
        <v>1705800</v>
      </c>
      <c r="H15" s="96">
        <v>-9.4581</v>
      </c>
      <c r="I15" s="94">
        <v>-161.33613</v>
      </c>
      <c r="J15" s="95">
        <f t="shared" si="0"/>
        <v>9.1043631706640371E-2</v>
      </c>
      <c r="K15" s="95">
        <f>I15/'סכום נכסי הקרן'!$C$42</f>
        <v>-2.7840181242257199E-4</v>
      </c>
    </row>
    <row r="16" spans="2:51" s="7" customFormat="1">
      <c r="B16" s="87" t="s">
        <v>549</v>
      </c>
      <c r="C16" s="84" t="s">
        <v>552</v>
      </c>
      <c r="D16" s="97" t="s">
        <v>371</v>
      </c>
      <c r="E16" s="97" t="s">
        <v>152</v>
      </c>
      <c r="F16" s="106">
        <v>43255</v>
      </c>
      <c r="G16" s="94">
        <v>10231780</v>
      </c>
      <c r="H16" s="96">
        <v>-6.9934000000000003</v>
      </c>
      <c r="I16" s="94">
        <v>-715.54469999999992</v>
      </c>
      <c r="J16" s="95">
        <f t="shared" si="0"/>
        <v>0.40378920788814299</v>
      </c>
      <c r="K16" s="95">
        <f>I16/'סכום נכסי הקרן'!$C$42</f>
        <v>-1.2347447614453472E-3</v>
      </c>
      <c r="AW16" s="1"/>
      <c r="AY16" s="1"/>
    </row>
    <row r="17" spans="2:51" s="7" customFormat="1">
      <c r="B17" s="87" t="s">
        <v>549</v>
      </c>
      <c r="C17" s="84" t="s">
        <v>553</v>
      </c>
      <c r="D17" s="97" t="s">
        <v>371</v>
      </c>
      <c r="E17" s="97" t="s">
        <v>152</v>
      </c>
      <c r="F17" s="106">
        <v>43255</v>
      </c>
      <c r="G17" s="94">
        <v>2106000</v>
      </c>
      <c r="H17" s="96">
        <v>-6.7613000000000003</v>
      </c>
      <c r="I17" s="94">
        <v>-142.39366000000001</v>
      </c>
      <c r="J17" s="95">
        <f t="shared" si="0"/>
        <v>8.0354201742663403E-2</v>
      </c>
      <c r="K17" s="95">
        <f>I17/'סכום נכסי הקרן'!$C$42</f>
        <v>-2.457146642942501E-4</v>
      </c>
      <c r="AW17" s="1"/>
      <c r="AY17" s="1"/>
    </row>
    <row r="18" spans="2:51" s="7" customFormat="1">
      <c r="B18" s="87" t="s">
        <v>549</v>
      </c>
      <c r="C18" s="84" t="s">
        <v>554</v>
      </c>
      <c r="D18" s="97" t="s">
        <v>371</v>
      </c>
      <c r="E18" s="97" t="s">
        <v>152</v>
      </c>
      <c r="F18" s="106">
        <v>43276</v>
      </c>
      <c r="G18" s="94">
        <v>887625</v>
      </c>
      <c r="H18" s="96">
        <v>-5.1776</v>
      </c>
      <c r="I18" s="94">
        <v>-45.957519999999995</v>
      </c>
      <c r="J18" s="95">
        <f t="shared" si="0"/>
        <v>2.5934299558509049E-2</v>
      </c>
      <c r="K18" s="95">
        <f>I18/'סכום נכסי הקרן'!$C$42</f>
        <v>-7.9304349636046174E-5</v>
      </c>
      <c r="AW18" s="1"/>
      <c r="AY18" s="1"/>
    </row>
    <row r="19" spans="2:51">
      <c r="B19" s="87" t="s">
        <v>549</v>
      </c>
      <c r="C19" s="84" t="s">
        <v>555</v>
      </c>
      <c r="D19" s="97" t="s">
        <v>371</v>
      </c>
      <c r="E19" s="97" t="s">
        <v>152</v>
      </c>
      <c r="F19" s="106">
        <v>43278</v>
      </c>
      <c r="G19" s="94">
        <v>2151540</v>
      </c>
      <c r="H19" s="96">
        <v>-4.1397000000000004</v>
      </c>
      <c r="I19" s="94">
        <v>-89.06689999999999</v>
      </c>
      <c r="J19" s="95">
        <f t="shared" si="0"/>
        <v>5.0261364524190374E-2</v>
      </c>
      <c r="K19" s="95">
        <f>I19/'סכום נכסי הקרן'!$C$42</f>
        <v>-1.5369394559581895E-4</v>
      </c>
    </row>
    <row r="20" spans="2:51">
      <c r="B20" s="87" t="s">
        <v>549</v>
      </c>
      <c r="C20" s="84" t="s">
        <v>556</v>
      </c>
      <c r="D20" s="97" t="s">
        <v>371</v>
      </c>
      <c r="E20" s="97" t="s">
        <v>152</v>
      </c>
      <c r="F20" s="106">
        <v>43326</v>
      </c>
      <c r="G20" s="94">
        <v>8669040</v>
      </c>
      <c r="H20" s="96">
        <v>-2.6354000000000002</v>
      </c>
      <c r="I20" s="94">
        <v>-228.46664999999999</v>
      </c>
      <c r="J20" s="95">
        <f t="shared" si="0"/>
        <v>0.128926072169017</v>
      </c>
      <c r="K20" s="95">
        <f>I20/'סכום נכסי הקרן'!$C$42</f>
        <v>-3.9424231533329452E-4</v>
      </c>
    </row>
    <row r="21" spans="2:51">
      <c r="B21" s="87" t="s">
        <v>549</v>
      </c>
      <c r="C21" s="84" t="s">
        <v>557</v>
      </c>
      <c r="D21" s="97" t="s">
        <v>371</v>
      </c>
      <c r="E21" s="97" t="s">
        <v>152</v>
      </c>
      <c r="F21" s="106">
        <v>43396</v>
      </c>
      <c r="G21" s="94">
        <v>3609500</v>
      </c>
      <c r="H21" s="96">
        <v>-2.8586</v>
      </c>
      <c r="I21" s="94">
        <v>-103.18232</v>
      </c>
      <c r="J21" s="95">
        <f t="shared" si="0"/>
        <v>5.822684070032369E-2</v>
      </c>
      <c r="K21" s="95">
        <f>I21/'סכום נכסי הקרן'!$C$42</f>
        <v>-1.7805153066437009E-4</v>
      </c>
    </row>
    <row r="22" spans="2:51">
      <c r="B22" s="87" t="s">
        <v>549</v>
      </c>
      <c r="C22" s="84" t="s">
        <v>558</v>
      </c>
      <c r="D22" s="97" t="s">
        <v>371</v>
      </c>
      <c r="E22" s="97" t="s">
        <v>152</v>
      </c>
      <c r="F22" s="106">
        <v>43355</v>
      </c>
      <c r="G22" s="94">
        <v>2160071</v>
      </c>
      <c r="H22" s="96">
        <v>-5.3227000000000002</v>
      </c>
      <c r="I22" s="94">
        <v>-114.97366000000001</v>
      </c>
      <c r="J22" s="95">
        <f t="shared" si="0"/>
        <v>6.4880814712764523E-2</v>
      </c>
      <c r="K22" s="95">
        <f>I22/'סכום נכסי הקרן'!$C$42</f>
        <v>-1.9839868059842868E-4</v>
      </c>
    </row>
    <row r="23" spans="2:51">
      <c r="B23" s="87" t="s">
        <v>549</v>
      </c>
      <c r="C23" s="84" t="s">
        <v>559</v>
      </c>
      <c r="D23" s="97" t="s">
        <v>371</v>
      </c>
      <c r="E23" s="97" t="s">
        <v>152</v>
      </c>
      <c r="F23" s="106">
        <v>43419</v>
      </c>
      <c r="G23" s="94">
        <v>2537430</v>
      </c>
      <c r="H23" s="96">
        <v>-2.2241</v>
      </c>
      <c r="I23" s="94">
        <v>-56.435099999999998</v>
      </c>
      <c r="J23" s="95">
        <f t="shared" si="0"/>
        <v>3.1846905338112547E-2</v>
      </c>
      <c r="K23" s="95">
        <f>I23/'סכום נכסי הקרן'!$C$42</f>
        <v>-9.7384473795479603E-5</v>
      </c>
    </row>
    <row r="24" spans="2:51">
      <c r="B24" s="87" t="s">
        <v>549</v>
      </c>
      <c r="C24" s="84" t="s">
        <v>560</v>
      </c>
      <c r="D24" s="97" t="s">
        <v>371</v>
      </c>
      <c r="E24" s="97" t="s">
        <v>152</v>
      </c>
      <c r="F24" s="106">
        <v>43430</v>
      </c>
      <c r="G24" s="94">
        <v>2623600</v>
      </c>
      <c r="H24" s="96">
        <v>0.89829999999999999</v>
      </c>
      <c r="I24" s="94">
        <v>23.567080000000001</v>
      </c>
      <c r="J24" s="95">
        <f t="shared" si="0"/>
        <v>-1.3299144784995959E-2</v>
      </c>
      <c r="K24" s="95">
        <f>I24/'סכום נכסי הקרן'!$C$42</f>
        <v>4.0667380490084571E-5</v>
      </c>
    </row>
    <row r="25" spans="2:51">
      <c r="B25" s="87" t="s">
        <v>549</v>
      </c>
      <c r="C25" s="84" t="s">
        <v>561</v>
      </c>
      <c r="D25" s="97" t="s">
        <v>371</v>
      </c>
      <c r="E25" s="97" t="s">
        <v>152</v>
      </c>
      <c r="F25" s="106">
        <v>43430</v>
      </c>
      <c r="G25" s="94">
        <v>2286280</v>
      </c>
      <c r="H25" s="96">
        <v>0.79159999999999997</v>
      </c>
      <c r="I25" s="94">
        <v>18.099060000000001</v>
      </c>
      <c r="J25" s="95">
        <f t="shared" si="0"/>
        <v>-1.0213485056796557E-2</v>
      </c>
      <c r="K25" s="95">
        <f>I25/'סכום נכסי הקרן'!$C$42</f>
        <v>3.123175885739218E-5</v>
      </c>
    </row>
    <row r="26" spans="2:51">
      <c r="B26" s="87" t="s">
        <v>549</v>
      </c>
      <c r="C26" s="84" t="s">
        <v>562</v>
      </c>
      <c r="D26" s="97" t="s">
        <v>371</v>
      </c>
      <c r="E26" s="97" t="s">
        <v>152</v>
      </c>
      <c r="F26" s="106">
        <v>43431</v>
      </c>
      <c r="G26" s="94">
        <v>2623600</v>
      </c>
      <c r="H26" s="96">
        <v>0.72640000000000005</v>
      </c>
      <c r="I26" s="94">
        <v>19.058959999999999</v>
      </c>
      <c r="J26" s="95">
        <f t="shared" si="0"/>
        <v>-1.0755166464892833E-2</v>
      </c>
      <c r="K26" s="95">
        <f>I26/'סכום נכסי הקרן'!$C$42</f>
        <v>3.2888163406977112E-5</v>
      </c>
    </row>
    <row r="27" spans="2:51">
      <c r="B27" s="87" t="s">
        <v>549</v>
      </c>
      <c r="C27" s="84" t="s">
        <v>563</v>
      </c>
      <c r="D27" s="97" t="s">
        <v>371</v>
      </c>
      <c r="E27" s="97" t="s">
        <v>152</v>
      </c>
      <c r="F27" s="106">
        <v>43444</v>
      </c>
      <c r="G27" s="94">
        <v>2811000</v>
      </c>
      <c r="H27" s="96">
        <v>0.50549999999999995</v>
      </c>
      <c r="I27" s="94">
        <v>14.210319999999999</v>
      </c>
      <c r="J27" s="95">
        <f t="shared" si="0"/>
        <v>-8.0190292187714285E-3</v>
      </c>
      <c r="K27" s="95">
        <f>I27/'סכום נכסי הקרן'!$C$42</f>
        <v>2.4521344618249632E-5</v>
      </c>
    </row>
    <row r="28" spans="2:51">
      <c r="B28" s="87" t="s">
        <v>549</v>
      </c>
      <c r="C28" s="84" t="s">
        <v>564</v>
      </c>
      <c r="D28" s="97" t="s">
        <v>371</v>
      </c>
      <c r="E28" s="97" t="s">
        <v>152</v>
      </c>
      <c r="F28" s="106">
        <v>43454</v>
      </c>
      <c r="G28" s="94">
        <v>2623600</v>
      </c>
      <c r="H28" s="96">
        <v>-0.16600000000000001</v>
      </c>
      <c r="I28" s="94">
        <v>-4.3542200000000006</v>
      </c>
      <c r="J28" s="95">
        <f t="shared" si="0"/>
        <v>2.4571309727690117E-3</v>
      </c>
      <c r="K28" s="95">
        <f>I28/'סכום נכסי הקרן'!$C$42</f>
        <v>-7.5136470652085898E-6</v>
      </c>
    </row>
    <row r="29" spans="2:51">
      <c r="B29" s="87" t="s">
        <v>549</v>
      </c>
      <c r="C29" s="84" t="s">
        <v>565</v>
      </c>
      <c r="D29" s="97" t="s">
        <v>371</v>
      </c>
      <c r="E29" s="97" t="s">
        <v>152</v>
      </c>
      <c r="F29" s="106">
        <v>43458</v>
      </c>
      <c r="G29" s="94">
        <v>1498200</v>
      </c>
      <c r="H29" s="96">
        <v>0.6734</v>
      </c>
      <c r="I29" s="94">
        <v>10.08886</v>
      </c>
      <c r="J29" s="95">
        <f t="shared" si="0"/>
        <v>-5.6932470995793433E-3</v>
      </c>
      <c r="K29" s="95">
        <f>I29/'סכום נכסי הקרן'!$C$42</f>
        <v>1.7409348478097184E-5</v>
      </c>
    </row>
    <row r="30" spans="2:51">
      <c r="B30" s="87" t="s">
        <v>549</v>
      </c>
      <c r="C30" s="84" t="s">
        <v>566</v>
      </c>
      <c r="D30" s="97" t="s">
        <v>371</v>
      </c>
      <c r="E30" s="97" t="s">
        <v>152</v>
      </c>
      <c r="F30" s="106">
        <v>43460</v>
      </c>
      <c r="G30" s="94">
        <v>808529</v>
      </c>
      <c r="H30" s="96">
        <v>0.57479999999999998</v>
      </c>
      <c r="I30" s="94">
        <v>4.6474599999999997</v>
      </c>
      <c r="J30" s="95">
        <f t="shared" si="0"/>
        <v>-2.62260931021057E-3</v>
      </c>
      <c r="K30" s="95">
        <f>I30/'סכום נכסי הקרן'!$C$42</f>
        <v>8.0196623481758625E-6</v>
      </c>
    </row>
    <row r="31" spans="2:51">
      <c r="B31" s="87" t="s">
        <v>549</v>
      </c>
      <c r="C31" s="84" t="s">
        <v>567</v>
      </c>
      <c r="D31" s="97" t="s">
        <v>371</v>
      </c>
      <c r="E31" s="97" t="s">
        <v>152</v>
      </c>
      <c r="F31" s="106">
        <v>43460</v>
      </c>
      <c r="G31" s="94">
        <v>806615.5</v>
      </c>
      <c r="H31" s="96">
        <v>0.5333</v>
      </c>
      <c r="I31" s="94">
        <v>4.3017399999999997</v>
      </c>
      <c r="J31" s="95">
        <f t="shared" si="0"/>
        <v>-2.4275159708970527E-3</v>
      </c>
      <c r="K31" s="95">
        <f>I31/'סכום נכסי הקרן'!$C$42</f>
        <v>7.4230875165449591E-6</v>
      </c>
    </row>
    <row r="32" spans="2:51">
      <c r="B32" s="83"/>
      <c r="C32" s="84"/>
      <c r="D32" s="84"/>
      <c r="E32" s="84"/>
      <c r="F32" s="84"/>
      <c r="G32" s="94"/>
      <c r="H32" s="96"/>
      <c r="I32" s="84"/>
      <c r="J32" s="95"/>
      <c r="K32" s="84"/>
    </row>
    <row r="33" spans="2:11">
      <c r="B33" s="102" t="s">
        <v>216</v>
      </c>
      <c r="C33" s="82"/>
      <c r="D33" s="82"/>
      <c r="E33" s="82"/>
      <c r="F33" s="82"/>
      <c r="G33" s="91"/>
      <c r="H33" s="93"/>
      <c r="I33" s="91">
        <v>229.80668000000006</v>
      </c>
      <c r="J33" s="92">
        <f t="shared" si="0"/>
        <v>-0.12968226483209783</v>
      </c>
      <c r="K33" s="92">
        <f>I33/'סכום נכסי הקרן'!$C$42</f>
        <v>3.965546726502863E-4</v>
      </c>
    </row>
    <row r="34" spans="2:11">
      <c r="B34" s="87" t="s">
        <v>568</v>
      </c>
      <c r="C34" s="84" t="s">
        <v>569</v>
      </c>
      <c r="D34" s="97" t="s">
        <v>371</v>
      </c>
      <c r="E34" s="97" t="s">
        <v>154</v>
      </c>
      <c r="F34" s="106">
        <v>43327</v>
      </c>
      <c r="G34" s="94">
        <v>600824</v>
      </c>
      <c r="H34" s="96">
        <v>9.5100000000000004E-2</v>
      </c>
      <c r="I34" s="94">
        <v>0.57125999999999999</v>
      </c>
      <c r="J34" s="95">
        <f t="shared" si="0"/>
        <v>-3.2236787289205074E-4</v>
      </c>
      <c r="K34" s="95">
        <f>I34/'סכום נכסי הקרן'!$C$42</f>
        <v>9.8576691634117217E-7</v>
      </c>
    </row>
    <row r="35" spans="2:11">
      <c r="B35" s="87" t="s">
        <v>568</v>
      </c>
      <c r="C35" s="84" t="s">
        <v>570</v>
      </c>
      <c r="D35" s="97" t="s">
        <v>371</v>
      </c>
      <c r="E35" s="97" t="s">
        <v>152</v>
      </c>
      <c r="F35" s="106">
        <v>43328</v>
      </c>
      <c r="G35" s="94">
        <v>458779.5</v>
      </c>
      <c r="H35" s="96">
        <v>-0.34360000000000002</v>
      </c>
      <c r="I35" s="94">
        <v>-1.5765</v>
      </c>
      <c r="J35" s="95">
        <f t="shared" si="0"/>
        <v>8.8963510768182272E-4</v>
      </c>
      <c r="K35" s="95">
        <f>I35/'סכום נכסי הקרן'!$C$42</f>
        <v>-2.7204102223363405E-6</v>
      </c>
    </row>
    <row r="36" spans="2:11">
      <c r="B36" s="87" t="s">
        <v>568</v>
      </c>
      <c r="C36" s="84" t="s">
        <v>571</v>
      </c>
      <c r="D36" s="97" t="s">
        <v>371</v>
      </c>
      <c r="E36" s="97" t="s">
        <v>154</v>
      </c>
      <c r="F36" s="106">
        <v>43333</v>
      </c>
      <c r="G36" s="94">
        <v>350003.23</v>
      </c>
      <c r="H36" s="96">
        <v>1.6765000000000001</v>
      </c>
      <c r="I36" s="94">
        <v>5.8677200000000003</v>
      </c>
      <c r="J36" s="95">
        <f t="shared" si="0"/>
        <v>-3.311214534758506E-3</v>
      </c>
      <c r="K36" s="95">
        <f>I36/'סכום נכסי הקרן'!$C$42</f>
        <v>1.0125344414720832E-5</v>
      </c>
    </row>
    <row r="37" spans="2:11">
      <c r="B37" s="87" t="s">
        <v>568</v>
      </c>
      <c r="C37" s="84" t="s">
        <v>572</v>
      </c>
      <c r="D37" s="97" t="s">
        <v>371</v>
      </c>
      <c r="E37" s="97" t="s">
        <v>154</v>
      </c>
      <c r="F37" s="106">
        <v>43293</v>
      </c>
      <c r="G37" s="94">
        <v>332442.92</v>
      </c>
      <c r="H37" s="96">
        <v>3.0714000000000001</v>
      </c>
      <c r="I37" s="94">
        <v>10.21059</v>
      </c>
      <c r="J37" s="95">
        <f t="shared" si="0"/>
        <v>-5.7619405862004069E-3</v>
      </c>
      <c r="K37" s="95">
        <f>I37/'סכום נכסי הקרן'!$C$42</f>
        <v>1.7619405906809522E-5</v>
      </c>
    </row>
    <row r="38" spans="2:11">
      <c r="B38" s="87" t="s">
        <v>568</v>
      </c>
      <c r="C38" s="84" t="s">
        <v>573</v>
      </c>
      <c r="D38" s="97" t="s">
        <v>371</v>
      </c>
      <c r="E38" s="97" t="s">
        <v>154</v>
      </c>
      <c r="F38" s="106">
        <v>43306</v>
      </c>
      <c r="G38" s="94">
        <v>6523971.8700000001</v>
      </c>
      <c r="H38" s="96">
        <v>3.2675000000000001</v>
      </c>
      <c r="I38" s="94">
        <v>213.17342000000002</v>
      </c>
      <c r="J38" s="95">
        <f t="shared" si="0"/>
        <v>-0.12029594573840942</v>
      </c>
      <c r="K38" s="95">
        <f>I38/'סכום נכסי הקרן'!$C$42</f>
        <v>3.6785229996726809E-4</v>
      </c>
    </row>
    <row r="39" spans="2:11">
      <c r="B39" s="87" t="s">
        <v>568</v>
      </c>
      <c r="C39" s="84" t="s">
        <v>574</v>
      </c>
      <c r="D39" s="97" t="s">
        <v>371</v>
      </c>
      <c r="E39" s="97" t="s">
        <v>152</v>
      </c>
      <c r="F39" s="106">
        <v>43286</v>
      </c>
      <c r="G39" s="94">
        <v>462156.1</v>
      </c>
      <c r="H39" s="96">
        <v>0.60870000000000002</v>
      </c>
      <c r="I39" s="94">
        <v>2.8132700000000002</v>
      </c>
      <c r="J39" s="95">
        <f t="shared" si="0"/>
        <v>-1.5875570944421449E-3</v>
      </c>
      <c r="K39" s="95">
        <f>I39/'סכום נכסי הקרן'!$C$42</f>
        <v>4.8545819639658462E-6</v>
      </c>
    </row>
    <row r="40" spans="2:11">
      <c r="B40" s="87" t="s">
        <v>568</v>
      </c>
      <c r="C40" s="84" t="s">
        <v>575</v>
      </c>
      <c r="D40" s="97" t="s">
        <v>371</v>
      </c>
      <c r="E40" s="97" t="s">
        <v>154</v>
      </c>
      <c r="F40" s="106">
        <v>43410</v>
      </c>
      <c r="G40" s="94">
        <v>1072900</v>
      </c>
      <c r="H40" s="96">
        <v>-0.32500000000000001</v>
      </c>
      <c r="I40" s="94">
        <v>-3.48712</v>
      </c>
      <c r="J40" s="95">
        <f t="shared" si="0"/>
        <v>1.9678175557877814E-3</v>
      </c>
      <c r="K40" s="95">
        <f>I40/'סכום נכסי הקרן'!$C$42</f>
        <v>-6.0173783028947027E-6</v>
      </c>
    </row>
    <row r="41" spans="2:11">
      <c r="B41" s="87" t="s">
        <v>568</v>
      </c>
      <c r="C41" s="84" t="s">
        <v>576</v>
      </c>
      <c r="D41" s="97" t="s">
        <v>371</v>
      </c>
      <c r="E41" s="97" t="s">
        <v>154</v>
      </c>
      <c r="F41" s="106">
        <v>43438</v>
      </c>
      <c r="G41" s="94">
        <v>1287480</v>
      </c>
      <c r="H41" s="96">
        <v>0.17349999999999999</v>
      </c>
      <c r="I41" s="94">
        <v>2.2340399999999998</v>
      </c>
      <c r="J41" s="95">
        <f t="shared" si="0"/>
        <v>-1.2606916688648899E-3</v>
      </c>
      <c r="K41" s="95">
        <f>I41/'סכום נכסי הקרן'!$C$42</f>
        <v>3.8550620064118471E-6</v>
      </c>
    </row>
    <row r="42" spans="2:11">
      <c r="B42" s="6"/>
      <c r="C42" s="1"/>
      <c r="D42" s="1"/>
    </row>
    <row r="43" spans="2:11">
      <c r="B43" s="6"/>
      <c r="C43" s="1"/>
      <c r="D43" s="1"/>
    </row>
    <row r="44" spans="2:11">
      <c r="B44" s="6"/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B48" s="99" t="s">
        <v>237</v>
      </c>
      <c r="C48" s="1"/>
      <c r="D48" s="1"/>
    </row>
    <row r="49" spans="2:4">
      <c r="B49" s="99" t="s">
        <v>101</v>
      </c>
      <c r="C49" s="1"/>
      <c r="D49" s="1"/>
    </row>
    <row r="50" spans="2:4">
      <c r="B50" s="99" t="s">
        <v>220</v>
      </c>
      <c r="C50" s="1"/>
      <c r="D50" s="1"/>
    </row>
    <row r="51" spans="2:4">
      <c r="B51" s="99" t="s">
        <v>228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8" t="s" vm="1">
        <v>238</v>
      </c>
    </row>
    <row r="2" spans="2:78">
      <c r="B2" s="57" t="s">
        <v>167</v>
      </c>
      <c r="C2" s="78" t="s">
        <v>239</v>
      </c>
    </row>
    <row r="3" spans="2:78">
      <c r="B3" s="57" t="s">
        <v>169</v>
      </c>
      <c r="C3" s="78" t="s">
        <v>240</v>
      </c>
    </row>
    <row r="4" spans="2:78">
      <c r="B4" s="57" t="s">
        <v>170</v>
      </c>
      <c r="C4" s="78">
        <v>2112</v>
      </c>
    </row>
    <row r="6" spans="2:78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89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105</v>
      </c>
      <c r="C8" s="31" t="s">
        <v>36</v>
      </c>
      <c r="D8" s="31" t="s">
        <v>39</v>
      </c>
      <c r="E8" s="31" t="s">
        <v>15</v>
      </c>
      <c r="F8" s="31" t="s">
        <v>50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99</v>
      </c>
      <c r="O8" s="31" t="s">
        <v>46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229</v>
      </c>
      <c r="M9" s="17"/>
      <c r="N9" s="17" t="s">
        <v>225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A10" sqref="A10:XFD18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16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8" t="s" vm="1">
        <v>238</v>
      </c>
    </row>
    <row r="2" spans="2:61">
      <c r="B2" s="57" t="s">
        <v>167</v>
      </c>
      <c r="C2" s="78" t="s">
        <v>239</v>
      </c>
    </row>
    <row r="3" spans="2:61">
      <c r="B3" s="57" t="s">
        <v>169</v>
      </c>
      <c r="C3" s="78" t="s">
        <v>240</v>
      </c>
    </row>
    <row r="4" spans="2:61">
      <c r="B4" s="57" t="s">
        <v>170</v>
      </c>
      <c r="C4" s="78">
        <v>2112</v>
      </c>
    </row>
    <row r="6" spans="2:61" ht="26.25" customHeight="1">
      <c r="B6" s="141" t="s">
        <v>200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3" t="s">
        <v>105</v>
      </c>
      <c r="C7" s="31" t="s">
        <v>212</v>
      </c>
      <c r="D7" s="31" t="s">
        <v>36</v>
      </c>
      <c r="E7" s="31" t="s">
        <v>106</v>
      </c>
      <c r="F7" s="31" t="s">
        <v>15</v>
      </c>
      <c r="G7" s="31" t="s">
        <v>91</v>
      </c>
      <c r="H7" s="31" t="s">
        <v>50</v>
      </c>
      <c r="I7" s="31" t="s">
        <v>18</v>
      </c>
      <c r="J7" s="31" t="s">
        <v>90</v>
      </c>
      <c r="K7" s="14" t="s">
        <v>30</v>
      </c>
      <c r="L7" s="71" t="s">
        <v>19</v>
      </c>
      <c r="M7" s="31" t="s">
        <v>222</v>
      </c>
      <c r="N7" s="31" t="s">
        <v>221</v>
      </c>
      <c r="O7" s="31" t="s">
        <v>99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229</v>
      </c>
      <c r="N8" s="17"/>
      <c r="O8" s="17" t="s">
        <v>225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>
      <c r="B10" s="83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94"/>
      <c r="N10" s="96"/>
      <c r="O10" s="84"/>
      <c r="P10" s="95"/>
      <c r="Q10" s="84"/>
      <c r="BI10" s="1" t="s">
        <v>164</v>
      </c>
    </row>
    <row r="11" spans="2:6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165</v>
      </c>
    </row>
    <row r="12" spans="2:61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166</v>
      </c>
    </row>
    <row r="13" spans="2:61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27</v>
      </c>
    </row>
    <row r="14" spans="2:61">
      <c r="B14" s="99" t="s">
        <v>101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61">
      <c r="B15" s="99" t="s">
        <v>220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61">
      <c r="B16" s="99" t="s">
        <v>228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49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49:B109">
    <cfRule type="cellIs" dxfId="1" priority="2" operator="equal">
      <formula>2958465</formula>
    </cfRule>
  </conditionalFormatting>
  <conditionalFormatting sqref="B17:B34 B10:B12">
    <cfRule type="cellIs" dxfId="0" priority="1" operator="equal">
      <formula>"NR3"</formula>
    </cfRule>
  </conditionalFormatting>
  <dataValidations count="1">
    <dataValidation allowBlank="1" showInputMessage="1" showErrorMessage="1" sqref="D1:Q9 C5:C9 B1:B9 B110:Q1048576 B13:B16 R48:XFD1048576 R44:AF47 AH44:XFD47 R1:XFD43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workbookViewId="0">
      <selection activeCell="J12" sqref="J12:K19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8" t="s" vm="1">
        <v>238</v>
      </c>
    </row>
    <row r="2" spans="2:64">
      <c r="B2" s="57" t="s">
        <v>167</v>
      </c>
      <c r="C2" s="78" t="s">
        <v>239</v>
      </c>
    </row>
    <row r="3" spans="2:64">
      <c r="B3" s="57" t="s">
        <v>169</v>
      </c>
      <c r="C3" s="78" t="s">
        <v>240</v>
      </c>
    </row>
    <row r="4" spans="2:64">
      <c r="B4" s="57" t="s">
        <v>170</v>
      </c>
      <c r="C4" s="78">
        <v>2112</v>
      </c>
    </row>
    <row r="6" spans="2:64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60" t="s">
        <v>105</v>
      </c>
      <c r="C7" s="61" t="s">
        <v>36</v>
      </c>
      <c r="D7" s="61" t="s">
        <v>106</v>
      </c>
      <c r="E7" s="61" t="s">
        <v>15</v>
      </c>
      <c r="F7" s="61" t="s">
        <v>50</v>
      </c>
      <c r="G7" s="61" t="s">
        <v>18</v>
      </c>
      <c r="H7" s="61" t="s">
        <v>90</v>
      </c>
      <c r="I7" s="61" t="s">
        <v>40</v>
      </c>
      <c r="J7" s="61" t="s">
        <v>19</v>
      </c>
      <c r="K7" s="61" t="s">
        <v>222</v>
      </c>
      <c r="L7" s="61" t="s">
        <v>221</v>
      </c>
      <c r="M7" s="61" t="s">
        <v>99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229</v>
      </c>
      <c r="L8" s="33"/>
      <c r="M8" s="33" t="s">
        <v>225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3" t="s">
        <v>31</v>
      </c>
      <c r="C10" s="114"/>
      <c r="D10" s="114"/>
      <c r="E10" s="114"/>
      <c r="F10" s="114"/>
      <c r="G10" s="115">
        <v>0.11247450480377899</v>
      </c>
      <c r="H10" s="114"/>
      <c r="I10" s="114"/>
      <c r="J10" s="116">
        <v>4.2114264012199686E-3</v>
      </c>
      <c r="K10" s="115"/>
      <c r="L10" s="117"/>
      <c r="M10" s="115">
        <v>6016.1500099999994</v>
      </c>
      <c r="N10" s="116">
        <f>M10/$M$10</f>
        <v>1</v>
      </c>
      <c r="O10" s="116">
        <f>M10/'סכום נכסי הקרן'!$C$42</f>
        <v>1.0381475411552727E-2</v>
      </c>
      <c r="P10" s="100"/>
      <c r="Q10" s="100"/>
      <c r="R10" s="100"/>
      <c r="S10" s="100"/>
      <c r="T10" s="100"/>
      <c r="U10" s="100"/>
      <c r="BL10" s="100"/>
    </row>
    <row r="11" spans="2:64" s="100" customFormat="1" ht="20.25" customHeight="1">
      <c r="B11" s="118" t="s">
        <v>218</v>
      </c>
      <c r="C11" s="114"/>
      <c r="D11" s="114"/>
      <c r="E11" s="114"/>
      <c r="F11" s="114"/>
      <c r="G11" s="115">
        <v>0.11247450480377899</v>
      </c>
      <c r="H11" s="114"/>
      <c r="I11" s="114"/>
      <c r="J11" s="116">
        <v>4.2114264012199686E-3</v>
      </c>
      <c r="K11" s="115"/>
      <c r="L11" s="117"/>
      <c r="M11" s="115">
        <v>6016.1500099999994</v>
      </c>
      <c r="N11" s="116">
        <f t="shared" ref="N11:N15" si="0">M11/$M$10</f>
        <v>1</v>
      </c>
      <c r="O11" s="116">
        <f>M11/'סכום נכסי הקרן'!$C$42</f>
        <v>1.0381475411552727E-2</v>
      </c>
    </row>
    <row r="12" spans="2:64">
      <c r="B12" s="102" t="s">
        <v>47</v>
      </c>
      <c r="C12" s="82"/>
      <c r="D12" s="82"/>
      <c r="E12" s="82"/>
      <c r="F12" s="82"/>
      <c r="G12" s="91">
        <v>0.11247450480377899</v>
      </c>
      <c r="H12" s="82"/>
      <c r="I12" s="82"/>
      <c r="J12" s="92">
        <v>4.2114264012199686E-3</v>
      </c>
      <c r="K12" s="91"/>
      <c r="L12" s="93"/>
      <c r="M12" s="91">
        <v>6016.1500099999994</v>
      </c>
      <c r="N12" s="92">
        <f t="shared" si="0"/>
        <v>1</v>
      </c>
      <c r="O12" s="92">
        <f>M12/'סכום נכסי הקרן'!$C$42</f>
        <v>1.0381475411552727E-2</v>
      </c>
    </row>
    <row r="13" spans="2:64">
      <c r="B13" s="87" t="s">
        <v>611</v>
      </c>
      <c r="C13" s="84" t="s">
        <v>612</v>
      </c>
      <c r="D13" s="84" t="s">
        <v>613</v>
      </c>
      <c r="E13" s="84" t="s">
        <v>584</v>
      </c>
      <c r="F13" s="84" t="s">
        <v>585</v>
      </c>
      <c r="G13" s="94">
        <v>0.12000000000000001</v>
      </c>
      <c r="H13" s="97" t="s">
        <v>153</v>
      </c>
      <c r="I13" s="98">
        <v>2.3999999999999998E-3</v>
      </c>
      <c r="J13" s="95">
        <v>3.5000000000000005E-3</v>
      </c>
      <c r="K13" s="94">
        <v>2500000</v>
      </c>
      <c r="L13" s="96">
        <v>100.2</v>
      </c>
      <c r="M13" s="94">
        <v>2505.0000299999997</v>
      </c>
      <c r="N13" s="95">
        <f t="shared" si="0"/>
        <v>0.41637925015769345</v>
      </c>
      <c r="O13" s="95">
        <f>M13/'סכום נכסי הקרן'!$C$42</f>
        <v>4.3226309473928569E-3</v>
      </c>
    </row>
    <row r="14" spans="2:64">
      <c r="B14" s="87" t="s">
        <v>614</v>
      </c>
      <c r="C14" s="84" t="s">
        <v>615</v>
      </c>
      <c r="D14" s="84" t="s">
        <v>613</v>
      </c>
      <c r="E14" s="84" t="s">
        <v>584</v>
      </c>
      <c r="F14" s="84" t="s">
        <v>585</v>
      </c>
      <c r="G14" s="94">
        <v>0.01</v>
      </c>
      <c r="H14" s="97" t="s">
        <v>153</v>
      </c>
      <c r="I14" s="98">
        <v>3.7000000000000002E-3</v>
      </c>
      <c r="J14" s="95">
        <v>0</v>
      </c>
      <c r="K14" s="94">
        <v>1500000</v>
      </c>
      <c r="L14" s="96">
        <v>100.37</v>
      </c>
      <c r="M14" s="94">
        <v>1505.5500400000001</v>
      </c>
      <c r="N14" s="95">
        <f t="shared" si="0"/>
        <v>0.25025141286329067</v>
      </c>
      <c r="O14" s="95">
        <f>M14/'סכום נכסי הקרן'!$C$42</f>
        <v>2.597978889346582E-3</v>
      </c>
    </row>
    <row r="15" spans="2:64">
      <c r="B15" s="87" t="s">
        <v>616</v>
      </c>
      <c r="C15" s="84" t="s">
        <v>617</v>
      </c>
      <c r="D15" s="84" t="s">
        <v>613</v>
      </c>
      <c r="E15" s="84" t="s">
        <v>584</v>
      </c>
      <c r="F15" s="84" t="s">
        <v>585</v>
      </c>
      <c r="G15" s="94">
        <v>0.18000000000000002</v>
      </c>
      <c r="H15" s="97" t="s">
        <v>153</v>
      </c>
      <c r="I15" s="98">
        <v>3.7000000000000002E-3</v>
      </c>
      <c r="J15" s="95">
        <v>5.1000000000000004E-3</v>
      </c>
      <c r="K15" s="94">
        <v>2000000</v>
      </c>
      <c r="L15" s="96">
        <v>100.28</v>
      </c>
      <c r="M15" s="94">
        <v>2005.5999399999998</v>
      </c>
      <c r="N15" s="95">
        <f t="shared" si="0"/>
        <v>0.33336933697901594</v>
      </c>
      <c r="O15" s="95">
        <f>M15/'סכום נכסי הקרן'!$C$42</f>
        <v>3.460865574813289E-3</v>
      </c>
    </row>
    <row r="16" spans="2:64">
      <c r="B16" s="83"/>
      <c r="C16" s="84"/>
      <c r="D16" s="84"/>
      <c r="E16" s="84"/>
      <c r="F16" s="84"/>
      <c r="G16" s="84"/>
      <c r="H16" s="84"/>
      <c r="I16" s="84"/>
      <c r="J16" s="95"/>
      <c r="K16" s="94"/>
      <c r="L16" s="96"/>
      <c r="M16" s="84"/>
      <c r="N16" s="95"/>
      <c r="O16" s="8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237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101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220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228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8" t="s" vm="1">
        <v>238</v>
      </c>
    </row>
    <row r="2" spans="2:56">
      <c r="B2" s="57" t="s">
        <v>167</v>
      </c>
      <c r="C2" s="78" t="s">
        <v>239</v>
      </c>
    </row>
    <row r="3" spans="2:56">
      <c r="B3" s="57" t="s">
        <v>169</v>
      </c>
      <c r="C3" s="78" t="s">
        <v>240</v>
      </c>
    </row>
    <row r="4" spans="2:56">
      <c r="B4" s="57" t="s">
        <v>170</v>
      </c>
      <c r="C4" s="78">
        <v>2112</v>
      </c>
    </row>
    <row r="6" spans="2:56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3"/>
    </row>
    <row r="7" spans="2:56" s="3" customFormat="1" ht="78.75">
      <c r="B7" s="60" t="s">
        <v>105</v>
      </c>
      <c r="C7" s="62" t="s">
        <v>42</v>
      </c>
      <c r="D7" s="62" t="s">
        <v>74</v>
      </c>
      <c r="E7" s="62" t="s">
        <v>43</v>
      </c>
      <c r="F7" s="62" t="s">
        <v>90</v>
      </c>
      <c r="G7" s="62" t="s">
        <v>213</v>
      </c>
      <c r="H7" s="62" t="s">
        <v>171</v>
      </c>
      <c r="I7" s="64" t="s">
        <v>172</v>
      </c>
      <c r="J7" s="77" t="s">
        <v>232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8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238</v>
      </c>
    </row>
    <row r="2" spans="2:60">
      <c r="B2" s="57" t="s">
        <v>167</v>
      </c>
      <c r="C2" s="78" t="s">
        <v>239</v>
      </c>
    </row>
    <row r="3" spans="2:60">
      <c r="B3" s="57" t="s">
        <v>169</v>
      </c>
      <c r="C3" s="78" t="s">
        <v>240</v>
      </c>
    </row>
    <row r="4" spans="2:60">
      <c r="B4" s="57" t="s">
        <v>170</v>
      </c>
      <c r="C4" s="78">
        <v>2112</v>
      </c>
    </row>
    <row r="6" spans="2:60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44</v>
      </c>
      <c r="G7" s="60" t="s">
        <v>90</v>
      </c>
      <c r="H7" s="60" t="s">
        <v>41</v>
      </c>
      <c r="I7" s="60" t="s">
        <v>99</v>
      </c>
      <c r="J7" s="60" t="s">
        <v>171</v>
      </c>
      <c r="K7" s="60" t="s">
        <v>172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238</v>
      </c>
    </row>
    <row r="2" spans="2:60">
      <c r="B2" s="57" t="s">
        <v>167</v>
      </c>
      <c r="C2" s="78" t="s">
        <v>239</v>
      </c>
    </row>
    <row r="3" spans="2:60">
      <c r="B3" s="57" t="s">
        <v>169</v>
      </c>
      <c r="C3" s="78" t="s">
        <v>240</v>
      </c>
    </row>
    <row r="4" spans="2:60">
      <c r="B4" s="57" t="s">
        <v>170</v>
      </c>
      <c r="C4" s="78">
        <v>2112</v>
      </c>
    </row>
    <row r="6" spans="2:60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105</v>
      </c>
      <c r="C7" s="62" t="s">
        <v>36</v>
      </c>
      <c r="D7" s="62" t="s">
        <v>15</v>
      </c>
      <c r="E7" s="62" t="s">
        <v>16</v>
      </c>
      <c r="F7" s="62" t="s">
        <v>44</v>
      </c>
      <c r="G7" s="62" t="s">
        <v>90</v>
      </c>
      <c r="H7" s="62" t="s">
        <v>41</v>
      </c>
      <c r="I7" s="62" t="s">
        <v>99</v>
      </c>
      <c r="J7" s="62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10" sqref="B1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8" t="s" vm="1">
        <v>238</v>
      </c>
    </row>
    <row r="2" spans="2:47">
      <c r="B2" s="57" t="s">
        <v>167</v>
      </c>
      <c r="C2" s="78" t="s">
        <v>239</v>
      </c>
    </row>
    <row r="3" spans="2:47">
      <c r="B3" s="57" t="s">
        <v>169</v>
      </c>
      <c r="C3" s="78" t="s">
        <v>240</v>
      </c>
    </row>
    <row r="4" spans="2:47">
      <c r="B4" s="57" t="s">
        <v>170</v>
      </c>
      <c r="C4" s="78">
        <v>2112</v>
      </c>
    </row>
    <row r="6" spans="2:47" ht="26.25" customHeight="1">
      <c r="B6" s="141" t="s">
        <v>205</v>
      </c>
      <c r="C6" s="142"/>
      <c r="D6" s="143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225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101"/>
      <c r="D11" s="101"/>
    </row>
    <row r="12" spans="2:47">
      <c r="B12" s="108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105</v>
      </c>
      <c r="C7" s="31" t="s">
        <v>36</v>
      </c>
      <c r="D7" s="31" t="s">
        <v>49</v>
      </c>
      <c r="E7" s="31" t="s">
        <v>15</v>
      </c>
      <c r="F7" s="31" t="s">
        <v>50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227</v>
      </c>
      <c r="M7" s="31" t="s">
        <v>207</v>
      </c>
      <c r="N7" s="31" t="s">
        <v>46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topLeftCell="A8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1.28515625" style="1" bestFit="1" customWidth="1"/>
    <col min="15" max="15" width="11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168</v>
      </c>
      <c r="C1" s="78" t="s" vm="1">
        <v>238</v>
      </c>
    </row>
    <row r="2" spans="2:13">
      <c r="B2" s="57" t="s">
        <v>167</v>
      </c>
      <c r="C2" s="78" t="s">
        <v>239</v>
      </c>
    </row>
    <row r="3" spans="2:13">
      <c r="B3" s="57" t="s">
        <v>169</v>
      </c>
      <c r="C3" s="78" t="s">
        <v>240</v>
      </c>
    </row>
    <row r="4" spans="2:13">
      <c r="B4" s="57" t="s">
        <v>170</v>
      </c>
      <c r="C4" s="78">
        <v>2112</v>
      </c>
    </row>
    <row r="6" spans="2:13" ht="26.2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104</v>
      </c>
      <c r="C7" s="14" t="s">
        <v>36</v>
      </c>
      <c r="D7" s="14" t="s">
        <v>106</v>
      </c>
      <c r="E7" s="14" t="s">
        <v>15</v>
      </c>
      <c r="F7" s="14" t="s">
        <v>50</v>
      </c>
      <c r="G7" s="14" t="s">
        <v>90</v>
      </c>
      <c r="H7" s="14" t="s">
        <v>17</v>
      </c>
      <c r="I7" s="14" t="s">
        <v>19</v>
      </c>
      <c r="J7" s="14" t="s">
        <v>48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35</v>
      </c>
      <c r="C10" s="80"/>
      <c r="D10" s="80"/>
      <c r="E10" s="80"/>
      <c r="F10" s="80"/>
      <c r="G10" s="80"/>
      <c r="H10" s="80"/>
      <c r="I10" s="80"/>
      <c r="J10" s="88">
        <f>J11+J32</f>
        <v>57479.286490139006</v>
      </c>
      <c r="K10" s="89">
        <f>J10/$J$10</f>
        <v>1</v>
      </c>
      <c r="L10" s="89">
        <f>J10/'סכום נכסי הקרן'!$C$42</f>
        <v>9.9186323209878371E-2</v>
      </c>
    </row>
    <row r="11" spans="2:13">
      <c r="B11" s="81" t="s">
        <v>218</v>
      </c>
      <c r="C11" s="82"/>
      <c r="D11" s="82"/>
      <c r="E11" s="82"/>
      <c r="F11" s="82"/>
      <c r="G11" s="82"/>
      <c r="H11" s="82"/>
      <c r="I11" s="82"/>
      <c r="J11" s="91">
        <f>J12+J19</f>
        <v>48594.721150139005</v>
      </c>
      <c r="K11" s="92">
        <f t="shared" ref="K11:K17" si="0">J11/$J$10</f>
        <v>0.84543013870702421</v>
      </c>
      <c r="L11" s="92">
        <f>J11/'סכום נכסי הקרן'!$C$42</f>
        <v>8.3855106989167219E-2</v>
      </c>
    </row>
    <row r="12" spans="2:13" s="121" customFormat="1">
      <c r="B12" s="102" t="s">
        <v>32</v>
      </c>
      <c r="C12" s="82"/>
      <c r="D12" s="82"/>
      <c r="E12" s="82"/>
      <c r="F12" s="82"/>
      <c r="G12" s="82"/>
      <c r="H12" s="82"/>
      <c r="I12" s="82"/>
      <c r="J12" s="91">
        <f>SUM(J13:J17)</f>
        <v>37073.054900139003</v>
      </c>
      <c r="K12" s="92">
        <f t="shared" si="0"/>
        <v>0.64498112561816778</v>
      </c>
      <c r="L12" s="92">
        <f>J12/'סכום נכסי הקרן'!$C$42</f>
        <v>6.3973306389834755E-2</v>
      </c>
    </row>
    <row r="13" spans="2:13" s="121" customFormat="1">
      <c r="B13" s="87" t="s">
        <v>582</v>
      </c>
      <c r="C13" s="84" t="s">
        <v>583</v>
      </c>
      <c r="D13" s="84">
        <v>12</v>
      </c>
      <c r="E13" s="84" t="s">
        <v>584</v>
      </c>
      <c r="F13" s="84" t="s">
        <v>585</v>
      </c>
      <c r="G13" s="97" t="s">
        <v>153</v>
      </c>
      <c r="H13" s="98">
        <v>0</v>
      </c>
      <c r="I13" s="98">
        <v>0</v>
      </c>
      <c r="J13" s="94">
        <v>59.036115082000002</v>
      </c>
      <c r="K13" s="95">
        <f t="shared" si="0"/>
        <v>1.0270850368354534E-3</v>
      </c>
      <c r="L13" s="95">
        <f>J13/'סכום נכסי הקרן'!$C$42</f>
        <v>1.0187278842759112E-4</v>
      </c>
    </row>
    <row r="14" spans="2:13" s="121" customFormat="1">
      <c r="B14" s="87" t="s">
        <v>586</v>
      </c>
      <c r="C14" s="84" t="s">
        <v>587</v>
      </c>
      <c r="D14" s="84">
        <v>10</v>
      </c>
      <c r="E14" s="84" t="s">
        <v>584</v>
      </c>
      <c r="F14" s="84" t="s">
        <v>585</v>
      </c>
      <c r="G14" s="97" t="s">
        <v>153</v>
      </c>
      <c r="H14" s="98">
        <v>0</v>
      </c>
      <c r="I14" s="98">
        <v>0</v>
      </c>
      <c r="J14" s="94">
        <v>34595.339999999997</v>
      </c>
      <c r="K14" s="95">
        <f t="shared" si="0"/>
        <v>0.60187490333470095</v>
      </c>
      <c r="L14" s="95">
        <f>J14/'סכום נכסי הקרן'!$C$42</f>
        <v>5.9697758694069951E-2</v>
      </c>
    </row>
    <row r="15" spans="2:13" s="121" customFormat="1">
      <c r="B15" s="87" t="s">
        <v>588</v>
      </c>
      <c r="C15" s="84" t="s">
        <v>589</v>
      </c>
      <c r="D15" s="84">
        <v>20</v>
      </c>
      <c r="E15" s="84" t="s">
        <v>584</v>
      </c>
      <c r="F15" s="84" t="s">
        <v>585</v>
      </c>
      <c r="G15" s="97" t="s">
        <v>153</v>
      </c>
      <c r="H15" s="98">
        <v>0</v>
      </c>
      <c r="I15" s="98">
        <v>0</v>
      </c>
      <c r="J15" s="94">
        <v>103.905736066</v>
      </c>
      <c r="K15" s="95">
        <f t="shared" si="0"/>
        <v>1.8077074788293657E-3</v>
      </c>
      <c r="L15" s="95">
        <f>J15/'סכום נכסי הקרן'!$C$42</f>
        <v>1.7929985826408383E-4</v>
      </c>
    </row>
    <row r="16" spans="2:13" s="121" customFormat="1">
      <c r="B16" s="87" t="s">
        <v>590</v>
      </c>
      <c r="C16" s="84" t="s">
        <v>591</v>
      </c>
      <c r="D16" s="84">
        <v>11</v>
      </c>
      <c r="E16" s="84" t="s">
        <v>592</v>
      </c>
      <c r="F16" s="84" t="s">
        <v>585</v>
      </c>
      <c r="G16" s="97" t="s">
        <v>153</v>
      </c>
      <c r="H16" s="98">
        <v>0</v>
      </c>
      <c r="I16" s="98">
        <v>0</v>
      </c>
      <c r="J16" s="94">
        <v>21.582618991</v>
      </c>
      <c r="K16" s="95">
        <f t="shared" si="0"/>
        <v>3.7548515837444605E-4</v>
      </c>
      <c r="L16" s="95">
        <f>J16/'סכום נכסי הקרן'!$C$42</f>
        <v>3.7242992279040172E-5</v>
      </c>
    </row>
    <row r="17" spans="2:12" s="121" customFormat="1">
      <c r="B17" s="87" t="s">
        <v>593</v>
      </c>
      <c r="C17" s="84" t="s">
        <v>594</v>
      </c>
      <c r="D17" s="84">
        <v>26</v>
      </c>
      <c r="E17" s="84" t="s">
        <v>592</v>
      </c>
      <c r="F17" s="84" t="s">
        <v>585</v>
      </c>
      <c r="G17" s="97" t="s">
        <v>153</v>
      </c>
      <c r="H17" s="98">
        <v>0</v>
      </c>
      <c r="I17" s="98">
        <v>0</v>
      </c>
      <c r="J17" s="94">
        <v>2293.1904300000001</v>
      </c>
      <c r="K17" s="95">
        <f t="shared" si="0"/>
        <v>3.9895944609427497E-2</v>
      </c>
      <c r="L17" s="95">
        <f>J17/'סכום נכסי הקרן'!$C$42</f>
        <v>3.9571320567940811E-3</v>
      </c>
    </row>
    <row r="18" spans="2:12" s="121" customFormat="1">
      <c r="B18" s="83"/>
      <c r="C18" s="84"/>
      <c r="D18" s="84"/>
      <c r="E18" s="84"/>
      <c r="F18" s="84"/>
      <c r="G18" s="84"/>
      <c r="H18" s="84"/>
      <c r="I18" s="84"/>
      <c r="J18" s="84"/>
      <c r="K18" s="95"/>
      <c r="L18" s="84"/>
    </row>
    <row r="19" spans="2:12" s="121" customFormat="1">
      <c r="B19" s="102" t="s">
        <v>33</v>
      </c>
      <c r="C19" s="82"/>
      <c r="D19" s="82"/>
      <c r="E19" s="82"/>
      <c r="F19" s="82"/>
      <c r="G19" s="82"/>
      <c r="H19" s="82"/>
      <c r="I19" s="82"/>
      <c r="J19" s="91">
        <f>SUM(J20:J30)</f>
        <v>11521.666250000002</v>
      </c>
      <c r="K19" s="92">
        <f t="shared" ref="K19:K30" si="1">J19/$J$10</f>
        <v>0.20044901308885643</v>
      </c>
      <c r="L19" s="92">
        <f>J19/'סכום נכסי הקרן'!$C$42</f>
        <v>1.9881800599332453E-2</v>
      </c>
    </row>
    <row r="20" spans="2:12" s="121" customFormat="1">
      <c r="B20" s="87" t="s">
        <v>586</v>
      </c>
      <c r="C20" s="84" t="s">
        <v>595</v>
      </c>
      <c r="D20" s="84">
        <v>10</v>
      </c>
      <c r="E20" s="84" t="s">
        <v>584</v>
      </c>
      <c r="F20" s="84" t="s">
        <v>585</v>
      </c>
      <c r="G20" s="97" t="s">
        <v>152</v>
      </c>
      <c r="H20" s="98">
        <v>0</v>
      </c>
      <c r="I20" s="98">
        <v>0</v>
      </c>
      <c r="J20" s="94">
        <v>11254.36</v>
      </c>
      <c r="K20" s="95">
        <f t="shared" si="1"/>
        <v>0.19579853347572032</v>
      </c>
      <c r="L20" s="95">
        <f>J20/'סכום נכסי הקרן'!$C$42</f>
        <v>1.9420536625342984E-2</v>
      </c>
    </row>
    <row r="21" spans="2:12" s="121" customFormat="1">
      <c r="B21" s="87" t="s">
        <v>586</v>
      </c>
      <c r="C21" s="84" t="s">
        <v>596</v>
      </c>
      <c r="D21" s="84">
        <v>10</v>
      </c>
      <c r="E21" s="84" t="s">
        <v>584</v>
      </c>
      <c r="F21" s="84" t="s">
        <v>585</v>
      </c>
      <c r="G21" s="97" t="s">
        <v>154</v>
      </c>
      <c r="H21" s="98">
        <v>0</v>
      </c>
      <c r="I21" s="98">
        <v>0</v>
      </c>
      <c r="J21" s="94">
        <v>31.79</v>
      </c>
      <c r="K21" s="95">
        <f t="shared" si="1"/>
        <v>5.5306879993115093E-4</v>
      </c>
      <c r="L21" s="95">
        <f>J21/'סכום נכסי הקרן'!$C$42</f>
        <v>5.4856860747270698E-5</v>
      </c>
    </row>
    <row r="22" spans="2:12" s="121" customFormat="1">
      <c r="B22" s="87" t="s">
        <v>586</v>
      </c>
      <c r="C22" s="84" t="s">
        <v>597</v>
      </c>
      <c r="D22" s="84">
        <v>10</v>
      </c>
      <c r="E22" s="84" t="s">
        <v>584</v>
      </c>
      <c r="F22" s="84" t="s">
        <v>585</v>
      </c>
      <c r="G22" s="97" t="s">
        <v>162</v>
      </c>
      <c r="H22" s="98">
        <v>0</v>
      </c>
      <c r="I22" s="98">
        <v>0</v>
      </c>
      <c r="J22" s="94">
        <v>0.99</v>
      </c>
      <c r="K22" s="95">
        <f t="shared" si="1"/>
        <v>1.7223595845606779E-5</v>
      </c>
      <c r="L22" s="95">
        <f>J22/'סכום נכסי הקרן'!$C$42</f>
        <v>1.7083451443786723E-6</v>
      </c>
    </row>
    <row r="23" spans="2:12" s="121" customFormat="1">
      <c r="B23" s="87" t="s">
        <v>586</v>
      </c>
      <c r="C23" s="84" t="s">
        <v>598</v>
      </c>
      <c r="D23" s="84">
        <v>10</v>
      </c>
      <c r="E23" s="84" t="s">
        <v>584</v>
      </c>
      <c r="F23" s="84" t="s">
        <v>585</v>
      </c>
      <c r="G23" s="97" t="s">
        <v>161</v>
      </c>
      <c r="H23" s="98">
        <v>0</v>
      </c>
      <c r="I23" s="98">
        <v>0</v>
      </c>
      <c r="J23" s="94">
        <v>0.40150000000000002</v>
      </c>
      <c r="K23" s="95">
        <f t="shared" si="1"/>
        <v>6.9851249818294165E-6</v>
      </c>
      <c r="L23" s="95">
        <f>J23/'סכום נכסי הקרן'!$C$42</f>
        <v>6.9282886410912828E-7</v>
      </c>
    </row>
    <row r="24" spans="2:12" s="121" customFormat="1">
      <c r="B24" s="87" t="s">
        <v>586</v>
      </c>
      <c r="C24" s="84" t="s">
        <v>599</v>
      </c>
      <c r="D24" s="84">
        <v>10</v>
      </c>
      <c r="E24" s="84" t="s">
        <v>584</v>
      </c>
      <c r="F24" s="84" t="s">
        <v>585</v>
      </c>
      <c r="G24" s="97" t="s">
        <v>156</v>
      </c>
      <c r="H24" s="98">
        <v>0</v>
      </c>
      <c r="I24" s="98">
        <v>0</v>
      </c>
      <c r="J24" s="94">
        <v>0.14124999999999999</v>
      </c>
      <c r="K24" s="95">
        <f t="shared" si="1"/>
        <v>2.4574069830221791E-6</v>
      </c>
      <c r="L24" s="95">
        <f>J24/'סכום נכסי הקרן'!$C$42</f>
        <v>2.4374116327624997E-7</v>
      </c>
    </row>
    <row r="25" spans="2:12" s="121" customFormat="1">
      <c r="B25" s="87" t="s">
        <v>586</v>
      </c>
      <c r="C25" s="84" t="s">
        <v>600</v>
      </c>
      <c r="D25" s="84">
        <v>10</v>
      </c>
      <c r="E25" s="84" t="s">
        <v>584</v>
      </c>
      <c r="F25" s="84" t="s">
        <v>585</v>
      </c>
      <c r="G25" s="97" t="s">
        <v>155</v>
      </c>
      <c r="H25" s="98">
        <v>0</v>
      </c>
      <c r="I25" s="98">
        <v>0</v>
      </c>
      <c r="J25" s="94">
        <v>204.26948999999999</v>
      </c>
      <c r="K25" s="95">
        <f t="shared" si="1"/>
        <v>3.5537930700487021E-3</v>
      </c>
      <c r="L25" s="95">
        <f>J25/'סכום נכסי הקרן'!$C$42</f>
        <v>3.5248766806687652E-4</v>
      </c>
    </row>
    <row r="26" spans="2:12" s="121" customFormat="1">
      <c r="B26" s="87" t="s">
        <v>593</v>
      </c>
      <c r="C26" s="84" t="s">
        <v>601</v>
      </c>
      <c r="D26" s="84">
        <v>26</v>
      </c>
      <c r="E26" s="84" t="s">
        <v>592</v>
      </c>
      <c r="F26" s="84" t="s">
        <v>585</v>
      </c>
      <c r="G26" s="97" t="s">
        <v>161</v>
      </c>
      <c r="H26" s="98">
        <v>0</v>
      </c>
      <c r="I26" s="98">
        <v>0</v>
      </c>
      <c r="J26" s="94">
        <v>2.1898299999999997</v>
      </c>
      <c r="K26" s="95">
        <f t="shared" si="1"/>
        <v>3.809772413190413E-5</v>
      </c>
      <c r="L26" s="95">
        <f>J26/'סכום נכסי הקרן'!$C$42</f>
        <v>3.7787731793078257E-6</v>
      </c>
    </row>
    <row r="27" spans="2:12" s="121" customFormat="1">
      <c r="B27" s="87" t="s">
        <v>593</v>
      </c>
      <c r="C27" s="84" t="s">
        <v>602</v>
      </c>
      <c r="D27" s="84">
        <v>26</v>
      </c>
      <c r="E27" s="84" t="s">
        <v>592</v>
      </c>
      <c r="F27" s="84" t="s">
        <v>585</v>
      </c>
      <c r="G27" s="97" t="s">
        <v>152</v>
      </c>
      <c r="H27" s="98">
        <v>0</v>
      </c>
      <c r="I27" s="98">
        <v>0</v>
      </c>
      <c r="J27" s="94">
        <v>25.651869999999999</v>
      </c>
      <c r="K27" s="95">
        <f t="shared" si="1"/>
        <v>4.46280244004086E-4</v>
      </c>
      <c r="L27" s="95">
        <f>J27/'סכום נכסי הקרן'!$C$42</f>
        <v>4.4264896523972656E-5</v>
      </c>
    </row>
    <row r="28" spans="2:12" s="121" customFormat="1">
      <c r="B28" s="87" t="s">
        <v>593</v>
      </c>
      <c r="C28" s="84" t="s">
        <v>603</v>
      </c>
      <c r="D28" s="84">
        <v>26</v>
      </c>
      <c r="E28" s="84" t="s">
        <v>592</v>
      </c>
      <c r="F28" s="84" t="s">
        <v>585</v>
      </c>
      <c r="G28" s="97" t="s">
        <v>154</v>
      </c>
      <c r="H28" s="98">
        <v>0</v>
      </c>
      <c r="I28" s="98">
        <v>0</v>
      </c>
      <c r="J28" s="94">
        <v>3.2200000000000002E-3</v>
      </c>
      <c r="K28" s="95">
        <f t="shared" si="1"/>
        <v>5.6020180427125078E-8</v>
      </c>
      <c r="L28" s="95">
        <f>J28/'סכום נכסי הקרן'!$C$42</f>
        <v>5.5564357221205303E-9</v>
      </c>
    </row>
    <row r="29" spans="2:12" s="121" customFormat="1">
      <c r="B29" s="87" t="s">
        <v>593</v>
      </c>
      <c r="C29" s="84" t="s">
        <v>604</v>
      </c>
      <c r="D29" s="84">
        <v>26</v>
      </c>
      <c r="E29" s="84" t="s">
        <v>592</v>
      </c>
      <c r="F29" s="84" t="s">
        <v>585</v>
      </c>
      <c r="G29" s="97" t="s">
        <v>155</v>
      </c>
      <c r="H29" s="98">
        <v>0</v>
      </c>
      <c r="I29" s="98">
        <v>0</v>
      </c>
      <c r="J29" s="94">
        <v>1.61955</v>
      </c>
      <c r="K29" s="95">
        <f t="shared" si="1"/>
        <v>2.8176237021972181E-5</v>
      </c>
      <c r="L29" s="95">
        <f>J29/'סכום נכסי הקרן'!$C$42</f>
        <v>2.7946973520994737E-6</v>
      </c>
    </row>
    <row r="30" spans="2:12" s="121" customFormat="1">
      <c r="B30" s="87" t="s">
        <v>593</v>
      </c>
      <c r="C30" s="84" t="s">
        <v>605</v>
      </c>
      <c r="D30" s="84">
        <v>26</v>
      </c>
      <c r="E30" s="84" t="s">
        <v>592</v>
      </c>
      <c r="F30" s="84" t="s">
        <v>585</v>
      </c>
      <c r="G30" s="97" t="s">
        <v>162</v>
      </c>
      <c r="H30" s="98">
        <v>0</v>
      </c>
      <c r="I30" s="98">
        <v>0</v>
      </c>
      <c r="J30" s="94">
        <v>0.24953999999999998</v>
      </c>
      <c r="K30" s="95">
        <f t="shared" si="1"/>
        <v>4.3413900073865811E-6</v>
      </c>
      <c r="L30" s="95">
        <f>J30/'סכום נכסי הקרן'!$C$42</f>
        <v>4.3060651245278169E-7</v>
      </c>
    </row>
    <row r="31" spans="2:12" s="121" customFormat="1">
      <c r="B31" s="83"/>
      <c r="C31" s="84"/>
      <c r="D31" s="84"/>
      <c r="E31" s="84"/>
      <c r="F31" s="84"/>
      <c r="G31" s="84"/>
      <c r="H31" s="84"/>
      <c r="I31" s="84"/>
      <c r="J31" s="84"/>
      <c r="K31" s="95"/>
      <c r="L31" s="84"/>
    </row>
    <row r="32" spans="2:12" s="121" customFormat="1">
      <c r="B32" s="81" t="s">
        <v>217</v>
      </c>
      <c r="C32" s="82"/>
      <c r="D32" s="82"/>
      <c r="E32" s="82"/>
      <c r="F32" s="82"/>
      <c r="G32" s="82"/>
      <c r="H32" s="82"/>
      <c r="I32" s="82"/>
      <c r="J32" s="91">
        <f>J33</f>
        <v>8884.5653399999992</v>
      </c>
      <c r="K32" s="92">
        <f t="shared" ref="K32:K35" si="2">J32/$J$10</f>
        <v>0.15456986129297573</v>
      </c>
      <c r="L32" s="92">
        <f>J32/'סכום נכסי הקרן'!$C$42</f>
        <v>1.5331216220711158E-2</v>
      </c>
    </row>
    <row r="33" spans="2:15" s="122" customFormat="1">
      <c r="B33" s="119" t="s">
        <v>34</v>
      </c>
      <c r="C33" s="114"/>
      <c r="D33" s="114"/>
      <c r="E33" s="114"/>
      <c r="F33" s="114"/>
      <c r="G33" s="114"/>
      <c r="H33" s="114"/>
      <c r="I33" s="114"/>
      <c r="J33" s="115">
        <f>SUM(J34:J35)</f>
        <v>8884.5653399999992</v>
      </c>
      <c r="K33" s="116">
        <f t="shared" si="2"/>
        <v>0.15456986129297573</v>
      </c>
      <c r="L33" s="116">
        <f>J33/'סכום נכסי הקרן'!$C$42</f>
        <v>1.5331216220711158E-2</v>
      </c>
    </row>
    <row r="34" spans="2:15" s="121" customFormat="1">
      <c r="B34" s="87" t="s">
        <v>606</v>
      </c>
      <c r="C34" s="84" t="s">
        <v>607</v>
      </c>
      <c r="D34" s="84"/>
      <c r="E34" s="84" t="s">
        <v>243</v>
      </c>
      <c r="F34" s="84" t="s">
        <v>608</v>
      </c>
      <c r="G34" s="97"/>
      <c r="H34" s="98">
        <v>0</v>
      </c>
      <c r="I34" s="98">
        <v>0</v>
      </c>
      <c r="J34" s="94">
        <v>7272.9253399999998</v>
      </c>
      <c r="K34" s="95">
        <f t="shared" si="2"/>
        <v>0.1265312390620528</v>
      </c>
      <c r="L34" s="95">
        <f>J34/'סכום נכסי הקרן'!$C$42</f>
        <v>1.2550168373755156E-2</v>
      </c>
      <c r="N34" s="123"/>
      <c r="O34" s="124"/>
    </row>
    <row r="35" spans="2:15" s="121" customFormat="1">
      <c r="B35" s="87" t="s">
        <v>609</v>
      </c>
      <c r="C35" s="84" t="s">
        <v>610</v>
      </c>
      <c r="D35" s="84"/>
      <c r="E35" s="84" t="s">
        <v>243</v>
      </c>
      <c r="F35" s="84" t="s">
        <v>608</v>
      </c>
      <c r="G35" s="97"/>
      <c r="H35" s="98">
        <v>0</v>
      </c>
      <c r="I35" s="98">
        <v>0</v>
      </c>
      <c r="J35" s="94">
        <v>1611.64</v>
      </c>
      <c r="K35" s="95">
        <f t="shared" si="2"/>
        <v>2.803862223092294E-2</v>
      </c>
      <c r="L35" s="95">
        <f>J35/'סכום נכסי הקרן'!$C$42</f>
        <v>2.7810478469560036E-3</v>
      </c>
      <c r="N35" s="123"/>
      <c r="O35" s="124"/>
    </row>
    <row r="36" spans="2:15" s="121" customFormat="1">
      <c r="B36" s="125"/>
      <c r="C36" s="126"/>
    </row>
    <row r="37" spans="2:15">
      <c r="D37" s="1"/>
    </row>
    <row r="38" spans="2:15">
      <c r="D38" s="1"/>
    </row>
    <row r="39" spans="2:15">
      <c r="D39" s="1"/>
    </row>
    <row r="40" spans="2:15">
      <c r="B40" s="99" t="s">
        <v>237</v>
      </c>
      <c r="D40" s="1"/>
    </row>
    <row r="41" spans="2:15">
      <c r="B41" s="108"/>
      <c r="D41" s="1"/>
    </row>
    <row r="42" spans="2:15">
      <c r="D42" s="1"/>
    </row>
    <row r="43" spans="2:15">
      <c r="D43" s="1"/>
    </row>
    <row r="44" spans="2:15">
      <c r="D44" s="1"/>
    </row>
    <row r="45" spans="2:15">
      <c r="D45" s="1"/>
    </row>
    <row r="46" spans="2:15">
      <c r="D46" s="1"/>
    </row>
    <row r="47" spans="2:15">
      <c r="D47" s="1"/>
    </row>
    <row r="48" spans="2:15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105</v>
      </c>
      <c r="C7" s="31" t="s">
        <v>36</v>
      </c>
      <c r="D7" s="31" t="s">
        <v>49</v>
      </c>
      <c r="E7" s="31" t="s">
        <v>15</v>
      </c>
      <c r="F7" s="31" t="s">
        <v>50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222</v>
      </c>
      <c r="M7" s="31" t="s">
        <v>207</v>
      </c>
      <c r="N7" s="31" t="s">
        <v>46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238</v>
      </c>
    </row>
    <row r="2" spans="2:18">
      <c r="B2" s="57" t="s">
        <v>167</v>
      </c>
      <c r="C2" s="78" t="s">
        <v>239</v>
      </c>
    </row>
    <row r="3" spans="2:18">
      <c r="B3" s="57" t="s">
        <v>169</v>
      </c>
      <c r="C3" s="78" t="s">
        <v>240</v>
      </c>
    </row>
    <row r="4" spans="2:18">
      <c r="B4" s="57" t="s">
        <v>170</v>
      </c>
      <c r="C4" s="78">
        <v>2112</v>
      </c>
    </row>
    <row r="6" spans="2:1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105</v>
      </c>
      <c r="C7" s="31" t="s">
        <v>36</v>
      </c>
      <c r="D7" s="31" t="s">
        <v>49</v>
      </c>
      <c r="E7" s="31" t="s">
        <v>15</v>
      </c>
      <c r="F7" s="31" t="s">
        <v>50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222</v>
      </c>
      <c r="M7" s="31" t="s">
        <v>207</v>
      </c>
      <c r="N7" s="31" t="s">
        <v>46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37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168</v>
      </c>
      <c r="C1" s="78" t="s" vm="1">
        <v>238</v>
      </c>
    </row>
    <row r="2" spans="2:53">
      <c r="B2" s="57" t="s">
        <v>167</v>
      </c>
      <c r="C2" s="78" t="s">
        <v>239</v>
      </c>
    </row>
    <row r="3" spans="2:53">
      <c r="B3" s="57" t="s">
        <v>169</v>
      </c>
      <c r="C3" s="78" t="s">
        <v>240</v>
      </c>
    </row>
    <row r="4" spans="2:53">
      <c r="B4" s="57" t="s">
        <v>170</v>
      </c>
      <c r="C4" s="78">
        <v>2112</v>
      </c>
    </row>
    <row r="6" spans="2:53" ht="21.75" customHeight="1">
      <c r="B6" s="132" t="s">
        <v>198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66" customHeight="1">
      <c r="B8" s="23" t="s">
        <v>104</v>
      </c>
      <c r="C8" s="31" t="s">
        <v>36</v>
      </c>
      <c r="D8" s="31" t="s">
        <v>108</v>
      </c>
      <c r="E8" s="31" t="s">
        <v>15</v>
      </c>
      <c r="F8" s="31" t="s">
        <v>50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236</v>
      </c>
      <c r="O8" s="31" t="s">
        <v>48</v>
      </c>
      <c r="P8" s="31" t="s">
        <v>224</v>
      </c>
      <c r="Q8" s="31" t="s">
        <v>171</v>
      </c>
      <c r="R8" s="72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17" t="s">
        <v>225</v>
      </c>
      <c r="O9" s="33" t="s">
        <v>230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26</v>
      </c>
      <c r="C11" s="80"/>
      <c r="D11" s="80"/>
      <c r="E11" s="80"/>
      <c r="F11" s="80"/>
      <c r="G11" s="80"/>
      <c r="H11" s="88">
        <v>7.1570310294236927</v>
      </c>
      <c r="I11" s="80"/>
      <c r="J11" s="80"/>
      <c r="K11" s="89">
        <v>1.2673969149810534E-2</v>
      </c>
      <c r="L11" s="88"/>
      <c r="M11" s="90"/>
      <c r="N11" s="80"/>
      <c r="O11" s="88">
        <v>42474.052268159998</v>
      </c>
      <c r="P11" s="80"/>
      <c r="Q11" s="89">
        <f>O11/$O$11</f>
        <v>1</v>
      </c>
      <c r="R11" s="89">
        <f>O11/'סכום נכסי הקרן'!$C$42</f>
        <v>7.3293273691310168E-2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218</v>
      </c>
      <c r="C12" s="82"/>
      <c r="D12" s="82"/>
      <c r="E12" s="82"/>
      <c r="F12" s="82"/>
      <c r="G12" s="82"/>
      <c r="H12" s="91">
        <v>7.1570310294236927</v>
      </c>
      <c r="I12" s="82"/>
      <c r="J12" s="82"/>
      <c r="K12" s="92">
        <v>1.2673969149810534E-2</v>
      </c>
      <c r="L12" s="91"/>
      <c r="M12" s="93"/>
      <c r="N12" s="82"/>
      <c r="O12" s="91">
        <v>42474.052268159998</v>
      </c>
      <c r="P12" s="82"/>
      <c r="Q12" s="92">
        <f t="shared" ref="Q12:Q25" si="0">O12/$O$11</f>
        <v>1</v>
      </c>
      <c r="R12" s="92">
        <f>O12/'סכום נכסי הקרן'!$C$42</f>
        <v>7.3293273691310168E-2</v>
      </c>
      <c r="AW12" s="4"/>
    </row>
    <row r="13" spans="2:53" s="100" customFormat="1">
      <c r="B13" s="119" t="s">
        <v>25</v>
      </c>
      <c r="C13" s="114"/>
      <c r="D13" s="114"/>
      <c r="E13" s="114"/>
      <c r="F13" s="114"/>
      <c r="G13" s="114"/>
      <c r="H13" s="115">
        <v>6.9839440492355873</v>
      </c>
      <c r="I13" s="114"/>
      <c r="J13" s="114"/>
      <c r="K13" s="116">
        <v>2.9204527538950714E-3</v>
      </c>
      <c r="L13" s="115"/>
      <c r="M13" s="117"/>
      <c r="N13" s="114"/>
      <c r="O13" s="115">
        <v>16157.497309656999</v>
      </c>
      <c r="P13" s="114"/>
      <c r="Q13" s="116">
        <f t="shared" si="0"/>
        <v>0.38040866003664103</v>
      </c>
      <c r="R13" s="116">
        <f>O13/'סכום נכסי הקרן'!$C$42</f>
        <v>2.7881396034610099E-2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6.9839440492355873</v>
      </c>
      <c r="I14" s="82"/>
      <c r="J14" s="82"/>
      <c r="K14" s="92">
        <v>2.9204527538950714E-3</v>
      </c>
      <c r="L14" s="91"/>
      <c r="M14" s="93"/>
      <c r="N14" s="82"/>
      <c r="O14" s="91">
        <v>16157.497309656999</v>
      </c>
      <c r="P14" s="82"/>
      <c r="Q14" s="92">
        <f t="shared" si="0"/>
        <v>0.38040866003664103</v>
      </c>
      <c r="R14" s="92">
        <f>O14/'סכום נכסי הקרן'!$C$42</f>
        <v>2.7881396034610099E-2</v>
      </c>
    </row>
    <row r="15" spans="2:53">
      <c r="B15" s="86" t="s">
        <v>241</v>
      </c>
      <c r="C15" s="84" t="s">
        <v>242</v>
      </c>
      <c r="D15" s="97" t="s">
        <v>109</v>
      </c>
      <c r="E15" s="84" t="s">
        <v>243</v>
      </c>
      <c r="F15" s="84"/>
      <c r="G15" s="84"/>
      <c r="H15" s="94">
        <v>2.4699999999992399</v>
      </c>
      <c r="I15" s="97" t="s">
        <v>153</v>
      </c>
      <c r="J15" s="98">
        <v>0.04</v>
      </c>
      <c r="K15" s="95">
        <v>-3.8999999999969697E-3</v>
      </c>
      <c r="L15" s="94">
        <v>1359333.9608039998</v>
      </c>
      <c r="M15" s="96">
        <v>148.08000000000001</v>
      </c>
      <c r="N15" s="84"/>
      <c r="O15" s="94">
        <v>2012.9017200989999</v>
      </c>
      <c r="P15" s="95">
        <v>8.7429305033436531E-5</v>
      </c>
      <c r="Q15" s="95">
        <f t="shared" si="0"/>
        <v>4.7391327471900765E-2</v>
      </c>
      <c r="R15" s="95">
        <f>O15/'סכום נכסי הקרן'!$C$42</f>
        <v>3.4734655349925292E-3</v>
      </c>
    </row>
    <row r="16" spans="2:53" ht="20.25">
      <c r="B16" s="86" t="s">
        <v>244</v>
      </c>
      <c r="C16" s="84" t="s">
        <v>245</v>
      </c>
      <c r="D16" s="97" t="s">
        <v>109</v>
      </c>
      <c r="E16" s="84" t="s">
        <v>243</v>
      </c>
      <c r="F16" s="84"/>
      <c r="G16" s="84"/>
      <c r="H16" s="94">
        <v>5.1000000000041199</v>
      </c>
      <c r="I16" s="97" t="s">
        <v>153</v>
      </c>
      <c r="J16" s="98">
        <v>0.04</v>
      </c>
      <c r="K16" s="95">
        <v>2.299999999999117E-3</v>
      </c>
      <c r="L16" s="94">
        <v>447296.05036300002</v>
      </c>
      <c r="M16" s="96">
        <v>151.94</v>
      </c>
      <c r="N16" s="84"/>
      <c r="O16" s="94">
        <v>679.621606122</v>
      </c>
      <c r="P16" s="95">
        <v>3.9159571133949679E-5</v>
      </c>
      <c r="Q16" s="95">
        <f t="shared" si="0"/>
        <v>1.6000865701045145E-2</v>
      </c>
      <c r="R16" s="95">
        <f>O16/'סכום נכסי הקרן'!$C$42</f>
        <v>1.1727558291245992E-3</v>
      </c>
      <c r="AU16" s="4"/>
    </row>
    <row r="17" spans="2:48" ht="20.25">
      <c r="B17" s="86" t="s">
        <v>246</v>
      </c>
      <c r="C17" s="84" t="s">
        <v>247</v>
      </c>
      <c r="D17" s="97" t="s">
        <v>109</v>
      </c>
      <c r="E17" s="84" t="s">
        <v>243</v>
      </c>
      <c r="F17" s="84"/>
      <c r="G17" s="84"/>
      <c r="H17" s="94">
        <v>8.1499999999990411</v>
      </c>
      <c r="I17" s="97" t="s">
        <v>153</v>
      </c>
      <c r="J17" s="98">
        <v>7.4999999999999997E-3</v>
      </c>
      <c r="K17" s="95">
        <v>6.4000000000002067E-3</v>
      </c>
      <c r="L17" s="94">
        <v>1882258.4034849999</v>
      </c>
      <c r="M17" s="96">
        <v>102.75</v>
      </c>
      <c r="N17" s="84"/>
      <c r="O17" s="94">
        <v>1934.0205060390001</v>
      </c>
      <c r="P17" s="95">
        <v>1.4217276812674874E-4</v>
      </c>
      <c r="Q17" s="95">
        <f t="shared" si="0"/>
        <v>4.5534165043367152E-2</v>
      </c>
      <c r="R17" s="95">
        <f>O17/'סכום נכסי הקרן'!$C$42</f>
        <v>3.3373480208287966E-3</v>
      </c>
      <c r="AV17" s="4"/>
    </row>
    <row r="18" spans="2:48">
      <c r="B18" s="86" t="s">
        <v>248</v>
      </c>
      <c r="C18" s="84" t="s">
        <v>249</v>
      </c>
      <c r="D18" s="97" t="s">
        <v>109</v>
      </c>
      <c r="E18" s="84" t="s">
        <v>243</v>
      </c>
      <c r="F18" s="84"/>
      <c r="G18" s="84"/>
      <c r="H18" s="94">
        <v>13.480000000000384</v>
      </c>
      <c r="I18" s="97" t="s">
        <v>153</v>
      </c>
      <c r="J18" s="98">
        <v>0.04</v>
      </c>
      <c r="K18" s="95">
        <v>1.2699999999999585E-2</v>
      </c>
      <c r="L18" s="94">
        <v>1675795.10219</v>
      </c>
      <c r="M18" s="96">
        <v>172.7</v>
      </c>
      <c r="N18" s="84"/>
      <c r="O18" s="94">
        <v>2894.0981240560004</v>
      </c>
      <c r="P18" s="95">
        <v>1.0330638113816495E-4</v>
      </c>
      <c r="Q18" s="95">
        <f t="shared" si="0"/>
        <v>6.8138027089671288E-2</v>
      </c>
      <c r="R18" s="95">
        <f>O18/'סכום נכסי הקרן'!$C$42</f>
        <v>4.9940590682691849E-3</v>
      </c>
      <c r="AU18" s="3"/>
    </row>
    <row r="19" spans="2:48">
      <c r="B19" s="86" t="s">
        <v>250</v>
      </c>
      <c r="C19" s="84" t="s">
        <v>251</v>
      </c>
      <c r="D19" s="97" t="s">
        <v>109</v>
      </c>
      <c r="E19" s="84" t="s">
        <v>243</v>
      </c>
      <c r="F19" s="84"/>
      <c r="G19" s="84"/>
      <c r="H19" s="94">
        <v>17.659999999986297</v>
      </c>
      <c r="I19" s="97" t="s">
        <v>153</v>
      </c>
      <c r="J19" s="98">
        <v>2.75E-2</v>
      </c>
      <c r="K19" s="95">
        <v>1.5399999999976639E-2</v>
      </c>
      <c r="L19" s="94">
        <v>430607.81774600002</v>
      </c>
      <c r="M19" s="96">
        <v>133.19999999999999</v>
      </c>
      <c r="N19" s="84"/>
      <c r="O19" s="94">
        <v>573.56961032100003</v>
      </c>
      <c r="P19" s="95">
        <v>2.43624433076265E-5</v>
      </c>
      <c r="Q19" s="95">
        <f t="shared" si="0"/>
        <v>1.3504000199928355E-2</v>
      </c>
      <c r="R19" s="95">
        <f>O19/'סכום נכסי הקרן'!$C$42</f>
        <v>9.8975238258085609E-4</v>
      </c>
      <c r="AV19" s="3"/>
    </row>
    <row r="20" spans="2:48">
      <c r="B20" s="86" t="s">
        <v>252</v>
      </c>
      <c r="C20" s="84" t="s">
        <v>253</v>
      </c>
      <c r="D20" s="97" t="s">
        <v>109</v>
      </c>
      <c r="E20" s="84" t="s">
        <v>243</v>
      </c>
      <c r="F20" s="84"/>
      <c r="G20" s="84"/>
      <c r="H20" s="94">
        <v>4.5800000000023884</v>
      </c>
      <c r="I20" s="97" t="s">
        <v>153</v>
      </c>
      <c r="J20" s="98">
        <v>1.7500000000000002E-2</v>
      </c>
      <c r="K20" s="95">
        <v>6.0000000000486715E-4</v>
      </c>
      <c r="L20" s="94">
        <v>779519.56576599996</v>
      </c>
      <c r="M20" s="96">
        <v>110.7</v>
      </c>
      <c r="N20" s="84"/>
      <c r="O20" s="94">
        <v>862.92813759299997</v>
      </c>
      <c r="P20" s="95">
        <v>5.4431618688395004E-5</v>
      </c>
      <c r="Q20" s="95">
        <f t="shared" si="0"/>
        <v>2.0316595462681587E-2</v>
      </c>
      <c r="R20" s="95">
        <f>O20/'סכום נכסי הקרן'!$C$42</f>
        <v>1.4890697917219519E-3</v>
      </c>
    </row>
    <row r="21" spans="2:48">
      <c r="B21" s="86" t="s">
        <v>254</v>
      </c>
      <c r="C21" s="84" t="s">
        <v>255</v>
      </c>
      <c r="D21" s="97" t="s">
        <v>109</v>
      </c>
      <c r="E21" s="84" t="s">
        <v>243</v>
      </c>
      <c r="F21" s="84"/>
      <c r="G21" s="84"/>
      <c r="H21" s="94">
        <v>0.82999999999995411</v>
      </c>
      <c r="I21" s="97" t="s">
        <v>153</v>
      </c>
      <c r="J21" s="98">
        <v>0.03</v>
      </c>
      <c r="K21" s="95">
        <v>-5.1999999999970195E-3</v>
      </c>
      <c r="L21" s="94">
        <v>1525795.5456970001</v>
      </c>
      <c r="M21" s="96">
        <v>114.34</v>
      </c>
      <c r="N21" s="84"/>
      <c r="O21" s="94">
        <v>1744.5945559759998</v>
      </c>
      <c r="P21" s="95">
        <v>9.9528360590450565E-5</v>
      </c>
      <c r="Q21" s="95">
        <f t="shared" si="0"/>
        <v>4.1074360999546249E-2</v>
      </c>
      <c r="R21" s="95">
        <f>O21/'סכום נכסי הקרן'!$C$42</f>
        <v>3.0104743824354192E-3</v>
      </c>
    </row>
    <row r="22" spans="2:48">
      <c r="B22" s="86" t="s">
        <v>256</v>
      </c>
      <c r="C22" s="84" t="s">
        <v>257</v>
      </c>
      <c r="D22" s="97" t="s">
        <v>109</v>
      </c>
      <c r="E22" s="84" t="s">
        <v>243</v>
      </c>
      <c r="F22" s="84"/>
      <c r="G22" s="84"/>
      <c r="H22" s="94">
        <v>1.830000000000078</v>
      </c>
      <c r="I22" s="97" t="s">
        <v>153</v>
      </c>
      <c r="J22" s="98">
        <v>1E-3</v>
      </c>
      <c r="K22" s="95">
        <v>-4.7000000000021452E-3</v>
      </c>
      <c r="L22" s="94">
        <v>2005187.2767169999</v>
      </c>
      <c r="M22" s="96">
        <v>102.28</v>
      </c>
      <c r="N22" s="84"/>
      <c r="O22" s="94">
        <v>2050.905457548</v>
      </c>
      <c r="P22" s="95">
        <v>1.3230809590649272E-4</v>
      </c>
      <c r="Q22" s="95">
        <f t="shared" si="0"/>
        <v>4.8286079336146336E-2</v>
      </c>
      <c r="R22" s="95">
        <f>O22/'סכום נכסי הקרן'!$C$42</f>
        <v>3.5390448282644899E-3</v>
      </c>
    </row>
    <row r="23" spans="2:48">
      <c r="B23" s="86" t="s">
        <v>258</v>
      </c>
      <c r="C23" s="84" t="s">
        <v>259</v>
      </c>
      <c r="D23" s="97" t="s">
        <v>109</v>
      </c>
      <c r="E23" s="84" t="s">
        <v>243</v>
      </c>
      <c r="F23" s="84"/>
      <c r="G23" s="84"/>
      <c r="H23" s="94">
        <v>6.6799999999960553</v>
      </c>
      <c r="I23" s="97" t="s">
        <v>153</v>
      </c>
      <c r="J23" s="98">
        <v>7.4999999999999997E-3</v>
      </c>
      <c r="K23" s="95">
        <v>4.0999999999950711E-3</v>
      </c>
      <c r="L23" s="94">
        <v>589819.36598099989</v>
      </c>
      <c r="M23" s="96">
        <v>103.21</v>
      </c>
      <c r="N23" s="84"/>
      <c r="O23" s="94">
        <v>608.75255863000007</v>
      </c>
      <c r="P23" s="95">
        <v>4.2319679883514917E-5</v>
      </c>
      <c r="Q23" s="95">
        <f t="shared" si="0"/>
        <v>1.433234000812166E-2</v>
      </c>
      <c r="R23" s="95">
        <f>O23/'סכום נכסי הקרן'!$C$42</f>
        <v>1.0504641188521754E-3</v>
      </c>
    </row>
    <row r="24" spans="2:48">
      <c r="B24" s="86" t="s">
        <v>260</v>
      </c>
      <c r="C24" s="84" t="s">
        <v>261</v>
      </c>
      <c r="D24" s="97" t="s">
        <v>109</v>
      </c>
      <c r="E24" s="84" t="s">
        <v>243</v>
      </c>
      <c r="F24" s="84"/>
      <c r="G24" s="84"/>
      <c r="H24" s="94">
        <v>22.839999999998291</v>
      </c>
      <c r="I24" s="97" t="s">
        <v>153</v>
      </c>
      <c r="J24" s="98">
        <v>0.01</v>
      </c>
      <c r="K24" s="95">
        <v>1.7699999999993235E-2</v>
      </c>
      <c r="L24" s="94">
        <v>986761.95086400001</v>
      </c>
      <c r="M24" s="96">
        <v>85.41</v>
      </c>
      <c r="N24" s="84"/>
      <c r="O24" s="94">
        <v>842.79334934099995</v>
      </c>
      <c r="P24" s="95">
        <v>8.9738125256081359E-5</v>
      </c>
      <c r="Q24" s="95">
        <f t="shared" si="0"/>
        <v>1.9842546315572217E-2</v>
      </c>
      <c r="R24" s="95">
        <f>O24/'סכום נכסי הקרן'!$C$42</f>
        <v>1.4543251778397328E-3</v>
      </c>
    </row>
    <row r="25" spans="2:48">
      <c r="B25" s="86" t="s">
        <v>262</v>
      </c>
      <c r="C25" s="84" t="s">
        <v>263</v>
      </c>
      <c r="D25" s="97" t="s">
        <v>109</v>
      </c>
      <c r="E25" s="84" t="s">
        <v>243</v>
      </c>
      <c r="F25" s="84"/>
      <c r="G25" s="84"/>
      <c r="H25" s="94">
        <v>3.5999999999993855</v>
      </c>
      <c r="I25" s="97" t="s">
        <v>153</v>
      </c>
      <c r="J25" s="98">
        <v>2.75E-2</v>
      </c>
      <c r="K25" s="95">
        <v>-1.8999999999995904E-3</v>
      </c>
      <c r="L25" s="94">
        <v>1680846.529016</v>
      </c>
      <c r="M25" s="96">
        <v>116.21</v>
      </c>
      <c r="N25" s="84"/>
      <c r="O25" s="94">
        <v>1953.3116839320001</v>
      </c>
      <c r="P25" s="95">
        <v>1.0137037573884703E-4</v>
      </c>
      <c r="Q25" s="95">
        <f t="shared" si="0"/>
        <v>4.5988352408660317E-2</v>
      </c>
      <c r="R25" s="95">
        <f>O25/'סכום נכסי הקרן'!$C$42</f>
        <v>3.3706368997003639E-3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00" customFormat="1">
      <c r="B27" s="119" t="s">
        <v>37</v>
      </c>
      <c r="C27" s="114"/>
      <c r="D27" s="114"/>
      <c r="E27" s="114"/>
      <c r="F27" s="114"/>
      <c r="G27" s="114"/>
      <c r="H27" s="115">
        <v>7.2633007300412666</v>
      </c>
      <c r="I27" s="114"/>
      <c r="J27" s="114"/>
      <c r="K27" s="116">
        <v>1.8662306725727953E-2</v>
      </c>
      <c r="L27" s="115"/>
      <c r="M27" s="117"/>
      <c r="N27" s="114"/>
      <c r="O27" s="115">
        <v>26316.554958503006</v>
      </c>
      <c r="P27" s="114"/>
      <c r="Q27" s="116">
        <f t="shared" ref="Q27:Q44" si="1">O27/$O$11</f>
        <v>0.61959133996335913</v>
      </c>
      <c r="R27" s="116">
        <f>O27/'סכום נכסי הקרן'!$C$42</f>
        <v>4.5411877656700086E-2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7.2633007300412666</v>
      </c>
      <c r="I28" s="82"/>
      <c r="J28" s="82"/>
      <c r="K28" s="92">
        <v>1.8662306725727953E-2</v>
      </c>
      <c r="L28" s="91"/>
      <c r="M28" s="93"/>
      <c r="N28" s="82"/>
      <c r="O28" s="91">
        <v>26316.554958503006</v>
      </c>
      <c r="P28" s="82"/>
      <c r="Q28" s="92">
        <f t="shared" si="1"/>
        <v>0.61959133996335913</v>
      </c>
      <c r="R28" s="92">
        <f>O28/'סכום נכסי הקרן'!$C$42</f>
        <v>4.5411877656700086E-2</v>
      </c>
    </row>
    <row r="29" spans="2:48">
      <c r="B29" s="86" t="s">
        <v>264</v>
      </c>
      <c r="C29" s="84" t="s">
        <v>265</v>
      </c>
      <c r="D29" s="97" t="s">
        <v>109</v>
      </c>
      <c r="E29" s="84" t="s">
        <v>243</v>
      </c>
      <c r="F29" s="84"/>
      <c r="G29" s="84"/>
      <c r="H29" s="94">
        <v>0.15999999961226613</v>
      </c>
      <c r="I29" s="97" t="s">
        <v>153</v>
      </c>
      <c r="J29" s="98">
        <v>0.06</v>
      </c>
      <c r="K29" s="95">
        <v>1.199999997091996E-3</v>
      </c>
      <c r="L29" s="94">
        <v>389.36989199999994</v>
      </c>
      <c r="M29" s="96">
        <v>105.98</v>
      </c>
      <c r="N29" s="84"/>
      <c r="O29" s="94">
        <v>0.41265420100000005</v>
      </c>
      <c r="P29" s="95">
        <v>3.3814352327614305E-8</v>
      </c>
      <c r="Q29" s="95">
        <f t="shared" si="1"/>
        <v>9.7154422279915064E-6</v>
      </c>
      <c r="R29" s="95">
        <f>O29/'סכום נכסי הקרן'!$C$42</f>
        <v>7.1207656624829367E-7</v>
      </c>
    </row>
    <row r="30" spans="2:48">
      <c r="B30" s="86" t="s">
        <v>266</v>
      </c>
      <c r="C30" s="84" t="s">
        <v>267</v>
      </c>
      <c r="D30" s="97" t="s">
        <v>109</v>
      </c>
      <c r="E30" s="84" t="s">
        <v>243</v>
      </c>
      <c r="F30" s="84"/>
      <c r="G30" s="84"/>
      <c r="H30" s="94">
        <v>6.579999999999913</v>
      </c>
      <c r="I30" s="97" t="s">
        <v>153</v>
      </c>
      <c r="J30" s="98">
        <v>6.25E-2</v>
      </c>
      <c r="K30" s="95">
        <v>1.9699999999999943E-2</v>
      </c>
      <c r="L30" s="94">
        <v>1215973.201472</v>
      </c>
      <c r="M30" s="96">
        <v>131.86000000000001</v>
      </c>
      <c r="N30" s="84"/>
      <c r="O30" s="94">
        <v>1603.3823101329999</v>
      </c>
      <c r="P30" s="95">
        <v>7.1686427179217487E-5</v>
      </c>
      <c r="Q30" s="95">
        <f t="shared" si="1"/>
        <v>3.7749690093378495E-2</v>
      </c>
      <c r="R30" s="95">
        <f>O30/'סכום נכסי הקרן'!$C$42</f>
        <v>2.7667983677761303E-3</v>
      </c>
    </row>
    <row r="31" spans="2:48">
      <c r="B31" s="86" t="s">
        <v>268</v>
      </c>
      <c r="C31" s="84" t="s">
        <v>269</v>
      </c>
      <c r="D31" s="97" t="s">
        <v>109</v>
      </c>
      <c r="E31" s="84" t="s">
        <v>243</v>
      </c>
      <c r="F31" s="84"/>
      <c r="G31" s="84"/>
      <c r="H31" s="94">
        <v>4.770000000000981</v>
      </c>
      <c r="I31" s="97" t="s">
        <v>153</v>
      </c>
      <c r="J31" s="98">
        <v>3.7499999999999999E-2</v>
      </c>
      <c r="K31" s="95">
        <v>1.5700000000000543E-2</v>
      </c>
      <c r="L31" s="94">
        <v>1138184.5527659999</v>
      </c>
      <c r="M31" s="96">
        <v>113.72</v>
      </c>
      <c r="N31" s="84"/>
      <c r="O31" s="94">
        <v>1294.343432849</v>
      </c>
      <c r="P31" s="95">
        <v>7.2463587397734986E-5</v>
      </c>
      <c r="Q31" s="95">
        <f t="shared" si="1"/>
        <v>3.047374488021912E-2</v>
      </c>
      <c r="R31" s="95">
        <f>O31/'סכום נכסי הקרן'!$C$42</f>
        <v>2.2335205239050618E-3</v>
      </c>
    </row>
    <row r="32" spans="2:48">
      <c r="B32" s="86" t="s">
        <v>270</v>
      </c>
      <c r="C32" s="84" t="s">
        <v>271</v>
      </c>
      <c r="D32" s="97" t="s">
        <v>109</v>
      </c>
      <c r="E32" s="84" t="s">
        <v>243</v>
      </c>
      <c r="F32" s="84"/>
      <c r="G32" s="84"/>
      <c r="H32" s="94">
        <v>17.710000000001322</v>
      </c>
      <c r="I32" s="97" t="s">
        <v>153</v>
      </c>
      <c r="J32" s="98">
        <v>3.7499999999999999E-2</v>
      </c>
      <c r="K32" s="95">
        <v>3.4400000000003358E-2</v>
      </c>
      <c r="L32" s="94">
        <v>2310395.9974090001</v>
      </c>
      <c r="M32" s="96">
        <v>108.29</v>
      </c>
      <c r="N32" s="84"/>
      <c r="O32" s="94">
        <v>2501.9277434390001</v>
      </c>
      <c r="P32" s="95">
        <v>2.5180464457534102E-4</v>
      </c>
      <c r="Q32" s="95">
        <f t="shared" si="1"/>
        <v>5.8904851546611924E-2</v>
      </c>
      <c r="R32" s="95">
        <f>O32/'סכום נכסי הקרן'!$C$42</f>
        <v>4.3173294061518231E-3</v>
      </c>
    </row>
    <row r="33" spans="2:18">
      <c r="B33" s="86" t="s">
        <v>272</v>
      </c>
      <c r="C33" s="84" t="s">
        <v>273</v>
      </c>
      <c r="D33" s="97" t="s">
        <v>109</v>
      </c>
      <c r="E33" s="84" t="s">
        <v>243</v>
      </c>
      <c r="F33" s="84"/>
      <c r="G33" s="84"/>
      <c r="H33" s="94">
        <v>0.41000000000025422</v>
      </c>
      <c r="I33" s="97" t="s">
        <v>153</v>
      </c>
      <c r="J33" s="98">
        <v>2.2499999999999999E-2</v>
      </c>
      <c r="K33" s="95">
        <v>2.9000000000014721E-3</v>
      </c>
      <c r="L33" s="94">
        <v>731621.56052699999</v>
      </c>
      <c r="M33" s="96">
        <v>102.13</v>
      </c>
      <c r="N33" s="84"/>
      <c r="O33" s="94">
        <v>747.20508574100006</v>
      </c>
      <c r="P33" s="95">
        <v>4.2168827567464379E-5</v>
      </c>
      <c r="Q33" s="95">
        <f t="shared" si="1"/>
        <v>1.7592036686858121E-2</v>
      </c>
      <c r="R33" s="95">
        <f>O33/'סכום נכסי הקרן'!$C$42</f>
        <v>1.2893779596774616E-3</v>
      </c>
    </row>
    <row r="34" spans="2:18">
      <c r="B34" s="86" t="s">
        <v>274</v>
      </c>
      <c r="C34" s="84" t="s">
        <v>275</v>
      </c>
      <c r="D34" s="97" t="s">
        <v>109</v>
      </c>
      <c r="E34" s="84" t="s">
        <v>243</v>
      </c>
      <c r="F34" s="84"/>
      <c r="G34" s="84"/>
      <c r="H34" s="94">
        <v>3.8400000000015355</v>
      </c>
      <c r="I34" s="97" t="s">
        <v>153</v>
      </c>
      <c r="J34" s="98">
        <v>1.2500000000000001E-2</v>
      </c>
      <c r="K34" s="95">
        <v>1.2500000000000001E-2</v>
      </c>
      <c r="L34" s="94">
        <v>989167.97134499997</v>
      </c>
      <c r="M34" s="96">
        <v>100.11</v>
      </c>
      <c r="N34" s="84"/>
      <c r="O34" s="94">
        <v>990.25609947200007</v>
      </c>
      <c r="P34" s="95">
        <v>8.5139359594809739E-5</v>
      </c>
      <c r="Q34" s="95">
        <f t="shared" si="1"/>
        <v>2.3314377757507491E-2</v>
      </c>
      <c r="R34" s="95">
        <f>O34/'סכום נכסי הקרן'!$C$42</f>
        <v>1.7087870699235908E-3</v>
      </c>
    </row>
    <row r="35" spans="2:18">
      <c r="B35" s="86" t="s">
        <v>276</v>
      </c>
      <c r="C35" s="84" t="s">
        <v>277</v>
      </c>
      <c r="D35" s="97" t="s">
        <v>109</v>
      </c>
      <c r="E35" s="84" t="s">
        <v>243</v>
      </c>
      <c r="F35" s="84"/>
      <c r="G35" s="84"/>
      <c r="H35" s="94">
        <v>4.7700000000217297</v>
      </c>
      <c r="I35" s="97" t="s">
        <v>153</v>
      </c>
      <c r="J35" s="98">
        <v>1.4999999999999999E-2</v>
      </c>
      <c r="K35" s="95">
        <v>1.5200000000045746E-2</v>
      </c>
      <c r="L35" s="94">
        <v>87394.05</v>
      </c>
      <c r="M35" s="96">
        <v>100.05</v>
      </c>
      <c r="N35" s="84"/>
      <c r="O35" s="94">
        <v>87.437744629999997</v>
      </c>
      <c r="P35" s="95">
        <v>2.348790357801028E-5</v>
      </c>
      <c r="Q35" s="95">
        <f t="shared" si="1"/>
        <v>2.0586155537494198E-3</v>
      </c>
      <c r="R35" s="95">
        <f>O35/'סכום נכסי הקרן'!$C$42</f>
        <v>1.5088267320614428E-4</v>
      </c>
    </row>
    <row r="36" spans="2:18">
      <c r="B36" s="86" t="s">
        <v>278</v>
      </c>
      <c r="C36" s="84" t="s">
        <v>279</v>
      </c>
      <c r="D36" s="97" t="s">
        <v>109</v>
      </c>
      <c r="E36" s="84" t="s">
        <v>243</v>
      </c>
      <c r="F36" s="84"/>
      <c r="G36" s="84"/>
      <c r="H36" s="94">
        <v>2.0699999999996441</v>
      </c>
      <c r="I36" s="97" t="s">
        <v>153</v>
      </c>
      <c r="J36" s="98">
        <v>5.0000000000000001E-3</v>
      </c>
      <c r="K36" s="95">
        <v>8.1999999999997353E-3</v>
      </c>
      <c r="L36" s="94">
        <v>2282626.8077380001</v>
      </c>
      <c r="M36" s="96">
        <v>99.79</v>
      </c>
      <c r="N36" s="84"/>
      <c r="O36" s="94">
        <v>2277.8333883830001</v>
      </c>
      <c r="P36" s="95">
        <v>2.1578220487365602E-4</v>
      </c>
      <c r="Q36" s="95">
        <f t="shared" si="1"/>
        <v>5.3628821992351833E-2</v>
      </c>
      <c r="R36" s="95">
        <f>O36/'סכום נכסי הקרן'!$C$42</f>
        <v>3.9306319280279969E-3</v>
      </c>
    </row>
    <row r="37" spans="2:18">
      <c r="B37" s="86" t="s">
        <v>280</v>
      </c>
      <c r="C37" s="84" t="s">
        <v>281</v>
      </c>
      <c r="D37" s="97" t="s">
        <v>109</v>
      </c>
      <c r="E37" s="84" t="s">
        <v>243</v>
      </c>
      <c r="F37" s="84"/>
      <c r="G37" s="84"/>
      <c r="H37" s="94">
        <v>2.8099999999995444</v>
      </c>
      <c r="I37" s="97" t="s">
        <v>153</v>
      </c>
      <c r="J37" s="98">
        <v>5.5E-2</v>
      </c>
      <c r="K37" s="95">
        <v>1.0499999999998509E-2</v>
      </c>
      <c r="L37" s="94">
        <v>1980161.119986</v>
      </c>
      <c r="M37" s="96">
        <v>118.47</v>
      </c>
      <c r="N37" s="84"/>
      <c r="O37" s="94">
        <v>2345.8968137470001</v>
      </c>
      <c r="P37" s="95">
        <v>1.1027051277275645E-4</v>
      </c>
      <c r="Q37" s="95">
        <f t="shared" si="1"/>
        <v>5.5231292718108851E-2</v>
      </c>
      <c r="R37" s="95">
        <f>O37/'סכום נכסי הקרן'!$C$42</f>
        <v>4.0480822535132188E-3</v>
      </c>
    </row>
    <row r="38" spans="2:18">
      <c r="B38" s="86" t="s">
        <v>282</v>
      </c>
      <c r="C38" s="84" t="s">
        <v>283</v>
      </c>
      <c r="D38" s="97" t="s">
        <v>109</v>
      </c>
      <c r="E38" s="84" t="s">
        <v>243</v>
      </c>
      <c r="F38" s="84"/>
      <c r="G38" s="84"/>
      <c r="H38" s="94">
        <v>14.530000000001182</v>
      </c>
      <c r="I38" s="97" t="s">
        <v>153</v>
      </c>
      <c r="J38" s="98">
        <v>5.5E-2</v>
      </c>
      <c r="K38" s="95">
        <v>3.1800000000002632E-2</v>
      </c>
      <c r="L38" s="94">
        <v>2664554.3442759998</v>
      </c>
      <c r="M38" s="96">
        <v>142.68</v>
      </c>
      <c r="N38" s="84"/>
      <c r="O38" s="94">
        <v>3801.7860108500004</v>
      </c>
      <c r="P38" s="95">
        <v>1.4573445903323553E-4</v>
      </c>
      <c r="Q38" s="95">
        <f t="shared" si="1"/>
        <v>8.9508436511953657E-2</v>
      </c>
      <c r="R38" s="95">
        <f>O38/'סכום נכסי הקרן'!$C$42</f>
        <v>6.5603663349518794E-3</v>
      </c>
    </row>
    <row r="39" spans="2:18">
      <c r="B39" s="86" t="s">
        <v>284</v>
      </c>
      <c r="C39" s="84" t="s">
        <v>285</v>
      </c>
      <c r="D39" s="97" t="s">
        <v>109</v>
      </c>
      <c r="E39" s="84" t="s">
        <v>243</v>
      </c>
      <c r="F39" s="84"/>
      <c r="G39" s="84"/>
      <c r="H39" s="94">
        <v>3.8800000000023882</v>
      </c>
      <c r="I39" s="97" t="s">
        <v>153</v>
      </c>
      <c r="J39" s="98">
        <v>4.2500000000000003E-2</v>
      </c>
      <c r="K39" s="95">
        <v>1.3300000000011216E-2</v>
      </c>
      <c r="L39" s="94">
        <v>479734.73025199992</v>
      </c>
      <c r="M39" s="96">
        <v>115.2</v>
      </c>
      <c r="N39" s="84"/>
      <c r="O39" s="94">
        <v>552.65439428600007</v>
      </c>
      <c r="P39" s="95">
        <v>2.6776843283602204E-5</v>
      </c>
      <c r="Q39" s="95">
        <f t="shared" si="1"/>
        <v>1.3011576828055295E-2</v>
      </c>
      <c r="R39" s="95">
        <f>O39/'סכום נכסי הקרן'!$C$42</f>
        <v>9.536610616141662E-4</v>
      </c>
    </row>
    <row r="40" spans="2:18">
      <c r="B40" s="86" t="s">
        <v>286</v>
      </c>
      <c r="C40" s="84" t="s">
        <v>287</v>
      </c>
      <c r="D40" s="97" t="s">
        <v>109</v>
      </c>
      <c r="E40" s="84" t="s">
        <v>243</v>
      </c>
      <c r="F40" s="84"/>
      <c r="G40" s="84"/>
      <c r="H40" s="94">
        <v>7.5700000000017837</v>
      </c>
      <c r="I40" s="97" t="s">
        <v>153</v>
      </c>
      <c r="J40" s="98">
        <v>0.02</v>
      </c>
      <c r="K40" s="95">
        <v>2.100000000000413E-2</v>
      </c>
      <c r="L40" s="94">
        <v>3121044.9702279996</v>
      </c>
      <c r="M40" s="96">
        <v>100.77</v>
      </c>
      <c r="N40" s="84"/>
      <c r="O40" s="94">
        <v>3145.0769781270001</v>
      </c>
      <c r="P40" s="95">
        <v>2.1880157656539855E-4</v>
      </c>
      <c r="Q40" s="95">
        <f t="shared" si="1"/>
        <v>7.4047019537258923E-2</v>
      </c>
      <c r="R40" s="95">
        <f>O40/'סכום נכסי הקרן'!$C$42</f>
        <v>5.4271484689701098E-3</v>
      </c>
    </row>
    <row r="41" spans="2:18">
      <c r="B41" s="86" t="s">
        <v>288</v>
      </c>
      <c r="C41" s="84" t="s">
        <v>289</v>
      </c>
      <c r="D41" s="97" t="s">
        <v>109</v>
      </c>
      <c r="E41" s="84" t="s">
        <v>243</v>
      </c>
      <c r="F41" s="84"/>
      <c r="G41" s="84"/>
      <c r="H41" s="94">
        <v>2.3000000000003316</v>
      </c>
      <c r="I41" s="97" t="s">
        <v>153</v>
      </c>
      <c r="J41" s="98">
        <v>0.01</v>
      </c>
      <c r="K41" s="95">
        <v>8.6999999999996681E-3</v>
      </c>
      <c r="L41" s="94">
        <v>1790835.027005</v>
      </c>
      <c r="M41" s="96">
        <v>100.97</v>
      </c>
      <c r="N41" s="84"/>
      <c r="O41" s="94">
        <v>1808.2062063380001</v>
      </c>
      <c r="P41" s="95">
        <v>1.2296648205838899E-4</v>
      </c>
      <c r="Q41" s="95">
        <f t="shared" si="1"/>
        <v>4.2572020087037782E-2</v>
      </c>
      <c r="R41" s="95">
        <f>O41/'סכום נכסי הקרן'!$C$42</f>
        <v>3.1202427198312142E-3</v>
      </c>
    </row>
    <row r="42" spans="2:18">
      <c r="B42" s="86" t="s">
        <v>290</v>
      </c>
      <c r="C42" s="84" t="s">
        <v>291</v>
      </c>
      <c r="D42" s="97" t="s">
        <v>109</v>
      </c>
      <c r="E42" s="84" t="s">
        <v>243</v>
      </c>
      <c r="F42" s="84"/>
      <c r="G42" s="84"/>
      <c r="H42" s="94">
        <v>6.3200000000015786</v>
      </c>
      <c r="I42" s="97" t="s">
        <v>153</v>
      </c>
      <c r="J42" s="98">
        <v>1.7500000000000002E-2</v>
      </c>
      <c r="K42" s="95">
        <v>1.870000000000592E-2</v>
      </c>
      <c r="L42" s="94">
        <v>1929144.7188850001</v>
      </c>
      <c r="M42" s="96">
        <v>99.85</v>
      </c>
      <c r="N42" s="84"/>
      <c r="O42" s="94">
        <v>1926.250925178</v>
      </c>
      <c r="P42" s="95">
        <v>1.0492884459137008E-4</v>
      </c>
      <c r="Q42" s="95">
        <f t="shared" si="1"/>
        <v>4.5351239693745528E-2</v>
      </c>
      <c r="R42" s="95">
        <f>O42/'סכום נכסי הקרן'!$C$42</f>
        <v>3.3239408231139004E-3</v>
      </c>
    </row>
    <row r="43" spans="2:18">
      <c r="B43" s="86" t="s">
        <v>292</v>
      </c>
      <c r="C43" s="84" t="s">
        <v>293</v>
      </c>
      <c r="D43" s="97" t="s">
        <v>109</v>
      </c>
      <c r="E43" s="84" t="s">
        <v>243</v>
      </c>
      <c r="F43" s="84"/>
      <c r="G43" s="84"/>
      <c r="H43" s="94">
        <v>8.8099999999984568</v>
      </c>
      <c r="I43" s="97" t="s">
        <v>153</v>
      </c>
      <c r="J43" s="98">
        <v>2.2499999999999999E-2</v>
      </c>
      <c r="K43" s="95">
        <v>2.2899999999994546E-2</v>
      </c>
      <c r="L43" s="94">
        <v>1719164.654136</v>
      </c>
      <c r="M43" s="96">
        <v>100.24</v>
      </c>
      <c r="N43" s="84"/>
      <c r="O43" s="94">
        <v>1723.2907058860001</v>
      </c>
      <c r="P43" s="95">
        <v>2.8065268012919563E-4</v>
      </c>
      <c r="Q43" s="95">
        <f t="shared" si="1"/>
        <v>4.057278771062392E-2</v>
      </c>
      <c r="R43" s="95">
        <f>O43/'סכום נכסי הקרן'!$C$42</f>
        <v>2.973712434094185E-3</v>
      </c>
    </row>
    <row r="44" spans="2:18">
      <c r="B44" s="86" t="s">
        <v>294</v>
      </c>
      <c r="C44" s="84" t="s">
        <v>295</v>
      </c>
      <c r="D44" s="97" t="s">
        <v>109</v>
      </c>
      <c r="E44" s="84" t="s">
        <v>243</v>
      </c>
      <c r="F44" s="84"/>
      <c r="G44" s="84"/>
      <c r="H44" s="94">
        <v>1.0400000000001852</v>
      </c>
      <c r="I44" s="97" t="s">
        <v>153</v>
      </c>
      <c r="J44" s="98">
        <v>0.05</v>
      </c>
      <c r="K44" s="95">
        <v>5.59999999999947E-3</v>
      </c>
      <c r="L44" s="94">
        <v>1381178.048069</v>
      </c>
      <c r="M44" s="96">
        <v>109.37</v>
      </c>
      <c r="N44" s="84"/>
      <c r="O44" s="94">
        <v>1510.5944652430001</v>
      </c>
      <c r="P44" s="95">
        <v>7.4621284912775666E-5</v>
      </c>
      <c r="Q44" s="95">
        <f t="shared" si="1"/>
        <v>3.5565112923670657E-2</v>
      </c>
      <c r="R44" s="95">
        <f>O44/'סכום נכסי הקרן'!$C$42</f>
        <v>2.6066835553769457E-3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9" t="s">
        <v>101</v>
      </c>
      <c r="C48" s="100"/>
      <c r="D48" s="100"/>
    </row>
    <row r="49" spans="2:4">
      <c r="B49" s="99" t="s">
        <v>220</v>
      </c>
      <c r="C49" s="100"/>
      <c r="D49" s="100"/>
    </row>
    <row r="50" spans="2:4">
      <c r="B50" s="138" t="s">
        <v>228</v>
      </c>
      <c r="C50" s="138"/>
      <c r="D50" s="138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8" t="s" vm="1">
        <v>238</v>
      </c>
    </row>
    <row r="2" spans="2:67">
      <c r="B2" s="57" t="s">
        <v>167</v>
      </c>
      <c r="C2" s="78" t="s">
        <v>239</v>
      </c>
    </row>
    <row r="3" spans="2:67">
      <c r="B3" s="57" t="s">
        <v>169</v>
      </c>
      <c r="C3" s="78" t="s">
        <v>240</v>
      </c>
    </row>
    <row r="4" spans="2:67">
      <c r="B4" s="57" t="s">
        <v>170</v>
      </c>
      <c r="C4" s="78">
        <v>2112</v>
      </c>
    </row>
    <row r="6" spans="2:67" ht="26.25" customHeight="1">
      <c r="B6" s="135" t="s">
        <v>198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76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104</v>
      </c>
      <c r="C8" s="14" t="s">
        <v>36</v>
      </c>
      <c r="D8" s="14" t="s">
        <v>108</v>
      </c>
      <c r="E8" s="14" t="s">
        <v>214</v>
      </c>
      <c r="F8" s="14" t="s">
        <v>106</v>
      </c>
      <c r="G8" s="14" t="s">
        <v>49</v>
      </c>
      <c r="H8" s="14" t="s">
        <v>15</v>
      </c>
      <c r="I8" s="14" t="s">
        <v>50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222</v>
      </c>
      <c r="P8" s="14" t="s">
        <v>221</v>
      </c>
      <c r="Q8" s="14" t="s">
        <v>48</v>
      </c>
      <c r="R8" s="14" t="s">
        <v>46</v>
      </c>
      <c r="S8" s="14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229</v>
      </c>
      <c r="P9" s="17"/>
      <c r="Q9" s="17" t="s">
        <v>225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3" t="s">
        <v>215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168</v>
      </c>
      <c r="C1" s="78" t="s" vm="1">
        <v>238</v>
      </c>
    </row>
    <row r="2" spans="2:66">
      <c r="B2" s="57" t="s">
        <v>167</v>
      </c>
      <c r="C2" s="78" t="s">
        <v>239</v>
      </c>
    </row>
    <row r="3" spans="2:66">
      <c r="B3" s="57" t="s">
        <v>169</v>
      </c>
      <c r="C3" s="78" t="s">
        <v>240</v>
      </c>
    </row>
    <row r="4" spans="2:66">
      <c r="B4" s="57" t="s">
        <v>170</v>
      </c>
      <c r="C4" s="78">
        <v>2112</v>
      </c>
    </row>
    <row r="6" spans="2:66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78.75">
      <c r="B8" s="23" t="s">
        <v>104</v>
      </c>
      <c r="C8" s="31" t="s">
        <v>36</v>
      </c>
      <c r="D8" s="31" t="s">
        <v>108</v>
      </c>
      <c r="E8" s="31" t="s">
        <v>214</v>
      </c>
      <c r="F8" s="31" t="s">
        <v>106</v>
      </c>
      <c r="G8" s="31" t="s">
        <v>49</v>
      </c>
      <c r="H8" s="31" t="s">
        <v>15</v>
      </c>
      <c r="I8" s="31" t="s">
        <v>50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222</v>
      </c>
      <c r="P8" s="31" t="s">
        <v>221</v>
      </c>
      <c r="Q8" s="31" t="s">
        <v>236</v>
      </c>
      <c r="R8" s="31" t="s">
        <v>48</v>
      </c>
      <c r="S8" s="14" t="s">
        <v>46</v>
      </c>
      <c r="T8" s="31" t="s">
        <v>171</v>
      </c>
      <c r="U8" s="15" t="s">
        <v>173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229</v>
      </c>
      <c r="P9" s="33"/>
      <c r="Q9" s="17" t="s">
        <v>225</v>
      </c>
      <c r="R9" s="33" t="s">
        <v>225</v>
      </c>
      <c r="S9" s="17" t="s">
        <v>20</v>
      </c>
      <c r="T9" s="33" t="s">
        <v>225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215</v>
      </c>
      <c r="U10" s="21" t="s">
        <v>231</v>
      </c>
      <c r="V10" s="5"/>
      <c r="BI10" s="1"/>
      <c r="BJ10" s="3"/>
      <c r="BK10" s="1"/>
    </row>
    <row r="11" spans="2:66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5"/>
      <c r="BI11" s="1"/>
      <c r="BJ11" s="3"/>
      <c r="BK11" s="1"/>
      <c r="BN11" s="1"/>
    </row>
    <row r="12" spans="2:66">
      <c r="B12" s="99" t="s">
        <v>237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BJ12" s="3"/>
    </row>
    <row r="13" spans="2:66" ht="20.25">
      <c r="B13" s="99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BJ13" s="4"/>
    </row>
    <row r="14" spans="2:66">
      <c r="B14" s="99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2:66">
      <c r="B15" s="99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2:66">
      <c r="B16" s="138" t="s">
        <v>233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I17" s="4"/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168</v>
      </c>
      <c r="C1" s="78" t="s" vm="1">
        <v>238</v>
      </c>
    </row>
    <row r="2" spans="2:62">
      <c r="B2" s="57" t="s">
        <v>167</v>
      </c>
      <c r="C2" s="78" t="s">
        <v>239</v>
      </c>
    </row>
    <row r="3" spans="2:62">
      <c r="B3" s="57" t="s">
        <v>169</v>
      </c>
      <c r="C3" s="78" t="s">
        <v>240</v>
      </c>
    </row>
    <row r="4" spans="2:62">
      <c r="B4" s="57" t="s">
        <v>170</v>
      </c>
      <c r="C4" s="78">
        <v>2112</v>
      </c>
    </row>
    <row r="6" spans="2:62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78.75">
      <c r="B8" s="23" t="s">
        <v>104</v>
      </c>
      <c r="C8" s="31" t="s">
        <v>36</v>
      </c>
      <c r="D8" s="31" t="s">
        <v>108</v>
      </c>
      <c r="E8" s="31" t="s">
        <v>214</v>
      </c>
      <c r="F8" s="31" t="s">
        <v>106</v>
      </c>
      <c r="G8" s="31" t="s">
        <v>49</v>
      </c>
      <c r="H8" s="31" t="s">
        <v>90</v>
      </c>
      <c r="I8" s="14" t="s">
        <v>222</v>
      </c>
      <c r="J8" s="14" t="s">
        <v>221</v>
      </c>
      <c r="K8" s="31" t="s">
        <v>236</v>
      </c>
      <c r="L8" s="14" t="s">
        <v>48</v>
      </c>
      <c r="M8" s="14" t="s">
        <v>46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229</v>
      </c>
      <c r="J9" s="17"/>
      <c r="K9" s="17" t="s">
        <v>225</v>
      </c>
      <c r="L9" s="17" t="s">
        <v>225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40" workbookViewId="0">
      <selection activeCell="I33" sqref="I33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4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168</v>
      </c>
      <c r="C1" s="78" t="s" vm="1">
        <v>238</v>
      </c>
    </row>
    <row r="2" spans="2:63">
      <c r="B2" s="57" t="s">
        <v>167</v>
      </c>
      <c r="C2" s="78" t="s">
        <v>239</v>
      </c>
    </row>
    <row r="3" spans="2:63">
      <c r="B3" s="57" t="s">
        <v>169</v>
      </c>
      <c r="C3" s="78" t="s">
        <v>240</v>
      </c>
    </row>
    <row r="4" spans="2:63">
      <c r="B4" s="57" t="s">
        <v>170</v>
      </c>
      <c r="C4" s="78">
        <v>2112</v>
      </c>
    </row>
    <row r="6" spans="2:63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74.25" customHeight="1">
      <c r="B8" s="23" t="s">
        <v>104</v>
      </c>
      <c r="C8" s="31" t="s">
        <v>36</v>
      </c>
      <c r="D8" s="31" t="s">
        <v>108</v>
      </c>
      <c r="E8" s="31" t="s">
        <v>106</v>
      </c>
      <c r="F8" s="31" t="s">
        <v>49</v>
      </c>
      <c r="G8" s="31" t="s">
        <v>90</v>
      </c>
      <c r="H8" s="31" t="s">
        <v>222</v>
      </c>
      <c r="I8" s="31" t="s">
        <v>221</v>
      </c>
      <c r="J8" s="31" t="s">
        <v>236</v>
      </c>
      <c r="K8" s="31" t="s">
        <v>48</v>
      </c>
      <c r="L8" s="31" t="s">
        <v>46</v>
      </c>
      <c r="M8" s="31" t="s">
        <v>171</v>
      </c>
      <c r="N8" s="15" t="s">
        <v>173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229</v>
      </c>
      <c r="I9" s="33"/>
      <c r="J9" s="17" t="s">
        <v>225</v>
      </c>
      <c r="K9" s="33" t="s">
        <v>225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108.87576</v>
      </c>
      <c r="K11" s="88">
        <v>314063.85890000011</v>
      </c>
      <c r="L11" s="80"/>
      <c r="M11" s="89">
        <f>K11/$K$11</f>
        <v>1</v>
      </c>
      <c r="N11" s="89">
        <f>K11/'סכום נכסי הקרן'!$C$42</f>
        <v>0.54194895795620568</v>
      </c>
      <c r="O11" s="5"/>
      <c r="BH11" s="1"/>
      <c r="BI11" s="3"/>
      <c r="BK11" s="1"/>
    </row>
    <row r="12" spans="2:63" ht="20.25">
      <c r="B12" s="81" t="s">
        <v>218</v>
      </c>
      <c r="C12" s="82"/>
      <c r="D12" s="82"/>
      <c r="E12" s="82"/>
      <c r="F12" s="82"/>
      <c r="G12" s="82"/>
      <c r="H12" s="91"/>
      <c r="I12" s="93"/>
      <c r="J12" s="82"/>
      <c r="K12" s="91">
        <v>176482.57193000001</v>
      </c>
      <c r="L12" s="82"/>
      <c r="M12" s="92">
        <f t="shared" ref="M12:M18" si="0">K12/$K$11</f>
        <v>0.56193212599541154</v>
      </c>
      <c r="N12" s="92">
        <f>K12/'סכום נכסי הקרן'!$C$42</f>
        <v>0.30453853012532855</v>
      </c>
      <c r="BI12" s="4"/>
    </row>
    <row r="13" spans="2:63">
      <c r="B13" s="102" t="s">
        <v>51</v>
      </c>
      <c r="C13" s="82"/>
      <c r="D13" s="82"/>
      <c r="E13" s="82"/>
      <c r="F13" s="82"/>
      <c r="G13" s="82"/>
      <c r="H13" s="91"/>
      <c r="I13" s="93"/>
      <c r="J13" s="82"/>
      <c r="K13" s="91">
        <v>63282.381439999997</v>
      </c>
      <c r="L13" s="82"/>
      <c r="M13" s="92">
        <f t="shared" si="0"/>
        <v>0.20149526806950907</v>
      </c>
      <c r="N13" s="92">
        <f>K13/'סכום נכסי הקרן'!$C$42</f>
        <v>0.10920015056337679</v>
      </c>
    </row>
    <row r="14" spans="2:63">
      <c r="B14" s="87" t="s">
        <v>296</v>
      </c>
      <c r="C14" s="84" t="s">
        <v>297</v>
      </c>
      <c r="D14" s="97" t="s">
        <v>109</v>
      </c>
      <c r="E14" s="84" t="s">
        <v>298</v>
      </c>
      <c r="F14" s="97" t="s">
        <v>299</v>
      </c>
      <c r="G14" s="97" t="s">
        <v>153</v>
      </c>
      <c r="H14" s="94">
        <v>1111065</v>
      </c>
      <c r="I14" s="96">
        <v>1332</v>
      </c>
      <c r="J14" s="84"/>
      <c r="K14" s="94">
        <v>14799.3858</v>
      </c>
      <c r="L14" s="95">
        <v>0.15676138912094456</v>
      </c>
      <c r="M14" s="95">
        <f t="shared" si="0"/>
        <v>4.7122218557189087E-2</v>
      </c>
      <c r="N14" s="95">
        <f>K14/'סכום נכסי הקרן'!$C$42</f>
        <v>2.5537837243653206E-2</v>
      </c>
    </row>
    <row r="15" spans="2:63">
      <c r="B15" s="87" t="s">
        <v>300</v>
      </c>
      <c r="C15" s="84" t="s">
        <v>301</v>
      </c>
      <c r="D15" s="97" t="s">
        <v>109</v>
      </c>
      <c r="E15" s="84" t="s">
        <v>302</v>
      </c>
      <c r="F15" s="97" t="s">
        <v>299</v>
      </c>
      <c r="G15" s="97" t="s">
        <v>153</v>
      </c>
      <c r="H15" s="94">
        <v>1408168</v>
      </c>
      <c r="I15" s="96">
        <v>1336</v>
      </c>
      <c r="J15" s="84"/>
      <c r="K15" s="94">
        <v>18813.124480000002</v>
      </c>
      <c r="L15" s="95">
        <v>0.20440079898404021</v>
      </c>
      <c r="M15" s="95">
        <f t="shared" si="0"/>
        <v>5.9902226718771288E-2</v>
      </c>
      <c r="N15" s="95">
        <f>K15/'סכום נכסי הקרן'!$C$42</f>
        <v>3.2463949349494481E-2</v>
      </c>
    </row>
    <row r="16" spans="2:63" ht="20.25">
      <c r="B16" s="87" t="s">
        <v>303</v>
      </c>
      <c r="C16" s="84" t="s">
        <v>304</v>
      </c>
      <c r="D16" s="97" t="s">
        <v>109</v>
      </c>
      <c r="E16" s="84" t="s">
        <v>302</v>
      </c>
      <c r="F16" s="97" t="s">
        <v>299</v>
      </c>
      <c r="G16" s="97" t="s">
        <v>153</v>
      </c>
      <c r="H16" s="94">
        <v>0.54</v>
      </c>
      <c r="I16" s="96">
        <v>1327</v>
      </c>
      <c r="J16" s="84"/>
      <c r="K16" s="94">
        <v>7.1600000000000006E-3</v>
      </c>
      <c r="L16" s="95">
        <v>4.2875189228456686E-9</v>
      </c>
      <c r="M16" s="95">
        <f t="shared" si="0"/>
        <v>2.2797911307202619E-8</v>
      </c>
      <c r="N16" s="95">
        <f>K16/'סכום נכסי הקרן'!$C$42</f>
        <v>1.235530427651646E-8</v>
      </c>
      <c r="BH16" s="4"/>
    </row>
    <row r="17" spans="2:14">
      <c r="B17" s="87" t="s">
        <v>305</v>
      </c>
      <c r="C17" s="84" t="s">
        <v>306</v>
      </c>
      <c r="D17" s="97" t="s">
        <v>109</v>
      </c>
      <c r="E17" s="84" t="s">
        <v>307</v>
      </c>
      <c r="F17" s="97" t="s">
        <v>299</v>
      </c>
      <c r="G17" s="97" t="s">
        <v>153</v>
      </c>
      <c r="H17" s="94">
        <v>114310</v>
      </c>
      <c r="I17" s="96">
        <v>13280</v>
      </c>
      <c r="J17" s="84"/>
      <c r="K17" s="94">
        <v>15180.368</v>
      </c>
      <c r="L17" s="95">
        <v>0.10568641156217294</v>
      </c>
      <c r="M17" s="95">
        <f t="shared" si="0"/>
        <v>4.8335290960153182E-2</v>
      </c>
      <c r="N17" s="95">
        <f>K17/'סכום נכסי הקרן'!$C$42</f>
        <v>2.619526056836503E-2</v>
      </c>
    </row>
    <row r="18" spans="2:14">
      <c r="B18" s="87" t="s">
        <v>308</v>
      </c>
      <c r="C18" s="84" t="s">
        <v>309</v>
      </c>
      <c r="D18" s="97" t="s">
        <v>109</v>
      </c>
      <c r="E18" s="84" t="s">
        <v>310</v>
      </c>
      <c r="F18" s="97" t="s">
        <v>299</v>
      </c>
      <c r="G18" s="97" t="s">
        <v>153</v>
      </c>
      <c r="H18" s="94">
        <v>1087800</v>
      </c>
      <c r="I18" s="96">
        <v>1332</v>
      </c>
      <c r="J18" s="84"/>
      <c r="K18" s="94">
        <v>14489.495999999999</v>
      </c>
      <c r="L18" s="95">
        <v>9.3841802114572062E-2</v>
      </c>
      <c r="M18" s="95">
        <f t="shared" si="0"/>
        <v>4.6135509035484232E-2</v>
      </c>
      <c r="N18" s="95">
        <f>K18/'סכום נכסי הקרן'!$C$42</f>
        <v>2.5003091046559792E-2</v>
      </c>
    </row>
    <row r="19" spans="2:14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>
      <c r="B20" s="102" t="s">
        <v>52</v>
      </c>
      <c r="C20" s="82"/>
      <c r="D20" s="82"/>
      <c r="E20" s="82"/>
      <c r="F20" s="82"/>
      <c r="G20" s="82"/>
      <c r="H20" s="91"/>
      <c r="I20" s="93"/>
      <c r="J20" s="82"/>
      <c r="K20" s="91">
        <v>113200.19048999999</v>
      </c>
      <c r="L20" s="82"/>
      <c r="M20" s="92">
        <f t="shared" ref="M20:M29" si="1">K20/$K$11</f>
        <v>0.36043685792590241</v>
      </c>
      <c r="N20" s="92">
        <f>K20/'סכום נכסי הקרן'!$C$42</f>
        <v>0.19533837956195177</v>
      </c>
    </row>
    <row r="21" spans="2:14">
      <c r="B21" s="87" t="s">
        <v>311</v>
      </c>
      <c r="C21" s="84" t="s">
        <v>312</v>
      </c>
      <c r="D21" s="97" t="s">
        <v>109</v>
      </c>
      <c r="E21" s="84" t="s">
        <v>298</v>
      </c>
      <c r="F21" s="97" t="s">
        <v>313</v>
      </c>
      <c r="G21" s="97" t="s">
        <v>153</v>
      </c>
      <c r="H21" s="94">
        <v>9782086</v>
      </c>
      <c r="I21" s="96">
        <v>332.17</v>
      </c>
      <c r="J21" s="84"/>
      <c r="K21" s="94">
        <v>32493.155070000001</v>
      </c>
      <c r="L21" s="95">
        <v>0.15960803014192851</v>
      </c>
      <c r="M21" s="95">
        <f t="shared" si="1"/>
        <v>0.103460344605732</v>
      </c>
      <c r="N21" s="95">
        <f>K21/'סכום נכסי הקרן'!$C$42</f>
        <v>5.6070225948866403E-2</v>
      </c>
    </row>
    <row r="22" spans="2:14">
      <c r="B22" s="87" t="s">
        <v>314</v>
      </c>
      <c r="C22" s="84" t="s">
        <v>315</v>
      </c>
      <c r="D22" s="97" t="s">
        <v>109</v>
      </c>
      <c r="E22" s="84" t="s">
        <v>298</v>
      </c>
      <c r="F22" s="97" t="s">
        <v>313</v>
      </c>
      <c r="G22" s="97" t="s">
        <v>153</v>
      </c>
      <c r="H22" s="94">
        <v>1334200</v>
      </c>
      <c r="I22" s="96">
        <v>349.86</v>
      </c>
      <c r="J22" s="84"/>
      <c r="K22" s="94">
        <v>4667.83212</v>
      </c>
      <c r="L22" s="95">
        <v>0.12179370672875084</v>
      </c>
      <c r="M22" s="95">
        <f t="shared" si="1"/>
        <v>1.4862684730261392E-2</v>
      </c>
      <c r="N22" s="95">
        <f>K22/'סכום נכסי הקרן'!$C$42</f>
        <v>8.0548165019967716E-3</v>
      </c>
    </row>
    <row r="23" spans="2:14">
      <c r="B23" s="87" t="s">
        <v>316</v>
      </c>
      <c r="C23" s="84" t="s">
        <v>317</v>
      </c>
      <c r="D23" s="97" t="s">
        <v>109</v>
      </c>
      <c r="E23" s="84" t="s">
        <v>302</v>
      </c>
      <c r="F23" s="97" t="s">
        <v>313</v>
      </c>
      <c r="G23" s="97" t="s">
        <v>153</v>
      </c>
      <c r="H23" s="94">
        <v>9190577</v>
      </c>
      <c r="I23" s="96">
        <v>322.98</v>
      </c>
      <c r="J23" s="84"/>
      <c r="K23" s="94">
        <v>29683.725589999998</v>
      </c>
      <c r="L23" s="95">
        <v>0.18341031526253798</v>
      </c>
      <c r="M23" s="95">
        <f t="shared" si="1"/>
        <v>9.451493621063696E-2</v>
      </c>
      <c r="N23" s="95">
        <f>K23/'סכום נכסי הקרן'!$C$42</f>
        <v>5.1222271190651959E-2</v>
      </c>
    </row>
    <row r="24" spans="2:14">
      <c r="B24" s="87" t="s">
        <v>318</v>
      </c>
      <c r="C24" s="84" t="s">
        <v>319</v>
      </c>
      <c r="D24" s="97" t="s">
        <v>109</v>
      </c>
      <c r="E24" s="84" t="s">
        <v>302</v>
      </c>
      <c r="F24" s="97" t="s">
        <v>313</v>
      </c>
      <c r="G24" s="97" t="s">
        <v>153</v>
      </c>
      <c r="H24" s="94">
        <v>0.14000000000000001</v>
      </c>
      <c r="I24" s="96">
        <v>323.2</v>
      </c>
      <c r="J24" s="84"/>
      <c r="K24" s="94">
        <v>4.4000000000000002E-4</v>
      </c>
      <c r="L24" s="95">
        <v>3.2270718876248746E-10</v>
      </c>
      <c r="M24" s="95">
        <f t="shared" si="1"/>
        <v>1.4009889630124514E-9</v>
      </c>
      <c r="N24" s="95">
        <f>K24/'סכום נכסי הקרן'!$C$42</f>
        <v>7.5926450861274331E-10</v>
      </c>
    </row>
    <row r="25" spans="2:14">
      <c r="B25" s="87" t="s">
        <v>320</v>
      </c>
      <c r="C25" s="84" t="s">
        <v>321</v>
      </c>
      <c r="D25" s="97" t="s">
        <v>109</v>
      </c>
      <c r="E25" s="84" t="s">
        <v>302</v>
      </c>
      <c r="F25" s="97" t="s">
        <v>313</v>
      </c>
      <c r="G25" s="97" t="s">
        <v>153</v>
      </c>
      <c r="H25" s="94">
        <v>1600600</v>
      </c>
      <c r="I25" s="96">
        <v>351.31</v>
      </c>
      <c r="J25" s="84"/>
      <c r="K25" s="94">
        <v>5623.0678600000001</v>
      </c>
      <c r="L25" s="95">
        <v>0.13458138806500367</v>
      </c>
      <c r="M25" s="95">
        <f t="shared" si="1"/>
        <v>1.7904218204841008E-2</v>
      </c>
      <c r="N25" s="95">
        <f>K25/'סכום נכסי הקרן'!$C$42</f>
        <v>9.7031723991341141E-3</v>
      </c>
    </row>
    <row r="26" spans="2:14">
      <c r="B26" s="87" t="s">
        <v>322</v>
      </c>
      <c r="C26" s="84" t="s">
        <v>323</v>
      </c>
      <c r="D26" s="97" t="s">
        <v>109</v>
      </c>
      <c r="E26" s="84" t="s">
        <v>307</v>
      </c>
      <c r="F26" s="97" t="s">
        <v>313</v>
      </c>
      <c r="G26" s="97" t="s">
        <v>153</v>
      </c>
      <c r="H26" s="94">
        <v>292000</v>
      </c>
      <c r="I26" s="96">
        <v>3530.24</v>
      </c>
      <c r="J26" s="84"/>
      <c r="K26" s="94">
        <v>10308.300800000001</v>
      </c>
      <c r="L26" s="95">
        <v>0.21568439168876447</v>
      </c>
      <c r="M26" s="95">
        <f t="shared" si="1"/>
        <v>3.282230829139187E-2</v>
      </c>
      <c r="N26" s="95">
        <f>K26/'סכום נכסי הקרן'!$C$42</f>
        <v>1.7788015776237155E-2</v>
      </c>
    </row>
    <row r="27" spans="2:14">
      <c r="B27" s="87" t="s">
        <v>324</v>
      </c>
      <c r="C27" s="84" t="s">
        <v>325</v>
      </c>
      <c r="D27" s="97" t="s">
        <v>109</v>
      </c>
      <c r="E27" s="84" t="s">
        <v>307</v>
      </c>
      <c r="F27" s="97" t="s">
        <v>313</v>
      </c>
      <c r="G27" s="97" t="s">
        <v>153</v>
      </c>
      <c r="H27" s="94">
        <v>26160659</v>
      </c>
      <c r="I27" s="96">
        <v>98.47</v>
      </c>
      <c r="J27" s="84"/>
      <c r="K27" s="94">
        <v>25760.40092</v>
      </c>
      <c r="L27" s="95">
        <v>0.2060418063888568</v>
      </c>
      <c r="M27" s="95">
        <f t="shared" si="1"/>
        <v>8.2022812208399548E-2</v>
      </c>
      <c r="N27" s="95">
        <f>K27/'סכום נכסי הקרן'!$C$42</f>
        <v>4.445217760497968E-2</v>
      </c>
    </row>
    <row r="28" spans="2:14">
      <c r="B28" s="87" t="s">
        <v>326</v>
      </c>
      <c r="C28" s="84" t="s">
        <v>327</v>
      </c>
      <c r="D28" s="97" t="s">
        <v>109</v>
      </c>
      <c r="E28" s="84" t="s">
        <v>310</v>
      </c>
      <c r="F28" s="97" t="s">
        <v>313</v>
      </c>
      <c r="G28" s="97" t="s">
        <v>153</v>
      </c>
      <c r="H28" s="94">
        <v>1316390</v>
      </c>
      <c r="I28" s="96">
        <v>354.28</v>
      </c>
      <c r="J28" s="84"/>
      <c r="K28" s="94">
        <v>4663.7064900000005</v>
      </c>
      <c r="L28" s="95">
        <v>9.7769176243127739E-2</v>
      </c>
      <c r="M28" s="95">
        <f t="shared" si="1"/>
        <v>1.4849548452771682E-2</v>
      </c>
      <c r="N28" s="95">
        <f>K28/'סכום נכסי הקרן'!$C$42</f>
        <v>8.0476973100997995E-3</v>
      </c>
    </row>
    <row r="29" spans="2:14">
      <c r="B29" s="87" t="s">
        <v>328</v>
      </c>
      <c r="C29" s="84" t="s">
        <v>329</v>
      </c>
      <c r="D29" s="97" t="s">
        <v>109</v>
      </c>
      <c r="E29" s="84" t="s">
        <v>310</v>
      </c>
      <c r="F29" s="97" t="s">
        <v>313</v>
      </c>
      <c r="G29" s="97" t="s">
        <v>153</v>
      </c>
      <c r="H29" s="94">
        <v>0.34</v>
      </c>
      <c r="I29" s="96">
        <v>353.43</v>
      </c>
      <c r="J29" s="84"/>
      <c r="K29" s="94">
        <v>1.1999999999999999E-3</v>
      </c>
      <c r="L29" s="95">
        <v>1.534146601894155E-9</v>
      </c>
      <c r="M29" s="95">
        <f t="shared" si="1"/>
        <v>3.8208789900339578E-9</v>
      </c>
      <c r="N29" s="95">
        <f>K29/'סכום נכסי הקרן'!$C$42</f>
        <v>2.0707213871256634E-9</v>
      </c>
    </row>
    <row r="30" spans="2:14">
      <c r="B30" s="83"/>
      <c r="C30" s="84"/>
      <c r="D30" s="84"/>
      <c r="E30" s="84"/>
      <c r="F30" s="84"/>
      <c r="G30" s="84"/>
      <c r="H30" s="94"/>
      <c r="I30" s="96"/>
      <c r="J30" s="84"/>
      <c r="K30" s="84"/>
      <c r="L30" s="84"/>
      <c r="M30" s="95"/>
      <c r="N30" s="84"/>
    </row>
    <row r="31" spans="2:14">
      <c r="B31" s="81" t="s">
        <v>217</v>
      </c>
      <c r="C31" s="82"/>
      <c r="D31" s="82"/>
      <c r="E31" s="82"/>
      <c r="F31" s="82"/>
      <c r="G31" s="82"/>
      <c r="H31" s="91"/>
      <c r="I31" s="93"/>
      <c r="J31" s="91">
        <v>108.87576</v>
      </c>
      <c r="K31" s="91">
        <v>137581.28696999999</v>
      </c>
      <c r="L31" s="82"/>
      <c r="M31" s="92">
        <f t="shared" ref="M31:M42" si="2">K31/$K$11</f>
        <v>0.43806787400458813</v>
      </c>
      <c r="N31" s="92">
        <f>K31/'סכום נכסי הקרן'!$C$42</f>
        <v>0.23741042783087696</v>
      </c>
    </row>
    <row r="32" spans="2:14">
      <c r="B32" s="102" t="s">
        <v>53</v>
      </c>
      <c r="C32" s="82"/>
      <c r="D32" s="82"/>
      <c r="E32" s="82"/>
      <c r="F32" s="82"/>
      <c r="G32" s="82"/>
      <c r="H32" s="91"/>
      <c r="I32" s="93"/>
      <c r="J32" s="91">
        <v>108.87576</v>
      </c>
      <c r="K32" s="91">
        <v>91793.732440000007</v>
      </c>
      <c r="L32" s="82"/>
      <c r="M32" s="92">
        <f t="shared" si="2"/>
        <v>0.29227728641399553</v>
      </c>
      <c r="N32" s="92">
        <f>K32/'סכום נכסי הקרן'!$C$42</f>
        <v>0.15839937080633235</v>
      </c>
    </row>
    <row r="33" spans="2:14">
      <c r="B33" s="87" t="s">
        <v>330</v>
      </c>
      <c r="C33" s="84" t="s">
        <v>331</v>
      </c>
      <c r="D33" s="97" t="s">
        <v>113</v>
      </c>
      <c r="E33" s="84"/>
      <c r="F33" s="97" t="s">
        <v>299</v>
      </c>
      <c r="G33" s="97" t="s">
        <v>162</v>
      </c>
      <c r="H33" s="94">
        <v>176493</v>
      </c>
      <c r="I33" s="96">
        <v>1565</v>
      </c>
      <c r="J33" s="84"/>
      <c r="K33" s="94">
        <v>9422.4044300000005</v>
      </c>
      <c r="L33" s="95">
        <v>7.3718617252161074E-5</v>
      </c>
      <c r="M33" s="95">
        <f t="shared" si="2"/>
        <v>3.0001555935158249E-2</v>
      </c>
      <c r="N33" s="95">
        <f>K33/'סכום נכסי הקרן'!$C$42</f>
        <v>1.625931197612383E-2</v>
      </c>
    </row>
    <row r="34" spans="2:14">
      <c r="B34" s="87" t="s">
        <v>332</v>
      </c>
      <c r="C34" s="84" t="s">
        <v>333</v>
      </c>
      <c r="D34" s="97" t="s">
        <v>27</v>
      </c>
      <c r="E34" s="84"/>
      <c r="F34" s="97" t="s">
        <v>299</v>
      </c>
      <c r="G34" s="97" t="s">
        <v>154</v>
      </c>
      <c r="H34" s="94">
        <v>63243</v>
      </c>
      <c r="I34" s="96">
        <v>7063</v>
      </c>
      <c r="J34" s="84"/>
      <c r="K34" s="94">
        <v>19169.94672</v>
      </c>
      <c r="L34" s="95">
        <v>3.043801811120554E-3</v>
      </c>
      <c r="M34" s="95">
        <f t="shared" si="2"/>
        <v>6.1038372218765326E-2</v>
      </c>
      <c r="N34" s="95">
        <f>K34/'סכום נכסי הקרן'!$C$42</f>
        <v>3.3079682219302887E-2</v>
      </c>
    </row>
    <row r="35" spans="2:14">
      <c r="B35" s="87" t="s">
        <v>334</v>
      </c>
      <c r="C35" s="84" t="s">
        <v>335</v>
      </c>
      <c r="D35" s="97" t="s">
        <v>336</v>
      </c>
      <c r="E35" s="84"/>
      <c r="F35" s="97" t="s">
        <v>299</v>
      </c>
      <c r="G35" s="97" t="s">
        <v>152</v>
      </c>
      <c r="H35" s="94">
        <v>29317</v>
      </c>
      <c r="I35" s="96">
        <v>2382</v>
      </c>
      <c r="J35" s="84"/>
      <c r="K35" s="94">
        <v>2617.3443700000003</v>
      </c>
      <c r="L35" s="95">
        <v>3.0546642031564478E-5</v>
      </c>
      <c r="M35" s="95">
        <f t="shared" si="2"/>
        <v>8.333796760847223E-3</v>
      </c>
      <c r="N35" s="95">
        <f>K35/'סכום נכסי הקרן'!$C$42</f>
        <v>4.5164924703599554E-3</v>
      </c>
    </row>
    <row r="36" spans="2:14">
      <c r="B36" s="87" t="s">
        <v>337</v>
      </c>
      <c r="C36" s="84" t="s">
        <v>338</v>
      </c>
      <c r="D36" s="97" t="s">
        <v>27</v>
      </c>
      <c r="E36" s="84"/>
      <c r="F36" s="97" t="s">
        <v>299</v>
      </c>
      <c r="G36" s="97" t="s">
        <v>161</v>
      </c>
      <c r="H36" s="94">
        <v>15036</v>
      </c>
      <c r="I36" s="96">
        <v>3084</v>
      </c>
      <c r="J36" s="84"/>
      <c r="K36" s="94">
        <v>1275.9914699999999</v>
      </c>
      <c r="L36" s="95">
        <v>2.6419128081271818E-4</v>
      </c>
      <c r="M36" s="95">
        <f t="shared" si="2"/>
        <v>4.0628408326546213E-3</v>
      </c>
      <c r="N36" s="95">
        <f>K36/'סכום נכסי הקרן'!$C$42</f>
        <v>2.2018523555990951E-3</v>
      </c>
    </row>
    <row r="37" spans="2:14">
      <c r="B37" s="87" t="s">
        <v>339</v>
      </c>
      <c r="C37" s="84" t="s">
        <v>340</v>
      </c>
      <c r="D37" s="97" t="s">
        <v>336</v>
      </c>
      <c r="E37" s="84"/>
      <c r="F37" s="97" t="s">
        <v>299</v>
      </c>
      <c r="G37" s="97" t="s">
        <v>152</v>
      </c>
      <c r="H37" s="94">
        <v>80421</v>
      </c>
      <c r="I37" s="96">
        <v>2303</v>
      </c>
      <c r="J37" s="94">
        <v>108.87576</v>
      </c>
      <c r="K37" s="94">
        <v>7050.5301799999997</v>
      </c>
      <c r="L37" s="95">
        <v>6.8735897435897439E-3</v>
      </c>
      <c r="M37" s="95">
        <f t="shared" si="2"/>
        <v>2.2449352194468617E-2</v>
      </c>
      <c r="N37" s="95">
        <f>K37/'סכום נכסי הקרן'!$C$42</f>
        <v>1.2166403028584127E-2</v>
      </c>
    </row>
    <row r="38" spans="2:14">
      <c r="B38" s="87" t="s">
        <v>341</v>
      </c>
      <c r="C38" s="84" t="s">
        <v>342</v>
      </c>
      <c r="D38" s="97" t="s">
        <v>112</v>
      </c>
      <c r="E38" s="84"/>
      <c r="F38" s="97" t="s">
        <v>299</v>
      </c>
      <c r="G38" s="97" t="s">
        <v>152</v>
      </c>
      <c r="H38" s="94">
        <v>46492</v>
      </c>
      <c r="I38" s="96">
        <v>2554.5</v>
      </c>
      <c r="J38" s="84"/>
      <c r="K38" s="94">
        <v>4451.26775</v>
      </c>
      <c r="L38" s="95">
        <v>4.1366758704116079E-4</v>
      </c>
      <c r="M38" s="95">
        <f t="shared" si="2"/>
        <v>1.4173129520825608E-2</v>
      </c>
      <c r="N38" s="95">
        <f>K38/'סכום נכסי הקרן'!$C$42</f>
        <v>7.6811127747897761E-3</v>
      </c>
    </row>
    <row r="39" spans="2:14">
      <c r="B39" s="87" t="s">
        <v>343</v>
      </c>
      <c r="C39" s="84" t="s">
        <v>344</v>
      </c>
      <c r="D39" s="97" t="s">
        <v>112</v>
      </c>
      <c r="E39" s="84"/>
      <c r="F39" s="97" t="s">
        <v>299</v>
      </c>
      <c r="G39" s="97" t="s">
        <v>152</v>
      </c>
      <c r="H39" s="94">
        <v>11898</v>
      </c>
      <c r="I39" s="96">
        <v>45006</v>
      </c>
      <c r="J39" s="84"/>
      <c r="K39" s="94">
        <v>20069.842430000001</v>
      </c>
      <c r="L39" s="95">
        <v>1.4477497760782042E-3</v>
      </c>
      <c r="M39" s="95">
        <f t="shared" si="2"/>
        <v>6.3903699395065905E-2</v>
      </c>
      <c r="N39" s="95">
        <f>K39/'סכום נכסי הקרן'!$C$42</f>
        <v>3.4632543296702581E-2</v>
      </c>
    </row>
    <row r="40" spans="2:14">
      <c r="B40" s="87" t="s">
        <v>345</v>
      </c>
      <c r="C40" s="84" t="s">
        <v>346</v>
      </c>
      <c r="D40" s="97" t="s">
        <v>124</v>
      </c>
      <c r="E40" s="84"/>
      <c r="F40" s="97" t="s">
        <v>299</v>
      </c>
      <c r="G40" s="97" t="s">
        <v>156</v>
      </c>
      <c r="H40" s="94">
        <v>5026</v>
      </c>
      <c r="I40" s="96">
        <v>7213</v>
      </c>
      <c r="J40" s="84"/>
      <c r="K40" s="94">
        <v>958.95213999999999</v>
      </c>
      <c r="L40" s="95">
        <v>1.199860753127719E-4</v>
      </c>
      <c r="M40" s="95">
        <f t="shared" si="2"/>
        <v>3.0533667368117523E-3</v>
      </c>
      <c r="N40" s="95">
        <f>K40/'סכום נכסי הקרן'!$C$42</f>
        <v>1.6547689212732695E-3</v>
      </c>
    </row>
    <row r="41" spans="2:14">
      <c r="B41" s="87" t="s">
        <v>347</v>
      </c>
      <c r="C41" s="84" t="s">
        <v>348</v>
      </c>
      <c r="D41" s="97" t="s">
        <v>336</v>
      </c>
      <c r="E41" s="84"/>
      <c r="F41" s="97" t="s">
        <v>299</v>
      </c>
      <c r="G41" s="97" t="s">
        <v>152</v>
      </c>
      <c r="H41" s="94">
        <v>107416.99999999999</v>
      </c>
      <c r="I41" s="96">
        <v>3810</v>
      </c>
      <c r="J41" s="84"/>
      <c r="K41" s="94">
        <v>15339.018699999999</v>
      </c>
      <c r="L41" s="95">
        <v>7.4226799786699302E-5</v>
      </c>
      <c r="M41" s="95">
        <f t="shared" si="2"/>
        <v>4.8840445232139998E-2</v>
      </c>
      <c r="N41" s="95">
        <f>K41/'סכום נכסי הקרן'!$C$42</f>
        <v>2.6469028399675406E-2</v>
      </c>
    </row>
    <row r="42" spans="2:14">
      <c r="B42" s="87" t="s">
        <v>349</v>
      </c>
      <c r="C42" s="84" t="s">
        <v>350</v>
      </c>
      <c r="D42" s="97" t="s">
        <v>336</v>
      </c>
      <c r="E42" s="84"/>
      <c r="F42" s="97" t="s">
        <v>299</v>
      </c>
      <c r="G42" s="97" t="s">
        <v>152</v>
      </c>
      <c r="H42" s="94">
        <v>13280</v>
      </c>
      <c r="I42" s="96">
        <v>22981</v>
      </c>
      <c r="J42" s="84"/>
      <c r="K42" s="94">
        <v>11438.43425</v>
      </c>
      <c r="L42" s="95">
        <v>3.3827454889668813E-5</v>
      </c>
      <c r="M42" s="95">
        <f t="shared" si="2"/>
        <v>3.64207275872582E-2</v>
      </c>
      <c r="N42" s="95">
        <f>K42/'סכום נכסי הקרן'!$C$42</f>
        <v>1.9738175363921414E-2</v>
      </c>
    </row>
    <row r="43" spans="2:14">
      <c r="B43" s="83"/>
      <c r="C43" s="84"/>
      <c r="D43" s="84"/>
      <c r="E43" s="84"/>
      <c r="F43" s="84"/>
      <c r="G43" s="84"/>
      <c r="H43" s="94"/>
      <c r="I43" s="96"/>
      <c r="J43" s="84"/>
      <c r="K43" s="84"/>
      <c r="L43" s="84"/>
      <c r="M43" s="95"/>
      <c r="N43" s="84"/>
    </row>
    <row r="44" spans="2:14">
      <c r="B44" s="102" t="s">
        <v>54</v>
      </c>
      <c r="C44" s="82"/>
      <c r="D44" s="82"/>
      <c r="E44" s="82"/>
      <c r="F44" s="82"/>
      <c r="G44" s="82"/>
      <c r="H44" s="91"/>
      <c r="I44" s="93"/>
      <c r="J44" s="82"/>
      <c r="K44" s="91">
        <v>45787.554530000001</v>
      </c>
      <c r="L44" s="82"/>
      <c r="M44" s="92">
        <f t="shared" ref="M44:M53" si="3">K44/$K$11</f>
        <v>0.14579058759059266</v>
      </c>
      <c r="N44" s="92">
        <f>K44/'סכום נכסי הקרן'!$C$42</f>
        <v>7.9011057024544626E-2</v>
      </c>
    </row>
    <row r="45" spans="2:14">
      <c r="B45" s="87" t="s">
        <v>351</v>
      </c>
      <c r="C45" s="84" t="s">
        <v>352</v>
      </c>
      <c r="D45" s="97" t="s">
        <v>27</v>
      </c>
      <c r="E45" s="84"/>
      <c r="F45" s="97" t="s">
        <v>313</v>
      </c>
      <c r="G45" s="97" t="s">
        <v>154</v>
      </c>
      <c r="H45" s="94">
        <v>5018</v>
      </c>
      <c r="I45" s="96">
        <v>18734</v>
      </c>
      <c r="J45" s="84"/>
      <c r="K45" s="94">
        <v>4034.4135099999999</v>
      </c>
      <c r="L45" s="95">
        <v>5.7852116248397478E-3</v>
      </c>
      <c r="M45" s="95">
        <f t="shared" si="3"/>
        <v>1.2845838181223463E-2</v>
      </c>
      <c r="N45" s="95">
        <f>K45/'סכום נכסי הקרן'!$C$42</f>
        <v>6.9617886163880968E-3</v>
      </c>
    </row>
    <row r="46" spans="2:14">
      <c r="B46" s="87" t="s">
        <v>353</v>
      </c>
      <c r="C46" s="84" t="s">
        <v>354</v>
      </c>
      <c r="D46" s="97" t="s">
        <v>112</v>
      </c>
      <c r="E46" s="84"/>
      <c r="F46" s="97" t="s">
        <v>313</v>
      </c>
      <c r="G46" s="97" t="s">
        <v>152</v>
      </c>
      <c r="H46" s="94">
        <v>8046</v>
      </c>
      <c r="I46" s="96">
        <v>9465.5</v>
      </c>
      <c r="J46" s="84"/>
      <c r="K46" s="94">
        <v>2854.4548</v>
      </c>
      <c r="L46" s="95">
        <v>1.9446210780393405E-3</v>
      </c>
      <c r="M46" s="95">
        <f t="shared" si="3"/>
        <v>9.0887719777679871E-3</v>
      </c>
      <c r="N46" s="95">
        <f>K46/'סכום נכסי הקרן'!$C$42</f>
        <v>4.9256505024529232E-3</v>
      </c>
    </row>
    <row r="47" spans="2:14">
      <c r="B47" s="87" t="s">
        <v>355</v>
      </c>
      <c r="C47" s="84" t="s">
        <v>356</v>
      </c>
      <c r="D47" s="97" t="s">
        <v>112</v>
      </c>
      <c r="E47" s="84"/>
      <c r="F47" s="97" t="s">
        <v>313</v>
      </c>
      <c r="G47" s="97" t="s">
        <v>152</v>
      </c>
      <c r="H47" s="94">
        <v>8517</v>
      </c>
      <c r="I47" s="96">
        <v>9675</v>
      </c>
      <c r="J47" s="84"/>
      <c r="K47" s="94">
        <v>3088.4260199999999</v>
      </c>
      <c r="L47" s="95">
        <v>3.2397202406286325E-4</v>
      </c>
      <c r="M47" s="95">
        <f t="shared" si="3"/>
        <v>9.833751743410165E-3</v>
      </c>
      <c r="N47" s="95">
        <f>K47/'סכום נכסי הקרן'!$C$42</f>
        <v>5.3293915101411595E-3</v>
      </c>
    </row>
    <row r="48" spans="2:14">
      <c r="B48" s="87" t="s">
        <v>357</v>
      </c>
      <c r="C48" s="84" t="s">
        <v>358</v>
      </c>
      <c r="D48" s="97" t="s">
        <v>112</v>
      </c>
      <c r="E48" s="84"/>
      <c r="F48" s="97" t="s">
        <v>313</v>
      </c>
      <c r="G48" s="97" t="s">
        <v>154</v>
      </c>
      <c r="H48" s="94">
        <v>2456</v>
      </c>
      <c r="I48" s="96">
        <v>9998.5</v>
      </c>
      <c r="J48" s="84"/>
      <c r="K48" s="94">
        <v>1053.85886</v>
      </c>
      <c r="L48" s="95">
        <v>5.0428484011768232E-5</v>
      </c>
      <c r="M48" s="95">
        <f t="shared" si="3"/>
        <v>3.3555559805292824E-3</v>
      </c>
      <c r="N48" s="95">
        <f>K48/'סכום נכסי הקרן'!$C$42</f>
        <v>1.8185400670115586E-3</v>
      </c>
    </row>
    <row r="49" spans="2:14">
      <c r="B49" s="87" t="s">
        <v>359</v>
      </c>
      <c r="C49" s="84" t="s">
        <v>360</v>
      </c>
      <c r="D49" s="97" t="s">
        <v>112</v>
      </c>
      <c r="E49" s="84"/>
      <c r="F49" s="97" t="s">
        <v>313</v>
      </c>
      <c r="G49" s="97" t="s">
        <v>152</v>
      </c>
      <c r="H49" s="94">
        <v>16762</v>
      </c>
      <c r="I49" s="96">
        <v>10813</v>
      </c>
      <c r="J49" s="84"/>
      <c r="K49" s="94">
        <v>6793.1565199999995</v>
      </c>
      <c r="L49" s="95">
        <v>3.578402451878151E-4</v>
      </c>
      <c r="M49" s="95">
        <f t="shared" si="3"/>
        <v>2.1629857519400164E-2</v>
      </c>
      <c r="N49" s="95">
        <f>K49/'סכום נכסי הקרן'!$C$42</f>
        <v>1.1722278743380121E-2</v>
      </c>
    </row>
    <row r="50" spans="2:14">
      <c r="B50" s="87" t="s">
        <v>361</v>
      </c>
      <c r="C50" s="84" t="s">
        <v>362</v>
      </c>
      <c r="D50" s="97" t="s">
        <v>336</v>
      </c>
      <c r="E50" s="84"/>
      <c r="F50" s="97" t="s">
        <v>313</v>
      </c>
      <c r="G50" s="97" t="s">
        <v>152</v>
      </c>
      <c r="H50" s="94">
        <v>22424</v>
      </c>
      <c r="I50" s="96">
        <v>3359</v>
      </c>
      <c r="J50" s="84"/>
      <c r="K50" s="94">
        <v>2823.0766600000002</v>
      </c>
      <c r="L50" s="95">
        <v>1.1127221035298796E-4</v>
      </c>
      <c r="M50" s="95">
        <f t="shared" si="3"/>
        <v>8.9888619145410339E-3</v>
      </c>
      <c r="N50" s="95">
        <f>K50/'סכום נכסי הקרן'!$C$42</f>
        <v>4.8715043477977381E-3</v>
      </c>
    </row>
    <row r="51" spans="2:14">
      <c r="B51" s="87" t="s">
        <v>363</v>
      </c>
      <c r="C51" s="84" t="s">
        <v>364</v>
      </c>
      <c r="D51" s="97" t="s">
        <v>112</v>
      </c>
      <c r="E51" s="84"/>
      <c r="F51" s="97" t="s">
        <v>313</v>
      </c>
      <c r="G51" s="97" t="s">
        <v>152</v>
      </c>
      <c r="H51" s="94">
        <v>3626</v>
      </c>
      <c r="I51" s="96">
        <v>6880</v>
      </c>
      <c r="J51" s="84"/>
      <c r="K51" s="94">
        <v>935.00905999999986</v>
      </c>
      <c r="L51" s="95">
        <v>7.7476126092843918E-5</v>
      </c>
      <c r="M51" s="95">
        <f t="shared" si="3"/>
        <v>2.9771303940378333E-3</v>
      </c>
      <c r="N51" s="95">
        <f>K51/'סכום נכסי הקרן'!$C$42</f>
        <v>1.613452714748552E-3</v>
      </c>
    </row>
    <row r="52" spans="2:14">
      <c r="B52" s="87" t="s">
        <v>365</v>
      </c>
      <c r="C52" s="84" t="s">
        <v>366</v>
      </c>
      <c r="D52" s="97" t="s">
        <v>336</v>
      </c>
      <c r="E52" s="84"/>
      <c r="F52" s="97" t="s">
        <v>313</v>
      </c>
      <c r="G52" s="97" t="s">
        <v>152</v>
      </c>
      <c r="H52" s="94">
        <v>90274</v>
      </c>
      <c r="I52" s="96">
        <v>3304</v>
      </c>
      <c r="J52" s="84"/>
      <c r="K52" s="94">
        <v>11178.9833</v>
      </c>
      <c r="L52" s="95">
        <v>7.44220498071922E-4</v>
      </c>
      <c r="M52" s="95">
        <f t="shared" si="3"/>
        <v>3.5594618684092069E-2</v>
      </c>
      <c r="N52" s="95">
        <f>K52/'סכום נכסי הקרן'!$C$42</f>
        <v>1.929046650469219E-2</v>
      </c>
    </row>
    <row r="53" spans="2:14">
      <c r="B53" s="87" t="s">
        <v>367</v>
      </c>
      <c r="C53" s="84" t="s">
        <v>368</v>
      </c>
      <c r="D53" s="97" t="s">
        <v>336</v>
      </c>
      <c r="E53" s="84"/>
      <c r="F53" s="97" t="s">
        <v>313</v>
      </c>
      <c r="G53" s="97" t="s">
        <v>152</v>
      </c>
      <c r="H53" s="94">
        <v>44592</v>
      </c>
      <c r="I53" s="96">
        <v>7794</v>
      </c>
      <c r="J53" s="84"/>
      <c r="K53" s="94">
        <v>13026.175800000001</v>
      </c>
      <c r="L53" s="95">
        <v>1.716720524512634E-4</v>
      </c>
      <c r="M53" s="95">
        <f t="shared" si="3"/>
        <v>4.1476201195590659E-2</v>
      </c>
      <c r="N53" s="95">
        <f>K53/'סכום נכסי הקרן'!$C$42</f>
        <v>2.2477984017932291E-2</v>
      </c>
    </row>
    <row r="54" spans="2:14">
      <c r="D54" s="1"/>
      <c r="E54" s="1"/>
      <c r="F54" s="1"/>
      <c r="G54" s="1"/>
    </row>
    <row r="55" spans="2:14">
      <c r="D55" s="1"/>
      <c r="E55" s="1"/>
      <c r="F55" s="1"/>
      <c r="G55" s="1"/>
    </row>
    <row r="56" spans="2:14">
      <c r="D56" s="1"/>
      <c r="E56" s="1"/>
      <c r="F56" s="1"/>
      <c r="G56" s="1"/>
    </row>
    <row r="57" spans="2:14">
      <c r="B57" s="99" t="s">
        <v>237</v>
      </c>
      <c r="D57" s="1"/>
      <c r="E57" s="1"/>
      <c r="F57" s="1"/>
      <c r="G57" s="1"/>
    </row>
    <row r="58" spans="2:14">
      <c r="B58" s="99" t="s">
        <v>101</v>
      </c>
      <c r="D58" s="1"/>
      <c r="E58" s="1"/>
      <c r="F58" s="1"/>
      <c r="G58" s="1"/>
    </row>
    <row r="59" spans="2:14">
      <c r="B59" s="99" t="s">
        <v>220</v>
      </c>
      <c r="D59" s="1"/>
      <c r="E59" s="1"/>
      <c r="F59" s="1"/>
      <c r="G59" s="1"/>
    </row>
    <row r="60" spans="2:14">
      <c r="B60" s="99" t="s">
        <v>228</v>
      </c>
      <c r="D60" s="1"/>
      <c r="E60" s="1"/>
      <c r="F60" s="1"/>
      <c r="G60" s="1"/>
    </row>
    <row r="61" spans="2:14">
      <c r="B61" s="99" t="s">
        <v>235</v>
      </c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56 B58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8" t="s" vm="1">
        <v>238</v>
      </c>
    </row>
    <row r="2" spans="2:65">
      <c r="B2" s="57" t="s">
        <v>167</v>
      </c>
      <c r="C2" s="78" t="s">
        <v>239</v>
      </c>
    </row>
    <row r="3" spans="2:65">
      <c r="B3" s="57" t="s">
        <v>169</v>
      </c>
      <c r="C3" s="78" t="s">
        <v>240</v>
      </c>
    </row>
    <row r="4" spans="2:65">
      <c r="B4" s="57" t="s">
        <v>170</v>
      </c>
      <c r="C4" s="78">
        <v>2112</v>
      </c>
    </row>
    <row r="6" spans="2:65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78.75">
      <c r="B8" s="23" t="s">
        <v>104</v>
      </c>
      <c r="C8" s="31" t="s">
        <v>36</v>
      </c>
      <c r="D8" s="31" t="s">
        <v>108</v>
      </c>
      <c r="E8" s="31" t="s">
        <v>106</v>
      </c>
      <c r="F8" s="31" t="s">
        <v>49</v>
      </c>
      <c r="G8" s="31" t="s">
        <v>15</v>
      </c>
      <c r="H8" s="31" t="s">
        <v>50</v>
      </c>
      <c r="I8" s="31" t="s">
        <v>90</v>
      </c>
      <c r="J8" s="31" t="s">
        <v>222</v>
      </c>
      <c r="K8" s="31" t="s">
        <v>221</v>
      </c>
      <c r="L8" s="31" t="s">
        <v>48</v>
      </c>
      <c r="M8" s="31" t="s">
        <v>46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229</v>
      </c>
      <c r="K9" s="33"/>
      <c r="L9" s="33" t="s">
        <v>225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52E548A-3ABF-4D31-B6EF-A2623F1B3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