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27" i="58" l="1"/>
  <c r="L13" i="62" l="1"/>
  <c r="L42" i="62"/>
  <c r="L148" i="62" l="1"/>
  <c r="L126" i="62"/>
  <c r="J12" i="58"/>
  <c r="J19" i="58"/>
  <c r="J43" i="58"/>
  <c r="J44" i="58"/>
  <c r="Q16" i="59"/>
  <c r="Q15" i="59"/>
  <c r="Q14" i="59"/>
  <c r="Q13" i="59"/>
  <c r="Q12" i="59"/>
  <c r="Q11" i="59"/>
  <c r="N219" i="62"/>
  <c r="N218" i="62"/>
  <c r="N217" i="62"/>
  <c r="N216" i="62"/>
  <c r="N215" i="62"/>
  <c r="N214" i="62"/>
  <c r="N213" i="62"/>
  <c r="N212" i="62"/>
  <c r="N211" i="62"/>
  <c r="N210" i="62"/>
  <c r="N209" i="62"/>
  <c r="N208" i="62"/>
  <c r="N207" i="62"/>
  <c r="N205" i="62"/>
  <c r="N204" i="62"/>
  <c r="N203" i="62"/>
  <c r="N202" i="62"/>
  <c r="N201" i="62"/>
  <c r="N200" i="62"/>
  <c r="N199" i="62"/>
  <c r="N197" i="62"/>
  <c r="N196" i="62"/>
  <c r="N194" i="62"/>
  <c r="N193" i="62"/>
  <c r="N192" i="62"/>
  <c r="N191" i="62"/>
  <c r="N190" i="62"/>
  <c r="N189" i="62"/>
  <c r="N188" i="62"/>
  <c r="N187" i="62"/>
  <c r="N186" i="62"/>
  <c r="N185" i="62"/>
  <c r="N184" i="62"/>
  <c r="N183" i="62"/>
  <c r="N182" i="62"/>
  <c r="N181" i="62"/>
  <c r="N180" i="62"/>
  <c r="N179" i="62"/>
  <c r="N178" i="62"/>
  <c r="N177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N162" i="62"/>
  <c r="N161" i="62"/>
  <c r="N160" i="62"/>
  <c r="N159" i="62"/>
  <c r="N158" i="62"/>
  <c r="N157" i="62"/>
  <c r="N156" i="62"/>
  <c r="N155" i="62"/>
  <c r="N154" i="62"/>
  <c r="N153" i="62"/>
  <c r="N152" i="62"/>
  <c r="N151" i="62"/>
  <c r="N150" i="62"/>
  <c r="N149" i="62"/>
  <c r="N146" i="62"/>
  <c r="N145" i="62"/>
  <c r="N144" i="62"/>
  <c r="N143" i="62"/>
  <c r="N142" i="62"/>
  <c r="N206" i="62"/>
  <c r="N141" i="62"/>
  <c r="N140" i="62"/>
  <c r="N198" i="62"/>
  <c r="N139" i="62"/>
  <c r="N195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3" i="62"/>
  <c r="N122" i="62"/>
  <c r="N121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1" i="62"/>
  <c r="N70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72" i="62"/>
  <c r="N36" i="62"/>
  <c r="N35" i="62"/>
  <c r="N69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M66" i="63"/>
  <c r="M65" i="63"/>
  <c r="M64" i="63"/>
  <c r="M63" i="63"/>
  <c r="M62" i="63"/>
  <c r="M61" i="63"/>
  <c r="M60" i="63"/>
  <c r="M59" i="63"/>
  <c r="M58" i="63"/>
  <c r="M57" i="63"/>
  <c r="M56" i="63"/>
  <c r="M55" i="63"/>
  <c r="M54" i="63"/>
  <c r="M53" i="63"/>
  <c r="M52" i="63"/>
  <c r="M51" i="63"/>
  <c r="M50" i="63"/>
  <c r="M49" i="63"/>
  <c r="M48" i="63"/>
  <c r="M47" i="63"/>
  <c r="M46" i="63"/>
  <c r="M45" i="63"/>
  <c r="M44" i="63"/>
  <c r="M43" i="63"/>
  <c r="M42" i="63"/>
  <c r="M41" i="63"/>
  <c r="M40" i="63"/>
  <c r="M39" i="63"/>
  <c r="M38" i="63"/>
  <c r="M37" i="63"/>
  <c r="M36" i="63"/>
  <c r="M35" i="63"/>
  <c r="M34" i="63"/>
  <c r="M33" i="63"/>
  <c r="M32" i="63"/>
  <c r="M31" i="63"/>
  <c r="M30" i="63"/>
  <c r="M29" i="63"/>
  <c r="M28" i="63"/>
  <c r="M27" i="63"/>
  <c r="M26" i="63"/>
  <c r="M25" i="63"/>
  <c r="M24" i="63"/>
  <c r="M23" i="63"/>
  <c r="M22" i="63"/>
  <c r="M21" i="63"/>
  <c r="M20" i="63"/>
  <c r="M19" i="63"/>
  <c r="M18" i="63"/>
  <c r="M16" i="63"/>
  <c r="M15" i="63"/>
  <c r="M14" i="63"/>
  <c r="M13" i="63"/>
  <c r="M12" i="63"/>
  <c r="M11" i="63"/>
  <c r="N25" i="64"/>
  <c r="N24" i="64"/>
  <c r="N23" i="64"/>
  <c r="N22" i="64"/>
  <c r="N21" i="64"/>
  <c r="N20" i="64"/>
  <c r="N19" i="64"/>
  <c r="N18" i="64"/>
  <c r="N17" i="64"/>
  <c r="N16" i="64"/>
  <c r="N15" i="64"/>
  <c r="N14" i="64"/>
  <c r="N13" i="64"/>
  <c r="N12" i="64"/>
  <c r="N11" i="64"/>
  <c r="K15" i="65"/>
  <c r="K14" i="65"/>
  <c r="K13" i="65"/>
  <c r="K12" i="65"/>
  <c r="K11" i="65"/>
  <c r="J20" i="67"/>
  <c r="J19" i="67"/>
  <c r="J18" i="67"/>
  <c r="J17" i="67"/>
  <c r="J16" i="67"/>
  <c r="J15" i="67"/>
  <c r="J14" i="67"/>
  <c r="J13" i="67"/>
  <c r="J12" i="67"/>
  <c r="J11" i="67"/>
  <c r="O93" i="69"/>
  <c r="O92" i="69"/>
  <c r="O91" i="69"/>
  <c r="O90" i="69"/>
  <c r="O89" i="69"/>
  <c r="O88" i="69"/>
  <c r="O87" i="69"/>
  <c r="O86" i="69"/>
  <c r="O85" i="69"/>
  <c r="O84" i="69"/>
  <c r="O83" i="69"/>
  <c r="O82" i="69"/>
  <c r="O81" i="69"/>
  <c r="O80" i="69"/>
  <c r="O79" i="69"/>
  <c r="O78" i="69"/>
  <c r="O77" i="69"/>
  <c r="O76" i="69"/>
  <c r="O75" i="69"/>
  <c r="O74" i="69"/>
  <c r="O73" i="69"/>
  <c r="O72" i="69"/>
  <c r="O71" i="69"/>
  <c r="O70" i="69"/>
  <c r="O69" i="69"/>
  <c r="O68" i="69"/>
  <c r="O67" i="69"/>
  <c r="O66" i="69"/>
  <c r="O65" i="69"/>
  <c r="O64" i="69"/>
  <c r="O63" i="69"/>
  <c r="O62" i="69"/>
  <c r="O61" i="69"/>
  <c r="O60" i="69"/>
  <c r="O59" i="69"/>
  <c r="O58" i="69"/>
  <c r="O57" i="69"/>
  <c r="O56" i="69"/>
  <c r="O55" i="69"/>
  <c r="O54" i="69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K13" i="74"/>
  <c r="K12" i="74"/>
  <c r="K11" i="74"/>
  <c r="J84" i="76"/>
  <c r="J83" i="76"/>
  <c r="J82" i="76"/>
  <c r="J81" i="76"/>
  <c r="J80" i="76"/>
  <c r="J79" i="76"/>
  <c r="J78" i="76"/>
  <c r="J77" i="76"/>
  <c r="J76" i="76"/>
  <c r="J75" i="76"/>
  <c r="J74" i="76"/>
  <c r="J73" i="76"/>
  <c r="J72" i="76"/>
  <c r="J71" i="76"/>
  <c r="J70" i="76"/>
  <c r="J69" i="76"/>
  <c r="J68" i="76"/>
  <c r="J67" i="76"/>
  <c r="J66" i="76"/>
  <c r="J65" i="76"/>
  <c r="J64" i="76"/>
  <c r="J63" i="76"/>
  <c r="J62" i="76"/>
  <c r="J61" i="76"/>
  <c r="J60" i="76"/>
  <c r="J59" i="76"/>
  <c r="J58" i="76"/>
  <c r="J57" i="76"/>
  <c r="J56" i="76"/>
  <c r="J55" i="76"/>
  <c r="J54" i="76"/>
  <c r="J53" i="76"/>
  <c r="J52" i="76"/>
  <c r="J51" i="76"/>
  <c r="J50" i="76"/>
  <c r="J49" i="76"/>
  <c r="J48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N15" i="79"/>
  <c r="N14" i="79"/>
  <c r="N13" i="79"/>
  <c r="N12" i="79"/>
  <c r="N11" i="79"/>
  <c r="N10" i="79"/>
  <c r="C34" i="88"/>
  <c r="C31" i="88"/>
  <c r="C29" i="88"/>
  <c r="C24" i="88"/>
  <c r="C21" i="88"/>
  <c r="C19" i="88"/>
  <c r="C18" i="88"/>
  <c r="C17" i="88"/>
  <c r="C16" i="88"/>
  <c r="C13" i="88"/>
  <c r="J11" i="58" l="1"/>
  <c r="J10" i="58" s="1"/>
  <c r="K19" i="58" s="1"/>
  <c r="C23" i="88"/>
  <c r="L125" i="62"/>
  <c r="N125" i="62" s="1"/>
  <c r="N148" i="62"/>
  <c r="C12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K46" i="58" l="1"/>
  <c r="K41" i="58"/>
  <c r="K37" i="58"/>
  <c r="K33" i="58"/>
  <c r="K29" i="58"/>
  <c r="K25" i="58"/>
  <c r="K21" i="58"/>
  <c r="K15" i="58"/>
  <c r="K12" i="58"/>
  <c r="C11" i="88"/>
  <c r="C10" i="88" s="1"/>
  <c r="K30" i="58"/>
  <c r="K16" i="58"/>
  <c r="K45" i="58"/>
  <c r="K40" i="58"/>
  <c r="K36" i="58"/>
  <c r="K32" i="58"/>
  <c r="K28" i="58"/>
  <c r="K24" i="58"/>
  <c r="K20" i="58"/>
  <c r="K14" i="58"/>
  <c r="K44" i="58"/>
  <c r="K39" i="58"/>
  <c r="K35" i="58"/>
  <c r="K31" i="58"/>
  <c r="K27" i="58"/>
  <c r="K23" i="58"/>
  <c r="K17" i="58"/>
  <c r="K10" i="58"/>
  <c r="K43" i="58"/>
  <c r="K38" i="58"/>
  <c r="K34" i="58"/>
  <c r="K26" i="58"/>
  <c r="K22" i="58"/>
  <c r="K13" i="58"/>
  <c r="K11" i="58"/>
  <c r="C42" i="88" l="1"/>
  <c r="O178" i="62" s="1"/>
  <c r="D12" i="88" l="1"/>
  <c r="K61" i="76"/>
  <c r="K33" i="76"/>
  <c r="P81" i="69"/>
  <c r="P54" i="69"/>
  <c r="K31" i="76"/>
  <c r="O49" i="62"/>
  <c r="O27" i="62"/>
  <c r="O59" i="62"/>
  <c r="O74" i="62"/>
  <c r="L11" i="58"/>
  <c r="P24" i="69"/>
  <c r="K66" i="76"/>
  <c r="O11" i="79"/>
  <c r="P86" i="69"/>
  <c r="K52" i="76"/>
  <c r="O93" i="62"/>
  <c r="O83" i="62"/>
  <c r="O87" i="62"/>
  <c r="O115" i="62"/>
  <c r="D23" i="88"/>
  <c r="P72" i="69"/>
  <c r="P17" i="69"/>
  <c r="O13" i="79"/>
  <c r="K34" i="76"/>
  <c r="P47" i="69"/>
  <c r="R12" i="59"/>
  <c r="R13" i="59"/>
  <c r="O216" i="62"/>
  <c r="L28" i="58"/>
  <c r="K32" i="76"/>
  <c r="D17" i="88"/>
  <c r="P29" i="69"/>
  <c r="P34" i="69"/>
  <c r="K55" i="76"/>
  <c r="P88" i="69"/>
  <c r="L29" i="58"/>
  <c r="K14" i="67"/>
  <c r="O17" i="64"/>
  <c r="D13" i="88"/>
  <c r="D11" i="88"/>
  <c r="P60" i="69"/>
  <c r="K45" i="76"/>
  <c r="P49" i="69"/>
  <c r="P22" i="69"/>
  <c r="K24" i="76"/>
  <c r="K83" i="76"/>
  <c r="P15" i="69"/>
  <c r="N16" i="63"/>
  <c r="O116" i="62"/>
  <c r="N22" i="63"/>
  <c r="O134" i="62"/>
  <c r="O24" i="64"/>
  <c r="O149" i="62"/>
  <c r="N40" i="63"/>
  <c r="O139" i="62"/>
  <c r="K73" i="76"/>
  <c r="K19" i="76"/>
  <c r="P35" i="69"/>
  <c r="N41" i="63"/>
  <c r="O179" i="62"/>
  <c r="N62" i="63"/>
  <c r="O156" i="62"/>
  <c r="O20" i="62"/>
  <c r="O189" i="62"/>
  <c r="N64" i="63"/>
  <c r="O204" i="62"/>
  <c r="D34" i="88"/>
  <c r="O15" i="79"/>
  <c r="P40" i="69"/>
  <c r="K13" i="76"/>
  <c r="K78" i="76"/>
  <c r="P61" i="69"/>
  <c r="K46" i="76"/>
  <c r="P66" i="69"/>
  <c r="P28" i="69"/>
  <c r="D29" i="88"/>
  <c r="K64" i="76"/>
  <c r="P67" i="69"/>
  <c r="O26" i="62"/>
  <c r="O155" i="62"/>
  <c r="O11" i="64"/>
  <c r="O66" i="62"/>
  <c r="O197" i="62"/>
  <c r="N51" i="63"/>
  <c r="O127" i="62"/>
  <c r="K11" i="67"/>
  <c r="O48" i="62"/>
  <c r="D10" i="88"/>
  <c r="D38" i="88"/>
  <c r="L32" i="58"/>
  <c r="L14" i="58"/>
  <c r="O217" i="62"/>
  <c r="O200" i="62"/>
  <c r="O182" i="62"/>
  <c r="O166" i="62"/>
  <c r="O150" i="62"/>
  <c r="O136" i="62"/>
  <c r="O119" i="62"/>
  <c r="O103" i="62"/>
  <c r="O88" i="62"/>
  <c r="O68" i="62"/>
  <c r="O52" i="62"/>
  <c r="O36" i="62"/>
  <c r="O21" i="62"/>
  <c r="N60" i="63"/>
  <c r="N44" i="63"/>
  <c r="N28" i="63"/>
  <c r="N11" i="63"/>
  <c r="O13" i="64"/>
  <c r="K15" i="67"/>
  <c r="L35" i="58"/>
  <c r="L17" i="58"/>
  <c r="O212" i="62"/>
  <c r="O193" i="62"/>
  <c r="O177" i="62"/>
  <c r="O161" i="62"/>
  <c r="O144" i="62"/>
  <c r="O131" i="62"/>
  <c r="O114" i="62"/>
  <c r="O98" i="62"/>
  <c r="O81" i="62"/>
  <c r="O63" i="62"/>
  <c r="O47" i="62"/>
  <c r="O32" i="62"/>
  <c r="O16" i="62"/>
  <c r="N55" i="63"/>
  <c r="N39" i="63"/>
  <c r="N23" i="63"/>
  <c r="O20" i="64"/>
  <c r="K18" i="67"/>
  <c r="L38" i="58"/>
  <c r="L22" i="58"/>
  <c r="O219" i="62"/>
  <c r="O202" i="62"/>
  <c r="O184" i="62"/>
  <c r="O168" i="62"/>
  <c r="O152" i="62"/>
  <c r="O138" i="62"/>
  <c r="O121" i="62"/>
  <c r="O105" i="62"/>
  <c r="O90" i="62"/>
  <c r="O71" i="62"/>
  <c r="O54" i="62"/>
  <c r="O37" i="62"/>
  <c r="O23" i="62"/>
  <c r="N66" i="63"/>
  <c r="N50" i="63"/>
  <c r="N34" i="63"/>
  <c r="N18" i="63"/>
  <c r="O15" i="64"/>
  <c r="K13" i="67"/>
  <c r="L41" i="58"/>
  <c r="L25" i="58"/>
  <c r="R16" i="59"/>
  <c r="O210" i="62"/>
  <c r="O191" i="62"/>
  <c r="O175" i="62"/>
  <c r="O159" i="62"/>
  <c r="O142" i="62"/>
  <c r="O129" i="62"/>
  <c r="O112" i="62"/>
  <c r="O96" i="62"/>
  <c r="O79" i="62"/>
  <c r="O61" i="62"/>
  <c r="O45" i="62"/>
  <c r="O30" i="62"/>
  <c r="O14" i="62"/>
  <c r="N53" i="63"/>
  <c r="N37" i="63"/>
  <c r="N21" i="63"/>
  <c r="O18" i="64"/>
  <c r="K16" i="67"/>
  <c r="P83" i="69"/>
  <c r="L40" i="58"/>
  <c r="L24" i="58"/>
  <c r="R15" i="59"/>
  <c r="O209" i="62"/>
  <c r="O190" i="62"/>
  <c r="O174" i="62"/>
  <c r="O158" i="62"/>
  <c r="O206" i="62"/>
  <c r="O128" i="62"/>
  <c r="O111" i="62"/>
  <c r="O95" i="62"/>
  <c r="O78" i="62"/>
  <c r="O60" i="62"/>
  <c r="O44" i="62"/>
  <c r="O29" i="62"/>
  <c r="O13" i="62"/>
  <c r="N52" i="63"/>
  <c r="N36" i="63"/>
  <c r="N20" i="63"/>
  <c r="O21" i="64"/>
  <c r="L11" i="65"/>
  <c r="L44" i="58"/>
  <c r="L27" i="58"/>
  <c r="R14" i="59"/>
  <c r="O203" i="62"/>
  <c r="O185" i="62"/>
  <c r="O169" i="62"/>
  <c r="O153" i="62"/>
  <c r="O195" i="62"/>
  <c r="O122" i="62"/>
  <c r="O106" i="62"/>
  <c r="O91" i="62"/>
  <c r="O73" i="62"/>
  <c r="O55" i="62"/>
  <c r="O38" i="62"/>
  <c r="O24" i="62"/>
  <c r="N63" i="63"/>
  <c r="N47" i="63"/>
  <c r="N31" i="63"/>
  <c r="N14" i="63"/>
  <c r="O12" i="64"/>
  <c r="P92" i="69"/>
  <c r="L30" i="58"/>
  <c r="L13" i="58"/>
  <c r="O211" i="62"/>
  <c r="O192" i="62"/>
  <c r="O176" i="62"/>
  <c r="O160" i="62"/>
  <c r="O143" i="62"/>
  <c r="O130" i="62"/>
  <c r="O113" i="62"/>
  <c r="O97" i="62"/>
  <c r="O80" i="62"/>
  <c r="O62" i="62"/>
  <c r="O46" i="62"/>
  <c r="O31" i="62"/>
  <c r="O15" i="62"/>
  <c r="N58" i="63"/>
  <c r="N42" i="63"/>
  <c r="N26" i="63"/>
  <c r="O23" i="64"/>
  <c r="L13" i="65"/>
  <c r="P87" i="69"/>
  <c r="L33" i="58"/>
  <c r="L15" i="58"/>
  <c r="O218" i="62"/>
  <c r="O201" i="62"/>
  <c r="O183" i="62"/>
  <c r="O167" i="62"/>
  <c r="O151" i="62"/>
  <c r="O137" i="62"/>
  <c r="O120" i="62"/>
  <c r="O104" i="62"/>
  <c r="O89" i="62"/>
  <c r="O70" i="62"/>
  <c r="O53" i="62"/>
  <c r="O72" i="62"/>
  <c r="O22" i="62"/>
  <c r="N61" i="63"/>
  <c r="N45" i="63"/>
  <c r="N29" i="63"/>
  <c r="N12" i="63"/>
  <c r="L12" i="65"/>
  <c r="P90" i="69"/>
  <c r="P75" i="69"/>
  <c r="L45" i="58"/>
  <c r="L10" i="58"/>
  <c r="O194" i="62"/>
  <c r="O162" i="62"/>
  <c r="O132" i="62"/>
  <c r="O99" i="62"/>
  <c r="O64" i="62"/>
  <c r="O33" i="62"/>
  <c r="N56" i="63"/>
  <c r="N24" i="63"/>
  <c r="L15" i="65"/>
  <c r="L31" i="58"/>
  <c r="O208" i="62"/>
  <c r="O173" i="62"/>
  <c r="O141" i="62"/>
  <c r="O110" i="62"/>
  <c r="O77" i="62"/>
  <c r="O43" i="62"/>
  <c r="O12" i="62"/>
  <c r="N35" i="63"/>
  <c r="O16" i="64"/>
  <c r="L34" i="58"/>
  <c r="O215" i="62"/>
  <c r="O180" i="62"/>
  <c r="O148" i="62"/>
  <c r="O117" i="62"/>
  <c r="O86" i="62"/>
  <c r="O50" i="62"/>
  <c r="O19" i="62"/>
  <c r="N46" i="63"/>
  <c r="N13" i="63"/>
  <c r="P91" i="69"/>
  <c r="L21" i="58"/>
  <c r="O205" i="62"/>
  <c r="O171" i="62"/>
  <c r="O198" i="62"/>
  <c r="O108" i="62"/>
  <c r="O75" i="62"/>
  <c r="O40" i="62"/>
  <c r="N65" i="63"/>
  <c r="N33" i="63"/>
  <c r="O14" i="64"/>
  <c r="P79" i="69"/>
  <c r="P59" i="69"/>
  <c r="P43" i="69"/>
  <c r="P27" i="69"/>
  <c r="P11" i="69"/>
  <c r="K76" i="76"/>
  <c r="K60" i="76"/>
  <c r="K43" i="76"/>
  <c r="K27" i="76"/>
  <c r="K11" i="76"/>
  <c r="K71" i="76"/>
  <c r="K51" i="76"/>
  <c r="K22" i="76"/>
  <c r="P12" i="69"/>
  <c r="K53" i="76"/>
  <c r="K16" i="76"/>
  <c r="P78" i="69"/>
  <c r="P62" i="69"/>
  <c r="P46" i="69"/>
  <c r="P30" i="69"/>
  <c r="L12" i="74"/>
  <c r="K38" i="76"/>
  <c r="P20" i="69"/>
  <c r="P93" i="69"/>
  <c r="P73" i="69"/>
  <c r="P57" i="69"/>
  <c r="P41" i="69"/>
  <c r="P25" i="69"/>
  <c r="L11" i="74"/>
  <c r="K74" i="76"/>
  <c r="K58" i="76"/>
  <c r="K41" i="76"/>
  <c r="K25" i="76"/>
  <c r="O12" i="79"/>
  <c r="P84" i="69"/>
  <c r="P68" i="69"/>
  <c r="P52" i="69"/>
  <c r="P36" i="69"/>
  <c r="K84" i="76"/>
  <c r="K49" i="76"/>
  <c r="K12" i="76"/>
  <c r="D21" i="88"/>
  <c r="L19" i="58"/>
  <c r="D16" i="88"/>
  <c r="L36" i="58"/>
  <c r="R11" i="59"/>
  <c r="O186" i="62"/>
  <c r="O154" i="62"/>
  <c r="O123" i="62"/>
  <c r="O92" i="62"/>
  <c r="O56" i="62"/>
  <c r="O25" i="62"/>
  <c r="N48" i="63"/>
  <c r="N15" i="63"/>
  <c r="K19" i="67"/>
  <c r="L23" i="58"/>
  <c r="O199" i="62"/>
  <c r="O165" i="62"/>
  <c r="O135" i="62"/>
  <c r="O102" i="62"/>
  <c r="O67" i="62"/>
  <c r="O35" i="62"/>
  <c r="N59" i="63"/>
  <c r="N27" i="63"/>
  <c r="L14" i="65"/>
  <c r="L26" i="58"/>
  <c r="O207" i="62"/>
  <c r="O172" i="62"/>
  <c r="O140" i="62"/>
  <c r="O109" i="62"/>
  <c r="O76" i="62"/>
  <c r="O42" i="62"/>
  <c r="O11" i="62"/>
  <c r="N38" i="63"/>
  <c r="O19" i="64"/>
  <c r="L46" i="58"/>
  <c r="L12" i="58"/>
  <c r="O196" i="62"/>
  <c r="O163" i="62"/>
  <c r="O133" i="62"/>
  <c r="O100" i="62"/>
  <c r="O65" i="62"/>
  <c r="O34" i="62"/>
  <c r="N57" i="63"/>
  <c r="N25" i="63"/>
  <c r="K20" i="67"/>
  <c r="P71" i="69"/>
  <c r="P55" i="69"/>
  <c r="P39" i="69"/>
  <c r="P23" i="69"/>
  <c r="L13" i="74"/>
  <c r="K72" i="76"/>
  <c r="K56" i="76"/>
  <c r="K39" i="76"/>
  <c r="K23" i="76"/>
  <c r="O14" i="79"/>
  <c r="P14" i="69"/>
  <c r="K67" i="76"/>
  <c r="K42" i="76"/>
  <c r="K18" i="76"/>
  <c r="K81" i="76"/>
  <c r="K44" i="76"/>
  <c r="D31" i="88"/>
  <c r="P74" i="69"/>
  <c r="P58" i="69"/>
  <c r="P42" i="69"/>
  <c r="P26" i="69"/>
  <c r="K79" i="76"/>
  <c r="K26" i="76"/>
  <c r="K57" i="76"/>
  <c r="P85" i="69"/>
  <c r="P69" i="69"/>
  <c r="P53" i="69"/>
  <c r="P37" i="69"/>
  <c r="P21" i="69"/>
  <c r="K70" i="76"/>
  <c r="K54" i="76"/>
  <c r="K37" i="76"/>
  <c r="K21" i="76"/>
  <c r="D42" i="88"/>
  <c r="P80" i="69"/>
  <c r="P64" i="69"/>
  <c r="P48" i="69"/>
  <c r="P32" i="69"/>
  <c r="K77" i="76"/>
  <c r="K40" i="76"/>
  <c r="L20" i="58"/>
  <c r="O170" i="62"/>
  <c r="O107" i="62"/>
  <c r="O39" i="62"/>
  <c r="N32" i="63"/>
  <c r="L39" i="58"/>
  <c r="O181" i="62"/>
  <c r="O118" i="62"/>
  <c r="O51" i="62"/>
  <c r="N43" i="63"/>
  <c r="L43" i="58"/>
  <c r="O188" i="62"/>
  <c r="O126" i="62"/>
  <c r="O58" i="62"/>
  <c r="N54" i="63"/>
  <c r="K17" i="67"/>
  <c r="O214" i="62"/>
  <c r="O146" i="62"/>
  <c r="O85" i="62"/>
  <c r="O18" i="62"/>
  <c r="O22" i="64"/>
  <c r="P63" i="69"/>
  <c r="P31" i="69"/>
  <c r="K80" i="76"/>
  <c r="K48" i="76"/>
  <c r="K15" i="76"/>
  <c r="K75" i="76"/>
  <c r="K30" i="76"/>
  <c r="K65" i="76"/>
  <c r="P82" i="69"/>
  <c r="P50" i="69"/>
  <c r="P18" i="69"/>
  <c r="D18" i="88"/>
  <c r="P77" i="69"/>
  <c r="P45" i="69"/>
  <c r="P13" i="69"/>
  <c r="K62" i="76"/>
  <c r="K29" i="76"/>
  <c r="P89" i="69"/>
  <c r="P56" i="69"/>
  <c r="P16" i="69"/>
  <c r="K20" i="76"/>
  <c r="D24" i="88"/>
  <c r="D19" i="88"/>
  <c r="O213" i="62"/>
  <c r="O145" i="62"/>
  <c r="O84" i="62"/>
  <c r="O17" i="62"/>
  <c r="O25" i="64"/>
  <c r="O157" i="62"/>
  <c r="O94" i="62"/>
  <c r="O28" i="62"/>
  <c r="N19" i="63"/>
  <c r="L16" i="58"/>
  <c r="O164" i="62"/>
  <c r="O101" i="62"/>
  <c r="O69" i="62"/>
  <c r="N30" i="63"/>
  <c r="L37" i="58"/>
  <c r="O187" i="62"/>
  <c r="O125" i="62"/>
  <c r="O57" i="62"/>
  <c r="N49" i="63"/>
  <c r="K12" i="67"/>
  <c r="P51" i="69"/>
  <c r="P19" i="69"/>
  <c r="K68" i="76"/>
  <c r="K35" i="76"/>
  <c r="O10" i="79"/>
  <c r="K63" i="76"/>
  <c r="K14" i="76"/>
  <c r="K36" i="76"/>
  <c r="P70" i="69"/>
  <c r="P38" i="69"/>
  <c r="K59" i="76"/>
  <c r="K28" i="76"/>
  <c r="P65" i="69"/>
  <c r="P33" i="69"/>
  <c r="K82" i="76"/>
  <c r="K50" i="76"/>
  <c r="K17" i="76"/>
  <c r="P76" i="69"/>
  <c r="P44" i="69"/>
  <c r="K69" i="76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8">
    <s v="Migdal Hashkaot Neches Boded"/>
    <s v="{[Time].[Hie Time].[Yom].&amp;[20181231]}"/>
    <s v="{[Medida].[Medida].&amp;[2]}"/>
    <s v="{[Keren].[Keren].[All]}"/>
    <s v="{[Cheshbon KM].[Hie Peilut].[Peilut 7].&amp;[Kod_Peilut_L7_622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5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3" si="27">
        <n x="1" s="1"/>
        <n x="25"/>
        <n x="26"/>
      </t>
    </mdx>
    <mdx n="0" f="v">
      <t c="3" si="27">
        <n x="1" s="1"/>
        <n x="28"/>
        <n x="26"/>
      </t>
    </mdx>
    <mdx n="0" f="v">
      <t c="3" si="27">
        <n x="1" s="1"/>
        <n x="29"/>
        <n x="26"/>
      </t>
    </mdx>
    <mdx n="0" f="v">
      <t c="3" si="27">
        <n x="1" s="1"/>
        <n x="30"/>
        <n x="26"/>
      </t>
    </mdx>
    <mdx n="0" f="v">
      <t c="3" si="27">
        <n x="1" s="1"/>
        <n x="31"/>
        <n x="26"/>
      </t>
    </mdx>
    <mdx n="0" f="v">
      <t c="3" si="27">
        <n x="1" s="1"/>
        <n x="32"/>
        <n x="26"/>
      </t>
    </mdx>
    <mdx n="0" f="v">
      <t c="3" si="27">
        <n x="1" s="1"/>
        <n x="33"/>
        <n x="26"/>
      </t>
    </mdx>
    <mdx n="0" f="v">
      <t c="3" si="27">
        <n x="1" s="1"/>
        <n x="34"/>
        <n x="26"/>
      </t>
    </mdx>
    <mdx n="0" f="v">
      <t c="3" si="27">
        <n x="1" s="1"/>
        <n x="35"/>
        <n x="26"/>
      </t>
    </mdx>
    <mdx n="0" f="v">
      <t c="3" si="27">
        <n x="1" s="1"/>
        <n x="36"/>
        <n x="26"/>
      </t>
    </mdx>
    <mdx n="0" f="v">
      <t c="3" si="27">
        <n x="1" s="1"/>
        <n x="37"/>
        <n x="26"/>
      </t>
    </mdx>
  </mdxMetadata>
  <valueMetadata count="4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</valueMetadata>
</metadata>
</file>

<file path=xl/sharedStrings.xml><?xml version="1.0" encoding="utf-8"?>
<sst xmlns="http://schemas.openxmlformats.org/spreadsheetml/2006/main" count="4242" uniqueCount="1234">
  <si>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</si>
  <si>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</si>
  <si>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</si>
  <si>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</si>
  <si>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</si>
  <si>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</si>
  <si>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</si>
  <si>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</si>
  <si>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</si>
  <si>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</si>
  <si>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</si>
  <si>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</si>
  <si>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</si>
  <si>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</si>
  <si>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</si>
  <si>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</si>
  <si>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</si>
  <si>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</si>
  <si>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</si>
  <si>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</si>
  <si>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</si>
  <si>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</si>
  <si>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</si>
  <si>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</si>
  <si>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</si>
  <si>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</si>
  <si>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</si>
  <si>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</si>
  <si>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</si>
  <si>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</si>
  <si>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</si>
  <si>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חוזים עתידיים בישראל</t>
  </si>
  <si>
    <t>שיעור ריבית ממוצע</t>
  </si>
  <si>
    <t>סה"כ  פקדונות מעל 3 חודשים</t>
  </si>
  <si>
    <t>יתרות מזומנים ועו"ש בש"ח</t>
  </si>
  <si>
    <t>יתרות מזומנים ועו"ש נקובים במט"ח</t>
  </si>
  <si>
    <t>פקדונות במט"ח עד שלושה חודשים</t>
  </si>
  <si>
    <t>סה"כ מזומנים ושווי מזומנים</t>
  </si>
  <si>
    <t>מספר ני"ע</t>
  </si>
  <si>
    <t>סה"כ לא צמודות</t>
  </si>
  <si>
    <t>סה"כ כתבי אופציה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</si>
  <si>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</si>
  <si>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</si>
  <si>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</si>
  <si>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</si>
  <si>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</si>
  <si>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</si>
  <si>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</si>
  <si>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</si>
  <si>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</si>
  <si>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</si>
  <si>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</si>
  <si>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</si>
  <si>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</si>
  <si>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</si>
  <si>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</si>
  <si>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</si>
  <si>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</si>
  <si>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</si>
  <si>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</si>
  <si>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</si>
  <si>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</si>
  <si>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</si>
  <si>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</si>
  <si>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</si>
  <si>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</si>
  <si>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</si>
  <si>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</si>
  <si>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</si>
  <si>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</si>
  <si>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</si>
  <si>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</si>
  <si>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</si>
  <si>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</si>
  <si>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</si>
  <si>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</si>
  <si>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</si>
  <si>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</si>
  <si>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</si>
  <si>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</si>
  <si>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</si>
  <si>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</si>
  <si>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</si>
  <si>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</si>
  <si>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</si>
  <si>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</si>
  <si>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</si>
  <si>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</si>
  <si>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</si>
  <si>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</si>
  <si>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</si>
  <si>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</si>
  <si>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</si>
  <si>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</si>
  <si>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</si>
  <si>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</si>
  <si>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</si>
  <si>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</si>
  <si>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</si>
  <si>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</si>
  <si>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</si>
  <si>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</si>
  <si>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</si>
  <si>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</si>
  <si>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</si>
  <si>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</si>
  <si>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</si>
  <si>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</si>
  <si>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</si>
  <si>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</si>
  <si>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</si>
  <si>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</si>
  <si>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</si>
  <si>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</si>
  <si>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</si>
  <si>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</si>
  <si>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</si>
  <si>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</si>
  <si>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</si>
  <si>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</si>
  <si>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</si>
  <si>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</si>
  <si>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</si>
  <si>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</si>
  <si>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</si>
  <si>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</si>
  <si>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</si>
  <si>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</si>
  <si>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</si>
  <si>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</si>
  <si>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</si>
  <si>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</si>
  <si>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</si>
  <si>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</si>
  <si>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</si>
  <si>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</si>
  <si>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</si>
  <si>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</si>
  <si>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</si>
  <si>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</si>
  <si>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</si>
  <si>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</si>
  <si>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</si>
  <si>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</si>
  <si>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</si>
  <si>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</si>
  <si>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</si>
  <si>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</si>
  <si>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</si>
  <si>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</si>
  <si>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</si>
  <si>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</si>
  <si>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</si>
  <si>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</si>
  <si>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</si>
  <si>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</si>
  <si>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</si>
  <si>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</si>
  <si>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</si>
  <si>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</si>
  <si>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</si>
  <si>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</si>
  <si>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</si>
  <si>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</si>
  <si>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</si>
  <si>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</si>
  <si>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</si>
  <si>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</si>
  <si>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</si>
  <si>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</si>
  <si>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</si>
  <si>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</si>
  <si>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</si>
  <si>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</si>
  <si>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</si>
  <si>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</si>
  <si>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</si>
  <si>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</si>
  <si>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</si>
  <si>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</si>
  <si>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</si>
  <si>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</si>
  <si>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</si>
  <si>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</si>
  <si>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</si>
  <si>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</si>
  <si>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</si>
  <si>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</si>
  <si>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</si>
  <si>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</si>
  <si>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</si>
  <si>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</si>
  <si>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</si>
  <si>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</si>
  <si>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</si>
  <si>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</si>
  <si>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</si>
  <si>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</si>
  <si>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</si>
  <si>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</si>
  <si>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</si>
  <si>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</si>
  <si>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</si>
  <si>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</si>
  <si>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</si>
  <si>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</si>
  <si>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</si>
  <si>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</si>
  <si>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</si>
  <si>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</si>
  <si>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</si>
  <si>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</si>
  <si>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</si>
  <si>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</si>
  <si>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</si>
  <si>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</si>
  <si>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</si>
  <si>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</si>
  <si>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</si>
  <si>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</si>
  <si>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</si>
  <si>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</si>
  <si>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סה"כ כתבי אופציה בחו"ל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</si>
  <si>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</si>
  <si>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</si>
  <si>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</si>
  <si>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</si>
  <si>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</si>
  <si>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</si>
  <si>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</si>
  <si>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</si>
  <si>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</si>
  <si>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</si>
  <si>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</si>
  <si>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</si>
  <si>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</si>
  <si>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</si>
  <si>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</si>
  <si>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</si>
  <si>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</si>
  <si>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</si>
  <si>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</si>
  <si>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</si>
  <si>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מקפת קרנות פנסיה וקופות גמל בע"מ</t>
  </si>
  <si>
    <t>מקפת אישית - מסלול מניות</t>
  </si>
  <si>
    <t>ממשלתי שקלי 121</t>
  </si>
  <si>
    <t>1142223</t>
  </si>
  <si>
    <t>RF</t>
  </si>
  <si>
    <t>ממשק0120</t>
  </si>
  <si>
    <t>1115773</t>
  </si>
  <si>
    <t>סה"כ תל אביב 35</t>
  </si>
  <si>
    <t>אורמת טכנולוגיות*</t>
  </si>
  <si>
    <t>1134402</t>
  </si>
  <si>
    <t>מגמה</t>
  </si>
  <si>
    <t>520036716</t>
  </si>
  <si>
    <t>איי.אפ.אפ</t>
  </si>
  <si>
    <t>1155019</t>
  </si>
  <si>
    <t>MATERIALS</t>
  </si>
  <si>
    <t>איירפורט סיטי</t>
  </si>
  <si>
    <t>1095835</t>
  </si>
  <si>
    <t>511659401</t>
  </si>
  <si>
    <t>נדלן ובינוי</t>
  </si>
  <si>
    <t>אלביט מערכות</t>
  </si>
  <si>
    <t>1081124</t>
  </si>
  <si>
    <t>520043027</t>
  </si>
  <si>
    <t>ביטחוניות</t>
  </si>
  <si>
    <t>אמות</t>
  </si>
  <si>
    <t>1097278</t>
  </si>
  <si>
    <t>520026683</t>
  </si>
  <si>
    <t>בזק</t>
  </si>
  <si>
    <t>230011</t>
  </si>
  <si>
    <t>520031931</t>
  </si>
  <si>
    <t>תקשורת מדיה</t>
  </si>
  <si>
    <t>בינלאומי 5</t>
  </si>
  <si>
    <t>593038</t>
  </si>
  <si>
    <t>513141879</t>
  </si>
  <si>
    <t>בנקים</t>
  </si>
  <si>
    <t>בתי זיקוק לנפט</t>
  </si>
  <si>
    <t>2590248</t>
  </si>
  <si>
    <t>520036658</t>
  </si>
  <si>
    <t>כימיה גומי ופלסטיק</t>
  </si>
  <si>
    <t>דיסקונט</t>
  </si>
  <si>
    <t>691212</t>
  </si>
  <si>
    <t>520007030</t>
  </si>
  <si>
    <t>דלק קדוחים*</t>
  </si>
  <si>
    <t>475020</t>
  </si>
  <si>
    <t>550013098</t>
  </si>
  <si>
    <t>חיפוש נפט וגז</t>
  </si>
  <si>
    <t>הפניקס 1</t>
  </si>
  <si>
    <t>767012</t>
  </si>
  <si>
    <t>520017450</t>
  </si>
  <si>
    <t>ביטוח</t>
  </si>
  <si>
    <t>הראל השקעות</t>
  </si>
  <si>
    <t>585018</t>
  </si>
  <si>
    <t>520033986</t>
  </si>
  <si>
    <t>חברה לישראל</t>
  </si>
  <si>
    <t>576017</t>
  </si>
  <si>
    <t>520028010</t>
  </si>
  <si>
    <t>השקעה ואחזקות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</si>
  <si>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</si>
  <si>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</si>
  <si>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</si>
  <si>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</si>
  <si>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</si>
  <si>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</si>
  <si>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</si>
  <si>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</si>
  <si>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</si>
  <si>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</si>
  <si>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</si>
  <si>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</si>
  <si>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</si>
  <si>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</si>
  <si>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</si>
  <si>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520018078</t>
  </si>
  <si>
    <t>מזרחי</t>
  </si>
  <si>
    <t>695437</t>
  </si>
  <si>
    <t>520000522</t>
  </si>
  <si>
    <t>מליסרון*</t>
  </si>
  <si>
    <t>323014</t>
  </si>
  <si>
    <t>520037789</t>
  </si>
  <si>
    <t>נייס</t>
  </si>
  <si>
    <t>273011</t>
  </si>
  <si>
    <t>520036872</t>
  </si>
  <si>
    <t>סלקום CEL</t>
  </si>
  <si>
    <t>1101534</t>
  </si>
  <si>
    <t>511930125</t>
  </si>
  <si>
    <t>פועלים</t>
  </si>
  <si>
    <t>662577</t>
  </si>
  <si>
    <t>520000118</t>
  </si>
  <si>
    <t>פז נפט*</t>
  </si>
  <si>
    <t>1100007</t>
  </si>
  <si>
    <t>510216054</t>
  </si>
  <si>
    <t>פרטנר</t>
  </si>
  <si>
    <t>1083484</t>
  </si>
  <si>
    <t>520044314</t>
  </si>
  <si>
    <t>פריגו</t>
  </si>
  <si>
    <t>1130699</t>
  </si>
  <si>
    <t>529592</t>
  </si>
  <si>
    <t>קבוצת עזריאלי</t>
  </si>
  <si>
    <t>1119478</t>
  </si>
  <si>
    <t>510960719</t>
  </si>
  <si>
    <t>שופרסל</t>
  </si>
  <si>
    <t>777037</t>
  </si>
  <si>
    <t>520022732</t>
  </si>
  <si>
    <t>שטראוס גרופ*</t>
  </si>
  <si>
    <t>746016</t>
  </si>
  <si>
    <t>520003781</t>
  </si>
  <si>
    <t>מזון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</si>
  <si>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</si>
  <si>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</si>
  <si>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</si>
  <si>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</si>
  <si>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</si>
  <si>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</si>
  <si>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</si>
  <si>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514401702</t>
  </si>
  <si>
    <t>אזורים*</t>
  </si>
  <si>
    <t>715011</t>
  </si>
  <si>
    <t>520025990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</si>
  <si>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</si>
  <si>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</si>
  <si>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</si>
  <si>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</si>
  <si>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</si>
  <si>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</si>
  <si>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</si>
  <si>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</si>
  <si>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</si>
  <si>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</si>
  <si>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</si>
  <si>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</si>
  <si>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</si>
  <si>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אנלייט אנרגיה*</t>
  </si>
  <si>
    <t>720011</t>
  </si>
  <si>
    <t>520041146</t>
  </si>
  <si>
    <t>אנרגיקס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</si>
  <si>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</si>
  <si>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</si>
  <si>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</si>
  <si>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</si>
  <si>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</si>
  <si>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</si>
  <si>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</si>
  <si>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</si>
  <si>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</si>
  <si>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</si>
  <si>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גב ים 1*</t>
  </si>
  <si>
    <t>759019</t>
  </si>
  <si>
    <t>520001736</t>
  </si>
  <si>
    <t>דמרי</t>
  </si>
  <si>
    <t>1090315</t>
  </si>
  <si>
    <t>511399388</t>
  </si>
  <si>
    <t>דנאל כא*</t>
  </si>
  <si>
    <t>314013</t>
  </si>
  <si>
    <t>520037565</t>
  </si>
  <si>
    <t>שרותים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</si>
  <si>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</si>
  <si>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</si>
  <si>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</si>
  <si>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</si>
  <si>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</si>
  <si>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</si>
  <si>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</si>
  <si>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</si>
  <si>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</si>
  <si>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</si>
  <si>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</si>
  <si>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</si>
  <si>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</si>
  <si>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</si>
  <si>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</si>
  <si>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520017807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</si>
  <si>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</si>
  <si>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</si>
  <si>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</si>
  <si>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</si>
  <si>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</si>
  <si>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</si>
  <si>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</si>
  <si>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</si>
  <si>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</si>
  <si>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</si>
  <si>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</si>
  <si>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520007469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</si>
  <si>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</si>
  <si>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</si>
  <si>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</si>
  <si>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</si>
  <si>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</si>
  <si>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</si>
  <si>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</si>
  <si>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</si>
  <si>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</si>
  <si>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</si>
  <si>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</si>
  <si>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</si>
  <si>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</si>
  <si>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</si>
  <si>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</si>
  <si>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</si>
  <si>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</si>
  <si>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</si>
  <si>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</si>
  <si>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</si>
  <si>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</si>
  <si>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</si>
  <si>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</si>
  <si>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</si>
  <si>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</si>
  <si>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</si>
  <si>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</si>
  <si>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513821488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</si>
  <si>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</si>
  <si>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</si>
  <si>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</si>
  <si>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</si>
  <si>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</si>
  <si>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</si>
  <si>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</si>
  <si>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</si>
  <si>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</si>
  <si>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</si>
  <si>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</si>
  <si>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</si>
  <si>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תמר פטרוליום*</t>
  </si>
  <si>
    <t>1141357</t>
  </si>
  <si>
    <t>515334662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</si>
  <si>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</si>
  <si>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</si>
  <si>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</si>
  <si>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</si>
  <si>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</si>
  <si>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</si>
  <si>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</si>
  <si>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</si>
  <si>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</si>
  <si>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</si>
  <si>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</si>
  <si>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</si>
  <si>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</si>
  <si>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</si>
  <si>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</si>
  <si>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אירונאוטיקס</t>
  </si>
  <si>
    <t>1141142</t>
  </si>
  <si>
    <t>510422249</t>
  </si>
  <si>
    <t>איתמר מדיקל*</t>
  </si>
  <si>
    <t>1102458</t>
  </si>
  <si>
    <t>512434218</t>
  </si>
  <si>
    <t>מכשור רפואי</t>
  </si>
  <si>
    <t>אלוט תקשורת*</t>
  </si>
  <si>
    <t>1099654</t>
  </si>
  <si>
    <t>512394776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</si>
  <si>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</si>
  <si>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</si>
  <si>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</si>
  <si>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</si>
  <si>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</si>
  <si>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</si>
  <si>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</si>
  <si>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</si>
  <si>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</si>
  <si>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</si>
  <si>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</si>
  <si>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</si>
  <si>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</si>
  <si>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</si>
  <si>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</si>
  <si>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</si>
  <si>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</si>
  <si>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</si>
  <si>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</si>
  <si>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</si>
  <si>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</si>
  <si>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</si>
  <si>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</si>
  <si>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</si>
  <si>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</si>
  <si>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</si>
  <si>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</si>
  <si>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</si>
  <si>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</si>
  <si>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</si>
  <si>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</si>
  <si>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</si>
  <si>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</si>
  <si>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</si>
  <si>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</si>
  <si>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</si>
  <si>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</si>
  <si>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</si>
  <si>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</si>
  <si>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</si>
  <si>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</si>
  <si>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</si>
  <si>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</si>
  <si>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</si>
  <si>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</si>
  <si>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</si>
  <si>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</si>
  <si>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</si>
  <si>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</si>
  <si>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</si>
  <si>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</si>
  <si>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</si>
  <si>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</si>
  <si>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</si>
  <si>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</si>
  <si>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</si>
  <si>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</si>
  <si>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</si>
  <si>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</si>
  <si>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</si>
  <si>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</si>
  <si>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</si>
  <si>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</si>
  <si>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</si>
  <si>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</si>
  <si>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</si>
  <si>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</si>
  <si>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</si>
  <si>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</si>
  <si>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</si>
  <si>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</si>
  <si>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</si>
  <si>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</si>
  <si>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</si>
  <si>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</si>
  <si>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</si>
  <si>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</si>
  <si>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</si>
  <si>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</si>
  <si>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</si>
  <si>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</si>
  <si>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</si>
  <si>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</si>
  <si>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</si>
  <si>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</si>
  <si>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</si>
  <si>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</si>
  <si>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</si>
  <si>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</si>
  <si>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</si>
  <si>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</si>
  <si>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</si>
  <si>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</si>
  <si>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</si>
  <si>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</si>
  <si>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</si>
  <si>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</si>
  <si>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</si>
  <si>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</si>
  <si>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</si>
  <si>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</si>
  <si>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AMDOCS LTD</t>
  </si>
  <si>
    <t>GB0022569080</t>
  </si>
  <si>
    <t>NYSE</t>
  </si>
  <si>
    <t>511251217</t>
  </si>
  <si>
    <t>Software &amp; Services</t>
  </si>
  <si>
    <t>CHECK POINT SOFTWARE TECH</t>
  </si>
  <si>
    <t>IL0010824113</t>
  </si>
  <si>
    <t>520042821</t>
  </si>
  <si>
    <t>CYBERARK SOFTWARE</t>
  </si>
  <si>
    <t>IL0011334468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</si>
  <si>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</si>
  <si>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</si>
  <si>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</si>
  <si>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</si>
  <si>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</si>
  <si>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</si>
  <si>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</si>
  <si>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</si>
  <si>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</si>
  <si>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</si>
  <si>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</si>
  <si>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</si>
  <si>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</si>
  <si>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</si>
  <si>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</si>
  <si>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</si>
  <si>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</si>
  <si>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</si>
  <si>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</si>
  <si>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</si>
  <si>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</si>
  <si>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</si>
  <si>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</si>
  <si>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</si>
  <si>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</si>
  <si>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</si>
  <si>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</si>
  <si>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</si>
  <si>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</si>
  <si>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</si>
  <si>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</si>
  <si>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</si>
  <si>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</si>
  <si>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</si>
  <si>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</si>
  <si>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</si>
  <si>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</si>
  <si>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</si>
  <si>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</si>
  <si>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</si>
  <si>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</si>
  <si>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</si>
  <si>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</si>
  <si>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</si>
  <si>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</si>
  <si>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</si>
  <si>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</si>
  <si>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</si>
  <si>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</si>
  <si>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</si>
  <si>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</si>
  <si>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</si>
  <si>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</si>
  <si>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</si>
  <si>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</si>
  <si>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AIRBUS</t>
  </si>
  <si>
    <t>NL0000235190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</si>
  <si>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</si>
  <si>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</si>
  <si>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</si>
  <si>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</si>
  <si>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</si>
  <si>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</si>
  <si>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</si>
  <si>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</si>
  <si>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</si>
  <si>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</si>
  <si>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APPLE INC</t>
  </si>
  <si>
    <t>US0378331005</t>
  </si>
  <si>
    <t>Technology Hardware &amp; Equipment</t>
  </si>
  <si>
    <t>APTIV PLC</t>
  </si>
  <si>
    <t>JE00B783TY65</t>
  </si>
  <si>
    <t>Automobiles &amp; Components</t>
  </si>
  <si>
    <t>ASML HOLDING NV</t>
  </si>
  <si>
    <t>NL0010273215</t>
  </si>
  <si>
    <t>BAE SYSTEMS</t>
  </si>
  <si>
    <t>GB0002634946</t>
  </si>
  <si>
    <t>BANK OF AMERICA CORP</t>
  </si>
  <si>
    <t>US0605051046</t>
  </si>
  <si>
    <t>Banks</t>
  </si>
  <si>
    <t>BECTON DICKINSON AND CO</t>
  </si>
  <si>
    <t>US0758871091</t>
  </si>
  <si>
    <t>BHP GROUP</t>
  </si>
  <si>
    <t>GB00BH0P3Z91</t>
  </si>
  <si>
    <t>ENERGY</t>
  </si>
  <si>
    <t>BLACKROCK</t>
  </si>
  <si>
    <t>US09247X1019</t>
  </si>
  <si>
    <t>Diversified Financial Services</t>
  </si>
  <si>
    <t>BOOKING HOLDINGS INC</t>
  </si>
  <si>
    <t>US09857L1089</t>
  </si>
  <si>
    <t>BOSTON PROPERTIES INC</t>
  </si>
  <si>
    <t>US1011211018</t>
  </si>
  <si>
    <t>BP PLC</t>
  </si>
  <si>
    <t>GB0007980591</t>
  </si>
  <si>
    <t>BRITISH LAND CO PLC</t>
  </si>
  <si>
    <t>GB0001367019</t>
  </si>
  <si>
    <t>CF INDUSTRIES HOLDINGS INC</t>
  </si>
  <si>
    <t>US1252691001</t>
  </si>
  <si>
    <t>CHENIERE ENERGY</t>
  </si>
  <si>
    <t>US16411R2085</t>
  </si>
  <si>
    <t>CISCO SYSTEMS</t>
  </si>
  <si>
    <t>US17275R1023</t>
  </si>
  <si>
    <t>CITIGROUP INC</t>
  </si>
  <si>
    <t>US1729674242</t>
  </si>
  <si>
    <t>CTRIP.COM INTERNATIONAL ADR</t>
  </si>
  <si>
    <t>US22943F1003</t>
  </si>
  <si>
    <t>Commercial &amp; Professional Sevi</t>
  </si>
  <si>
    <t>DEUTSCHE POST AG REG</t>
  </si>
  <si>
    <t>DE0005552004</t>
  </si>
  <si>
    <t>Transportation</t>
  </si>
  <si>
    <t>DEUTSCHE WOHNEN AG BR</t>
  </si>
  <si>
    <t>DE000A0HN5C6</t>
  </si>
  <si>
    <t>EIFFAGE</t>
  </si>
  <si>
    <t>FR0000130452</t>
  </si>
  <si>
    <t>ENERGEAN OIL &amp; GAS</t>
  </si>
  <si>
    <t>GB00BG12Y042</t>
  </si>
  <si>
    <t>ERICSSON LM B SHS</t>
  </si>
  <si>
    <t>SE0000108656</t>
  </si>
  <si>
    <t>EXPEDIA INC</t>
  </si>
  <si>
    <t>US30212P3038</t>
  </si>
  <si>
    <t>FACEBOOK INC A</t>
  </si>
  <si>
    <t>US30303M1027</t>
  </si>
  <si>
    <t>GECINA</t>
  </si>
  <si>
    <t>FR0010040865</t>
  </si>
  <si>
    <t>GOLDMAN SACHS GROUP INC</t>
  </si>
  <si>
    <t>US38141G1040</t>
  </si>
  <si>
    <t>INPEX</t>
  </si>
  <si>
    <t>JP3294460005</t>
  </si>
  <si>
    <t>JPMORGAN CHASE</t>
  </si>
  <si>
    <t>US46625H1005</t>
  </si>
  <si>
    <t>K S AG REG</t>
  </si>
  <si>
    <t>DE000KSAG888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</si>
  <si>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</si>
  <si>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</si>
  <si>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</si>
  <si>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</si>
  <si>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</si>
  <si>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</si>
  <si>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</si>
  <si>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</si>
  <si>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</si>
  <si>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</si>
  <si>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</si>
  <si>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</si>
  <si>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</si>
  <si>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</si>
  <si>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NETFLIX INC</t>
  </si>
  <si>
    <t>US64110L1061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</si>
  <si>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</si>
  <si>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</si>
  <si>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</si>
  <si>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</si>
  <si>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</si>
  <si>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</si>
  <si>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</si>
  <si>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</si>
  <si>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</si>
  <si>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</si>
  <si>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</si>
  <si>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</si>
  <si>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</si>
  <si>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</si>
  <si>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RIO TINTO PLC</t>
  </si>
  <si>
    <t>GB0007188757</t>
  </si>
  <si>
    <t>ROYAL DUTCH SHELL PLC A SHS</t>
  </si>
  <si>
    <t>GB00B03MLX29</t>
  </si>
  <si>
    <t>S&amp;P GLOBAL</t>
  </si>
  <si>
    <t>US78409V1044</t>
  </si>
  <si>
    <t>SAAB AB B</t>
  </si>
  <si>
    <t>SE0000112385</t>
  </si>
  <si>
    <t>SAAB AB B BTA</t>
  </si>
  <si>
    <t>SE0011984772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</si>
  <si>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</si>
  <si>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</si>
  <si>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</si>
  <si>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</si>
  <si>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</si>
  <si>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</si>
  <si>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</si>
  <si>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</si>
  <si>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THALES SA</t>
  </si>
  <si>
    <t>FR0000121329</t>
  </si>
  <si>
    <t>TRIPADVISOR INC</t>
  </si>
  <si>
    <t>US8969452015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</si>
  <si>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</si>
  <si>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</si>
  <si>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</si>
  <si>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</si>
  <si>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</si>
  <si>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</si>
  <si>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</si>
  <si>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</si>
  <si>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</si>
  <si>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</si>
  <si>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WELLS FARGO &amp; CO</t>
  </si>
  <si>
    <t>US9497461015</t>
  </si>
  <si>
    <t>WOODSIDE PETROLEUM</t>
  </si>
  <si>
    <t>AU000000WPL2</t>
  </si>
  <si>
    <t>פסגות ETF תא צמיחה</t>
  </si>
  <si>
    <t>1148782</t>
  </si>
  <si>
    <t>513464289</t>
  </si>
  <si>
    <t>מניות</t>
  </si>
  <si>
    <t>קסם תא 35</t>
  </si>
  <si>
    <t>1146570</t>
  </si>
  <si>
    <t>520041989</t>
  </si>
  <si>
    <t>תכלית תא 35</t>
  </si>
  <si>
    <t>1143700</t>
  </si>
  <si>
    <t>513540310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</si>
  <si>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</si>
  <si>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</si>
  <si>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</si>
  <si>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</si>
  <si>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</si>
  <si>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</si>
  <si>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 X TR STOXX EUROPE 600 HEA</t>
  </si>
  <si>
    <t>LU0292103222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</si>
  <si>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</si>
  <si>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</si>
  <si>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</si>
  <si>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</si>
  <si>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</si>
  <si>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</si>
  <si>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</si>
  <si>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</si>
  <si>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</si>
  <si>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</si>
  <si>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</si>
  <si>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</si>
  <si>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</si>
  <si>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</si>
  <si>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</si>
  <si>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</si>
  <si>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</si>
  <si>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</si>
  <si>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</si>
  <si>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</si>
  <si>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</si>
  <si>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</si>
  <si>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</si>
  <si>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</si>
  <si>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</si>
  <si>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</si>
  <si>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</si>
  <si>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</si>
  <si>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</si>
  <si>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</si>
  <si>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</si>
  <si>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</si>
  <si>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</si>
  <si>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</si>
  <si>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</si>
  <si>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</si>
  <si>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MSCI EM SMALL CAP</t>
  </si>
  <si>
    <t>IE00B3F81G20</t>
  </si>
  <si>
    <t>ISHARES NASDAQ BIOTECH INDX</t>
  </si>
  <si>
    <t>US4642875565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</si>
  <si>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</si>
  <si>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</si>
  <si>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</si>
  <si>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</si>
  <si>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</si>
  <si>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</si>
  <si>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</si>
  <si>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</si>
  <si>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</si>
  <si>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</si>
  <si>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</si>
  <si>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</si>
  <si>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S&amp;P 500</t>
  </si>
  <si>
    <t>LU0496786657</t>
  </si>
  <si>
    <t>LYXOR ETF STOXX OIL &amp; GAS</t>
  </si>
  <si>
    <t>FR0010344960</t>
  </si>
  <si>
    <t>LYXOR STOXX BASIC RSRCES</t>
  </si>
  <si>
    <t>FR0010345389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</si>
  <si>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</si>
  <si>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</si>
  <si>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</si>
  <si>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</si>
  <si>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</si>
  <si>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</si>
  <si>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SOURCE S&amp;P 500 UCITS ETF</t>
  </si>
  <si>
    <t>IE00B3YCGJ38</t>
  </si>
  <si>
    <t>SPDR KBW REGIONAL BANKING ET</t>
  </si>
  <si>
    <t>US78464A6982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</si>
  <si>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</si>
  <si>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</si>
  <si>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</si>
  <si>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</si>
  <si>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</si>
  <si>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</si>
  <si>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</si>
  <si>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</si>
  <si>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</si>
  <si>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</si>
  <si>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</si>
  <si>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</si>
  <si>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</si>
  <si>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</si>
  <si>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X MSCI CHINA 1C</t>
  </si>
  <si>
    <t>LU0514695690</t>
  </si>
  <si>
    <t>XTRACKERS MSCI EMERGING MARKET</t>
  </si>
  <si>
    <t>US2330511013</t>
  </si>
  <si>
    <t>AMUNDI IND MSCI EMU IEC</t>
  </si>
  <si>
    <t>LU0389810994</t>
  </si>
  <si>
    <t>BB+</t>
  </si>
  <si>
    <t>S&amp;P</t>
  </si>
  <si>
    <t>COMGEST GROWTH EUROPE EUR IA</t>
  </si>
  <si>
    <t>IE00B5WN3467</t>
  </si>
  <si>
    <t>NR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</si>
  <si>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</si>
  <si>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</si>
  <si>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</si>
  <si>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</si>
  <si>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</si>
  <si>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</si>
  <si>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</si>
  <si>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</si>
  <si>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</si>
  <si>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</si>
  <si>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</si>
  <si>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</si>
  <si>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</si>
  <si>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</si>
  <si>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</si>
  <si>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</si>
  <si>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</si>
  <si>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</si>
  <si>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</si>
  <si>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</si>
  <si>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</si>
  <si>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</si>
  <si>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</si>
  <si>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</si>
  <si>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</si>
  <si>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E MINI RUSS 2000 MAR19</t>
  </si>
  <si>
    <t>RTYH9</t>
  </si>
  <si>
    <t>ל.ר.</t>
  </si>
  <si>
    <t>EURO STOXX 50 MAR19</t>
  </si>
  <si>
    <t>VGH9</t>
  </si>
  <si>
    <t>FTSE 100 FUT MAR19</t>
  </si>
  <si>
    <t>Z H9</t>
  </si>
  <si>
    <t>S&amp;P500 EMINI FUT MAR19</t>
  </si>
  <si>
    <t>ESH9</t>
  </si>
  <si>
    <t>SPI 200 FUT MAR19</t>
  </si>
  <si>
    <t>XPH9</t>
  </si>
  <si>
    <t>SX5E DIVIDEND FUT DEC19</t>
  </si>
  <si>
    <t>DEDZ9</t>
  </si>
  <si>
    <t>SX5E DIVIDEND FUT DEC20</t>
  </si>
  <si>
    <t>DEDZ0</t>
  </si>
  <si>
    <t>TOPIX INDX FUT MAR19</t>
  </si>
  <si>
    <t>TPH9</t>
  </si>
  <si>
    <t>ערד 2024 סדרה 8761</t>
  </si>
  <si>
    <t>8287617</t>
  </si>
  <si>
    <t>ערד 2025 סדרה 8771</t>
  </si>
  <si>
    <t>8287716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</si>
  <si>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</si>
  <si>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</si>
  <si>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</si>
  <si>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</si>
  <si>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</si>
  <si>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</si>
  <si>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</si>
  <si>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</si>
  <si>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</si>
  <si>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</si>
  <si>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</si>
  <si>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</si>
  <si>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</si>
  <si>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</si>
  <si>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</si>
  <si>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</si>
  <si>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</si>
  <si>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</si>
  <si>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</si>
  <si>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</si>
  <si>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</si>
  <si>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</si>
  <si>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</si>
  <si>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</si>
  <si>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</si>
  <si>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</si>
  <si>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</si>
  <si>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</si>
  <si>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</si>
  <si>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</si>
  <si>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</si>
  <si>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</si>
  <si>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</si>
  <si>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</si>
  <si>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</si>
  <si>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</si>
  <si>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</si>
  <si>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</si>
  <si>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</si>
  <si>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</si>
  <si>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</si>
  <si>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</si>
  <si>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</si>
  <si>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</si>
  <si>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</si>
  <si>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</si>
  <si>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</si>
  <si>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</si>
  <si>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</si>
  <si>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</si>
  <si>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</si>
  <si>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</si>
  <si>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</si>
  <si>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</si>
  <si>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</si>
  <si>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</si>
  <si>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</si>
  <si>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</si>
  <si>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</si>
  <si>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</si>
  <si>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</si>
  <si>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</si>
  <si>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</si>
  <si>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8826</t>
  </si>
  <si>
    <t>9882700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</si>
  <si>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</si>
  <si>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</si>
  <si>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</si>
  <si>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</si>
  <si>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</si>
  <si>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</si>
  <si>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</si>
  <si>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</si>
  <si>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</si>
  <si>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</si>
  <si>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</si>
  <si>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</si>
  <si>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</si>
  <si>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</si>
  <si>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</si>
  <si>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</si>
  <si>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</si>
  <si>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</si>
  <si>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</si>
  <si>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</si>
  <si>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</si>
  <si>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</si>
  <si>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</si>
  <si>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</si>
  <si>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</si>
  <si>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</si>
  <si>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</si>
  <si>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</si>
  <si>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</si>
  <si>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</si>
  <si>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</si>
  <si>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</si>
  <si>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</si>
  <si>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</si>
  <si>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</si>
  <si>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</si>
  <si>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</si>
  <si>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</si>
  <si>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</si>
  <si>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</si>
  <si>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</si>
  <si>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</si>
  <si>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</si>
  <si>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</si>
  <si>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8855</t>
  </si>
  <si>
    <t>88550000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</si>
  <si>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</si>
  <si>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</si>
  <si>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</si>
  <si>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</si>
  <si>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</si>
  <si>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</si>
  <si>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</si>
  <si>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</si>
  <si>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8860</t>
  </si>
  <si>
    <t>88600000</t>
  </si>
  <si>
    <t>ערד 8862</t>
  </si>
  <si>
    <t>88620000</t>
  </si>
  <si>
    <t>ערד 8863</t>
  </si>
  <si>
    <t>88630000</t>
  </si>
  <si>
    <t>ערד 8864</t>
  </si>
  <si>
    <t>88640000</t>
  </si>
  <si>
    <t>ערד 8865</t>
  </si>
  <si>
    <t>88650000</t>
  </si>
  <si>
    <t>ערד 8866</t>
  </si>
  <si>
    <t>88660000</t>
  </si>
  <si>
    <t>ערד 8867</t>
  </si>
  <si>
    <t>88670000</t>
  </si>
  <si>
    <t>ערד 8869</t>
  </si>
  <si>
    <t>88690000</t>
  </si>
  <si>
    <t>ערד סדרה 2024  8758  4.8%</t>
  </si>
  <si>
    <t>8287583</t>
  </si>
  <si>
    <t>ערד סדרה 8756 2024 4.8%</t>
  </si>
  <si>
    <t>8287567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</si>
  <si>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</si>
  <si>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</si>
  <si>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</si>
  <si>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</si>
  <si>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</si>
  <si>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</si>
  <si>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</si>
  <si>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</si>
  <si>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</si>
  <si>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</si>
  <si>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</si>
  <si>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REDHILL WARRANT</t>
  </si>
  <si>
    <t>52290</t>
  </si>
  <si>
    <t>₪ / מט"ח</t>
  </si>
  <si>
    <t>פורוורד ש"ח-מט"ח</t>
  </si>
  <si>
    <t>10001875</t>
  </si>
  <si>
    <t>10001873</t>
  </si>
  <si>
    <t>10001826</t>
  </si>
  <si>
    <t>10001884</t>
  </si>
  <si>
    <t>10001869</t>
  </si>
  <si>
    <t>10001890</t>
  </si>
  <si>
    <t>10001813</t>
  </si>
  <si>
    <t>10001935</t>
  </si>
  <si>
    <t>10001842</t>
  </si>
  <si>
    <t>10001867</t>
  </si>
  <si>
    <t>10001932</t>
  </si>
  <si>
    <t>10001914</t>
  </si>
  <si>
    <t>10001928</t>
  </si>
  <si>
    <t>10001835</t>
  </si>
  <si>
    <t>10001886</t>
  </si>
  <si>
    <t>10001855</t>
  </si>
  <si>
    <t>10001640</t>
  </si>
  <si>
    <t>10001871</t>
  </si>
  <si>
    <t>10001806</t>
  </si>
  <si>
    <t>10001828</t>
  </si>
  <si>
    <t>10001956</t>
  </si>
  <si>
    <t>10001959</t>
  </si>
  <si>
    <t>10001958</t>
  </si>
  <si>
    <t>10001961</t>
  </si>
  <si>
    <t>10001967</t>
  </si>
  <si>
    <t>10001976</t>
  </si>
  <si>
    <t>10001979</t>
  </si>
  <si>
    <t>10001982</t>
  </si>
  <si>
    <t>10001992</t>
  </si>
  <si>
    <t>10001997</t>
  </si>
  <si>
    <t>10001996</t>
  </si>
  <si>
    <t>10002001</t>
  </si>
  <si>
    <t>10001999</t>
  </si>
  <si>
    <t>פורוורד מט"ח-מט"ח</t>
  </si>
  <si>
    <t>10001877</t>
  </si>
  <si>
    <t>10001951</t>
  </si>
  <si>
    <t>10001918</t>
  </si>
  <si>
    <t>10001912</t>
  </si>
  <si>
    <t>10001904</t>
  </si>
  <si>
    <t>10001858</t>
  </si>
  <si>
    <t>10001862</t>
  </si>
  <si>
    <t>10001913</t>
  </si>
  <si>
    <t>10001864</t>
  </si>
  <si>
    <t>10001939</t>
  </si>
  <si>
    <t>10001933</t>
  </si>
  <si>
    <t>10001901</t>
  </si>
  <si>
    <t>10001856</t>
  </si>
  <si>
    <t>10001923</t>
  </si>
  <si>
    <t>10001943</t>
  </si>
  <si>
    <t>10001921</t>
  </si>
  <si>
    <t>10001846</t>
  </si>
  <si>
    <t>10001947</t>
  </si>
  <si>
    <t>10001896</t>
  </si>
  <si>
    <t>10001888</t>
  </si>
  <si>
    <t>10001899</t>
  </si>
  <si>
    <t>10001953</t>
  </si>
  <si>
    <t>10001903</t>
  </si>
  <si>
    <t>10001949</t>
  </si>
  <si>
    <t>10001963</t>
  </si>
  <si>
    <t>10001969</t>
  </si>
  <si>
    <t>10001974</t>
  </si>
  <si>
    <t>10001975</t>
  </si>
  <si>
    <t>10001978</t>
  </si>
  <si>
    <t>10001985</t>
  </si>
  <si>
    <t>10001989</t>
  </si>
  <si>
    <t>10001987</t>
  </si>
  <si>
    <t>10001994</t>
  </si>
  <si>
    <t>10002003</t>
  </si>
  <si>
    <t>10002007</t>
  </si>
  <si>
    <t>10002009</t>
  </si>
  <si>
    <t/>
  </si>
  <si>
    <t>דולר ניו-זילנד</t>
  </si>
  <si>
    <t>כתר נורבגי</t>
  </si>
  <si>
    <t>רובל רוסי</t>
  </si>
  <si>
    <t>בנק הפועלים בע"מ</t>
  </si>
  <si>
    <t>30012000</t>
  </si>
  <si>
    <t>AAA.IL</t>
  </si>
  <si>
    <t>מעלות S&amp;P</t>
  </si>
  <si>
    <t>בנק לאומי לישראל בע"מ</t>
  </si>
  <si>
    <t>30110000</t>
  </si>
  <si>
    <t>בנק מזרחי טפחות בע"מ</t>
  </si>
  <si>
    <t>30120000</t>
  </si>
  <si>
    <t>בנק דיסקונט לישראל בע"מ</t>
  </si>
  <si>
    <t>30011000</t>
  </si>
  <si>
    <t>AA+.IL</t>
  </si>
  <si>
    <t>יו בנק</t>
  </si>
  <si>
    <t>30026000</t>
  </si>
  <si>
    <t>30312000</t>
  </si>
  <si>
    <t>30810000</t>
  </si>
  <si>
    <t>34010000</t>
  </si>
  <si>
    <t>32010000</t>
  </si>
  <si>
    <t>30710000</t>
  </si>
  <si>
    <t>32610000</t>
  </si>
  <si>
    <t>30210000</t>
  </si>
  <si>
    <t>30310000</t>
  </si>
  <si>
    <t>31710000</t>
  </si>
  <si>
    <t>31110000</t>
  </si>
  <si>
    <t>31210000</t>
  </si>
  <si>
    <t>31010000</t>
  </si>
  <si>
    <t>34020000</t>
  </si>
  <si>
    <t>30311000</t>
  </si>
  <si>
    <t>31126000</t>
  </si>
  <si>
    <t>31026000</t>
  </si>
  <si>
    <t>30826000</t>
  </si>
  <si>
    <t>30726000</t>
  </si>
  <si>
    <t>30326000</t>
  </si>
  <si>
    <t>32026000</t>
  </si>
  <si>
    <t>30226000</t>
  </si>
  <si>
    <t>31726000</t>
  </si>
  <si>
    <t>מ.בטחון סחיר לאומי</t>
  </si>
  <si>
    <t>75001121</t>
  </si>
  <si>
    <t>דירוג פנימי</t>
  </si>
  <si>
    <t>פק מרווח בטחון לאומי</t>
  </si>
  <si>
    <t>75001127</t>
  </si>
  <si>
    <t>לאומי 11.2.18</t>
  </si>
  <si>
    <t>501506</t>
  </si>
  <si>
    <t>לאומי 3.1.18</t>
  </si>
  <si>
    <t>494680</t>
  </si>
  <si>
    <t>לאומי 5.3.18</t>
  </si>
  <si>
    <t>505055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</si>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</sst>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28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28" xfId="0" applyNumberFormat="1" applyFont="1" applyFill="1" applyBorder="1" applyAlignment="1">
      <alignment horizontal="right"/>
    </xf>
    <xf numFmtId="4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167" fontId="28" fillId="0" borderId="28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168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9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4" fontId="30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198120</xdr:colOff>
      <xdr:row>50</xdr:row>
      <xdr:rowOff>0</xdr:rowOff>
    </xdr:from>
    <xdr:to>
      <xdr:col>27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V66"/>
  <sheetViews>
    <sheetView rightToLeft="1" tabSelected="1" topLeftCell="A5" workbookViewId="0">
      <selection activeCell="G30" sqref="G30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2" width="6.7109375" style="9" customWidth="1"/>
    <col min="23" max="25" width="7.7109375" style="9" customWidth="1"/>
    <col min="26" max="26" width="7.140625" style="9" customWidth="1"/>
    <col min="27" max="27" width="6" style="9" customWidth="1"/>
    <col min="28" max="28" width="8.140625" style="9" customWidth="1"/>
    <col min="29" max="29" width="6.28515625" style="9" customWidth="1"/>
    <col min="30" max="30" width="8" style="9" customWidth="1"/>
    <col min="31" max="31" width="8.7109375" style="9" customWidth="1"/>
    <col min="32" max="32" width="10" style="9" customWidth="1"/>
    <col min="33" max="33" width="9.5703125" style="9" customWidth="1"/>
    <col min="34" max="34" width="6.140625" style="9" customWidth="1"/>
    <col min="35" max="36" width="5.7109375" style="9" customWidth="1"/>
    <col min="37" max="37" width="6.85546875" style="9" customWidth="1"/>
    <col min="38" max="38" width="6.42578125" style="9" customWidth="1"/>
    <col min="39" max="39" width="6.7109375" style="9" customWidth="1"/>
    <col min="40" max="40" width="7.28515625" style="9" customWidth="1"/>
    <col min="41" max="52" width="5.7109375" style="9" customWidth="1"/>
    <col min="53" max="16384" width="9.140625" style="9"/>
  </cols>
  <sheetData>
    <row r="1" spans="1:22">
      <c r="B1" s="57" t="s">
        <v>171</v>
      </c>
      <c r="C1" s="78" t="s" vm="1">
        <v>242</v>
      </c>
    </row>
    <row r="2" spans="1:22">
      <c r="B2" s="57" t="s">
        <v>170</v>
      </c>
      <c r="C2" s="78" t="s">
        <v>243</v>
      </c>
    </row>
    <row r="3" spans="1:22">
      <c r="B3" s="57" t="s">
        <v>172</v>
      </c>
      <c r="C3" s="78" t="s">
        <v>244</v>
      </c>
    </row>
    <row r="4" spans="1:22">
      <c r="B4" s="57" t="s">
        <v>173</v>
      </c>
      <c r="C4" s="78">
        <v>2142</v>
      </c>
    </row>
    <row r="6" spans="1:22" ht="26.25" customHeight="1">
      <c r="B6" s="131" t="s">
        <v>187</v>
      </c>
      <c r="C6" s="132"/>
      <c r="D6" s="133"/>
    </row>
    <row r="7" spans="1:22" s="10" customFormat="1">
      <c r="B7" s="23"/>
      <c r="C7" s="24" t="s">
        <v>102</v>
      </c>
      <c r="D7" s="25" t="s">
        <v>100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s="10" customFormat="1">
      <c r="B8" s="23"/>
      <c r="C8" s="26" t="s">
        <v>229</v>
      </c>
      <c r="D8" s="27" t="s">
        <v>20</v>
      </c>
    </row>
    <row r="9" spans="1:22" s="11" customFormat="1" ht="18" customHeight="1">
      <c r="B9" s="37"/>
      <c r="C9" s="20" t="s">
        <v>1</v>
      </c>
      <c r="D9" s="28" t="s">
        <v>2</v>
      </c>
    </row>
    <row r="10" spans="1:22" s="11" customFormat="1" ht="18" customHeight="1">
      <c r="B10" s="67" t="s">
        <v>186</v>
      </c>
      <c r="C10" s="109">
        <f>C11+C12+C23+C34</f>
        <v>747985.81514646206</v>
      </c>
      <c r="D10" s="110">
        <f>C10/$C$42</f>
        <v>1</v>
      </c>
    </row>
    <row r="11" spans="1:22">
      <c r="A11" s="45" t="s">
        <v>133</v>
      </c>
      <c r="B11" s="29" t="s">
        <v>188</v>
      </c>
      <c r="C11" s="109">
        <f>מזומנים!J10</f>
        <v>76891.416507187008</v>
      </c>
      <c r="D11" s="110">
        <f t="shared" ref="D11:D13" si="0">C11/$C$42</f>
        <v>0.10279796080375</v>
      </c>
    </row>
    <row r="12" spans="1:22">
      <c r="B12" s="29" t="s">
        <v>189</v>
      </c>
      <c r="C12" s="109">
        <f>C13+C16+C17+C18+C19+C21</f>
        <v>450960.443779275</v>
      </c>
      <c r="D12" s="110">
        <f t="shared" si="0"/>
        <v>0.60289972703689987</v>
      </c>
    </row>
    <row r="13" spans="1:22">
      <c r="A13" s="55" t="s">
        <v>133</v>
      </c>
      <c r="B13" s="30" t="s">
        <v>59</v>
      </c>
      <c r="C13" s="109">
        <f>'תעודות התחייבות ממשלתיות'!O11</f>
        <v>36555.101180000005</v>
      </c>
      <c r="D13" s="110">
        <f t="shared" si="0"/>
        <v>4.8871382905626627E-2</v>
      </c>
    </row>
    <row r="14" spans="1:22">
      <c r="A14" s="55" t="s">
        <v>133</v>
      </c>
      <c r="B14" s="30" t="s">
        <v>60</v>
      </c>
      <c r="C14" s="109" t="s" vm="2">
        <v>1183</v>
      </c>
      <c r="D14" s="110" t="s" vm="3">
        <v>1183</v>
      </c>
    </row>
    <row r="15" spans="1:22">
      <c r="A15" s="55" t="s">
        <v>133</v>
      </c>
      <c r="B15" s="30" t="s">
        <v>61</v>
      </c>
      <c r="C15" s="109" t="s" vm="4">
        <v>1183</v>
      </c>
      <c r="D15" s="110" t="s" vm="5">
        <v>1183</v>
      </c>
    </row>
    <row r="16" spans="1:22">
      <c r="A16" s="55" t="s">
        <v>133</v>
      </c>
      <c r="B16" s="30" t="s">
        <v>62</v>
      </c>
      <c r="C16" s="109">
        <f>מניות!L11</f>
        <v>201759.357726419</v>
      </c>
      <c r="D16" s="110">
        <f t="shared" ref="D16:D19" si="1">C16/$C$42</f>
        <v>0.26973687687768888</v>
      </c>
    </row>
    <row r="17" spans="1:4">
      <c r="A17" s="55" t="s">
        <v>133</v>
      </c>
      <c r="B17" s="30" t="s">
        <v>63</v>
      </c>
      <c r="C17" s="109">
        <f>'תעודות סל'!K11</f>
        <v>192363.70058058496</v>
      </c>
      <c r="D17" s="110">
        <f t="shared" si="1"/>
        <v>0.2571755997042785</v>
      </c>
    </row>
    <row r="18" spans="1:4">
      <c r="A18" s="55" t="s">
        <v>133</v>
      </c>
      <c r="B18" s="30" t="s">
        <v>64</v>
      </c>
      <c r="C18" s="109">
        <f>'קרנות נאמנות'!L11</f>
        <v>23830.441180000096</v>
      </c>
      <c r="D18" s="110">
        <f t="shared" si="1"/>
        <v>3.1859482756813898E-2</v>
      </c>
    </row>
    <row r="19" spans="1:4">
      <c r="A19" s="55" t="s">
        <v>133</v>
      </c>
      <c r="B19" s="30" t="s">
        <v>65</v>
      </c>
      <c r="C19" s="109">
        <f>'כתבי אופציה'!I11</f>
        <v>3.8074822710000005</v>
      </c>
      <c r="D19" s="110">
        <f t="shared" si="1"/>
        <v>5.090313471057553E-6</v>
      </c>
    </row>
    <row r="20" spans="1:4">
      <c r="A20" s="55" t="s">
        <v>133</v>
      </c>
      <c r="B20" s="30" t="s">
        <v>66</v>
      </c>
      <c r="C20" s="109"/>
      <c r="D20" s="110" t="s" vm="6">
        <v>1183</v>
      </c>
    </row>
    <row r="21" spans="1:4">
      <c r="A21" s="55" t="s">
        <v>133</v>
      </c>
      <c r="B21" s="30" t="s">
        <v>67</v>
      </c>
      <c r="C21" s="109">
        <f>'חוזים עתידיים'!I11</f>
        <v>-3551.9643700000001</v>
      </c>
      <c r="D21" s="110">
        <f>C21/$C$42</f>
        <v>-4.7487055209790244E-3</v>
      </c>
    </row>
    <row r="22" spans="1:4">
      <c r="A22" s="55" t="s">
        <v>133</v>
      </c>
      <c r="B22" s="30" t="s">
        <v>68</v>
      </c>
      <c r="C22" s="109" t="s" vm="7">
        <v>1183</v>
      </c>
      <c r="D22" s="110" t="s" vm="8">
        <v>1183</v>
      </c>
    </row>
    <row r="23" spans="1:4">
      <c r="B23" s="29" t="s">
        <v>190</v>
      </c>
      <c r="C23" s="109">
        <f>C24+C29+C31</f>
        <v>211911.41486000005</v>
      </c>
      <c r="D23" s="110">
        <f>C23/$C$42</f>
        <v>0.28330940315827507</v>
      </c>
    </row>
    <row r="24" spans="1:4">
      <c r="A24" s="55" t="s">
        <v>133</v>
      </c>
      <c r="B24" s="30" t="s">
        <v>69</v>
      </c>
      <c r="C24" s="109">
        <f>'לא סחיר- תעודות התחייבות ממשלתי'!M11</f>
        <v>216762.59980000005</v>
      </c>
      <c r="D24" s="110">
        <f>C24/$C$42</f>
        <v>0.28979506751415612</v>
      </c>
    </row>
    <row r="25" spans="1:4">
      <c r="A25" s="55" t="s">
        <v>133</v>
      </c>
      <c r="B25" s="30" t="s">
        <v>70</v>
      </c>
      <c r="C25" s="109" t="s" vm="9">
        <v>1183</v>
      </c>
      <c r="D25" s="110" t="s" vm="10">
        <v>1183</v>
      </c>
    </row>
    <row r="26" spans="1:4">
      <c r="A26" s="55" t="s">
        <v>133</v>
      </c>
      <c r="B26" s="30" t="s">
        <v>61</v>
      </c>
      <c r="C26" s="109" t="s" vm="11">
        <v>1183</v>
      </c>
      <c r="D26" s="110" t="s" vm="12">
        <v>1183</v>
      </c>
    </row>
    <row r="27" spans="1:4">
      <c r="A27" s="55" t="s">
        <v>133</v>
      </c>
      <c r="B27" s="30" t="s">
        <v>71</v>
      </c>
      <c r="C27" s="109" t="s" vm="13">
        <v>1183</v>
      </c>
      <c r="D27" s="110" t="s" vm="14">
        <v>1183</v>
      </c>
    </row>
    <row r="28" spans="1:4">
      <c r="A28" s="55" t="s">
        <v>133</v>
      </c>
      <c r="B28" s="30" t="s">
        <v>72</v>
      </c>
      <c r="C28" s="109" t="s" vm="15">
        <v>1183</v>
      </c>
      <c r="D28" s="110" t="s" vm="16">
        <v>1183</v>
      </c>
    </row>
    <row r="29" spans="1:4">
      <c r="A29" s="55" t="s">
        <v>133</v>
      </c>
      <c r="B29" s="30" t="s">
        <v>73</v>
      </c>
      <c r="C29" s="109">
        <f>'לא סחיר - כתבי אופציה'!I11</f>
        <v>0.52997000000000005</v>
      </c>
      <c r="D29" s="110">
        <f>C29/$C$42</f>
        <v>7.0852947912685671E-7</v>
      </c>
    </row>
    <row r="30" spans="1:4">
      <c r="A30" s="55" t="s">
        <v>133</v>
      </c>
      <c r="B30" s="30" t="s">
        <v>213</v>
      </c>
      <c r="C30" s="109" t="s" vm="17">
        <v>1183</v>
      </c>
      <c r="D30" s="110" t="s" vm="18">
        <v>1183</v>
      </c>
    </row>
    <row r="31" spans="1:4">
      <c r="A31" s="55" t="s">
        <v>133</v>
      </c>
      <c r="B31" s="30" t="s">
        <v>96</v>
      </c>
      <c r="C31" s="109">
        <f>'לא סחיר - חוזים עתידיים'!I11</f>
        <v>-4851.7149100000006</v>
      </c>
      <c r="D31" s="110">
        <f>C31/$C$42</f>
        <v>-6.4863728853601227E-3</v>
      </c>
    </row>
    <row r="32" spans="1:4">
      <c r="A32" s="55" t="s">
        <v>133</v>
      </c>
      <c r="B32" s="30" t="s">
        <v>74</v>
      </c>
      <c r="C32" s="109" t="s" vm="19">
        <v>1183</v>
      </c>
      <c r="D32" s="110" t="s" vm="20">
        <v>1183</v>
      </c>
    </row>
    <row r="33" spans="1:4">
      <c r="A33" s="55" t="s">
        <v>133</v>
      </c>
      <c r="B33" s="29" t="s">
        <v>191</v>
      </c>
      <c r="C33" s="109" t="s" vm="21">
        <v>1183</v>
      </c>
      <c r="D33" s="110" t="s" vm="22">
        <v>1183</v>
      </c>
    </row>
    <row r="34" spans="1:4">
      <c r="A34" s="55" t="s">
        <v>133</v>
      </c>
      <c r="B34" s="29" t="s">
        <v>192</v>
      </c>
      <c r="C34" s="109">
        <f>'פקדונות מעל 3 חודשים'!M10</f>
        <v>8222.5400000000009</v>
      </c>
      <c r="D34" s="110">
        <f>C34/$C$42</f>
        <v>1.099290900107505E-2</v>
      </c>
    </row>
    <row r="35" spans="1:4">
      <c r="A35" s="55" t="s">
        <v>133</v>
      </c>
      <c r="B35" s="29" t="s">
        <v>193</v>
      </c>
      <c r="C35" s="109" t="s" vm="23">
        <v>1183</v>
      </c>
      <c r="D35" s="110" t="s" vm="24">
        <v>1183</v>
      </c>
    </row>
    <row r="36" spans="1:4">
      <c r="A36" s="55" t="s">
        <v>133</v>
      </c>
      <c r="B36" s="56" t="s">
        <v>194</v>
      </c>
      <c r="C36" s="109" t="s" vm="25">
        <v>1183</v>
      </c>
      <c r="D36" s="110" t="s" vm="26">
        <v>1183</v>
      </c>
    </row>
    <row r="37" spans="1:4">
      <c r="A37" s="55" t="s">
        <v>133</v>
      </c>
      <c r="B37" s="29" t="s">
        <v>195</v>
      </c>
      <c r="C37" s="109" t="s" vm="27">
        <v>1183</v>
      </c>
      <c r="D37" s="110" t="s" vm="28">
        <v>1183</v>
      </c>
    </row>
    <row r="38" spans="1:4">
      <c r="A38" s="55"/>
      <c r="B38" s="68" t="s">
        <v>197</v>
      </c>
      <c r="C38" s="109">
        <v>0</v>
      </c>
      <c r="D38" s="110">
        <f>C38/$C$42</f>
        <v>0</v>
      </c>
    </row>
    <row r="39" spans="1:4">
      <c r="A39" s="55" t="s">
        <v>133</v>
      </c>
      <c r="B39" s="69" t="s">
        <v>198</v>
      </c>
      <c r="C39" s="109" t="s" vm="29">
        <v>1183</v>
      </c>
      <c r="D39" s="110" t="s" vm="30">
        <v>1183</v>
      </c>
    </row>
    <row r="40" spans="1:4">
      <c r="A40" s="55" t="s">
        <v>133</v>
      </c>
      <c r="B40" s="69" t="s">
        <v>227</v>
      </c>
      <c r="C40" s="109" t="s" vm="31">
        <v>1183</v>
      </c>
      <c r="D40" s="110" t="s" vm="32">
        <v>1183</v>
      </c>
    </row>
    <row r="41" spans="1:4">
      <c r="A41" s="55" t="s">
        <v>133</v>
      </c>
      <c r="B41" s="69" t="s">
        <v>199</v>
      </c>
      <c r="C41" s="109" t="s" vm="33">
        <v>1183</v>
      </c>
      <c r="D41" s="110" t="s" vm="34">
        <v>1183</v>
      </c>
    </row>
    <row r="42" spans="1:4">
      <c r="B42" s="69" t="s">
        <v>75</v>
      </c>
      <c r="C42" s="109">
        <f>C38+C10</f>
        <v>747985.81514646206</v>
      </c>
      <c r="D42" s="110">
        <f>C42/$C$42</f>
        <v>1</v>
      </c>
    </row>
    <row r="43" spans="1:4">
      <c r="A43" s="55" t="s">
        <v>133</v>
      </c>
      <c r="B43" s="69" t="s">
        <v>196</v>
      </c>
      <c r="C43" s="109"/>
      <c r="D43" s="110"/>
    </row>
    <row r="44" spans="1:4">
      <c r="B44" s="6" t="s">
        <v>101</v>
      </c>
    </row>
    <row r="45" spans="1:4">
      <c r="C45" s="75" t="s">
        <v>178</v>
      </c>
      <c r="D45" s="36" t="s">
        <v>95</v>
      </c>
    </row>
    <row r="46" spans="1:4">
      <c r="C46" s="76" t="s">
        <v>1</v>
      </c>
      <c r="D46" s="25" t="s">
        <v>2</v>
      </c>
    </row>
    <row r="47" spans="1:4">
      <c r="C47" s="111" t="s">
        <v>159</v>
      </c>
      <c r="D47" s="112" vm="35">
        <v>2.6452</v>
      </c>
    </row>
    <row r="48" spans="1:4">
      <c r="C48" s="111" t="s">
        <v>168</v>
      </c>
      <c r="D48" s="112">
        <v>0.96568071730392657</v>
      </c>
    </row>
    <row r="49" spans="2:4">
      <c r="C49" s="111" t="s">
        <v>164</v>
      </c>
      <c r="D49" s="112" vm="36">
        <v>2.7517</v>
      </c>
    </row>
    <row r="50" spans="2:4">
      <c r="B50" s="12"/>
      <c r="C50" s="111" t="s">
        <v>655</v>
      </c>
      <c r="D50" s="112" vm="37">
        <v>3.8071999999999999</v>
      </c>
    </row>
    <row r="51" spans="2:4">
      <c r="C51" s="111" t="s">
        <v>157</v>
      </c>
      <c r="D51" s="112" vm="38">
        <v>4.2915999999999999</v>
      </c>
    </row>
    <row r="52" spans="2:4">
      <c r="C52" s="111" t="s">
        <v>158</v>
      </c>
      <c r="D52" s="112" vm="39">
        <v>4.7934000000000001</v>
      </c>
    </row>
    <row r="53" spans="2:4">
      <c r="C53" s="111" t="s">
        <v>160</v>
      </c>
      <c r="D53" s="112">
        <v>0.47864732325296283</v>
      </c>
    </row>
    <row r="54" spans="2:4">
      <c r="C54" s="111" t="s">
        <v>165</v>
      </c>
      <c r="D54" s="112" vm="40">
        <v>3.4113000000000002</v>
      </c>
    </row>
    <row r="55" spans="2:4">
      <c r="C55" s="111" t="s">
        <v>166</v>
      </c>
      <c r="D55" s="112">
        <v>0.19088362617774382</v>
      </c>
    </row>
    <row r="56" spans="2:4">
      <c r="C56" s="111" t="s">
        <v>163</v>
      </c>
      <c r="D56" s="112" vm="41">
        <v>0.5746</v>
      </c>
    </row>
    <row r="57" spans="2:4">
      <c r="C57" s="111" t="s">
        <v>1184</v>
      </c>
      <c r="D57" s="112">
        <v>2.5160324000000003</v>
      </c>
    </row>
    <row r="58" spans="2:4">
      <c r="C58" s="111" t="s">
        <v>162</v>
      </c>
      <c r="D58" s="112" vm="42">
        <v>0.41889999999999999</v>
      </c>
    </row>
    <row r="59" spans="2:4">
      <c r="C59" s="111" t="s">
        <v>155</v>
      </c>
      <c r="D59" s="112" vm="43">
        <v>3.7480000000000002</v>
      </c>
    </row>
    <row r="60" spans="2:4">
      <c r="C60" s="111" t="s">
        <v>169</v>
      </c>
      <c r="D60" s="112" vm="44">
        <v>0.26100000000000001</v>
      </c>
    </row>
    <row r="61" spans="2:4">
      <c r="C61" s="111" t="s">
        <v>1185</v>
      </c>
      <c r="D61" s="112" vm="45">
        <v>0.43149999999999999</v>
      </c>
    </row>
    <row r="62" spans="2:4">
      <c r="C62" s="111" t="s">
        <v>1186</v>
      </c>
      <c r="D62" s="112">
        <v>5.3951501227871679E-2</v>
      </c>
    </row>
    <row r="63" spans="2:4">
      <c r="C63" s="111" t="s">
        <v>156</v>
      </c>
      <c r="D63" s="112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7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K12" sqref="K12:K15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171</v>
      </c>
      <c r="C1" s="78" t="s" vm="1">
        <v>242</v>
      </c>
    </row>
    <row r="2" spans="2:60">
      <c r="B2" s="57" t="s">
        <v>170</v>
      </c>
      <c r="C2" s="78" t="s">
        <v>243</v>
      </c>
    </row>
    <row r="3" spans="2:60">
      <c r="B3" s="57" t="s">
        <v>172</v>
      </c>
      <c r="C3" s="78" t="s">
        <v>244</v>
      </c>
    </row>
    <row r="4" spans="2:60">
      <c r="B4" s="57" t="s">
        <v>173</v>
      </c>
      <c r="C4" s="78">
        <v>2142</v>
      </c>
    </row>
    <row r="6" spans="2:60" ht="26.25" customHeight="1">
      <c r="B6" s="145" t="s">
        <v>201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60" ht="26.25" customHeight="1">
      <c r="B7" s="145" t="s">
        <v>84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  <c r="BH7" s="3"/>
    </row>
    <row r="8" spans="2:60" s="3" customFormat="1" ht="78.75">
      <c r="B8" s="23" t="s">
        <v>108</v>
      </c>
      <c r="C8" s="31" t="s">
        <v>38</v>
      </c>
      <c r="D8" s="31" t="s">
        <v>111</v>
      </c>
      <c r="E8" s="31" t="s">
        <v>54</v>
      </c>
      <c r="F8" s="31" t="s">
        <v>93</v>
      </c>
      <c r="G8" s="31" t="s">
        <v>226</v>
      </c>
      <c r="H8" s="31" t="s">
        <v>225</v>
      </c>
      <c r="I8" s="31" t="s">
        <v>51</v>
      </c>
      <c r="J8" s="31" t="s">
        <v>49</v>
      </c>
      <c r="K8" s="31" t="s">
        <v>174</v>
      </c>
      <c r="L8" s="31" t="s">
        <v>176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233</v>
      </c>
      <c r="H9" s="17"/>
      <c r="I9" s="17" t="s">
        <v>229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3" t="s">
        <v>40</v>
      </c>
      <c r="C11" s="114"/>
      <c r="D11" s="114"/>
      <c r="E11" s="114"/>
      <c r="F11" s="114"/>
      <c r="G11" s="115"/>
      <c r="H11" s="117"/>
      <c r="I11" s="115">
        <v>3.8074822710000005</v>
      </c>
      <c r="J11" s="114"/>
      <c r="K11" s="116">
        <f>I11/$I$11</f>
        <v>1</v>
      </c>
      <c r="L11" s="116">
        <f>I11/'סכום נכסי הקרן'!$C$42</f>
        <v>5.090313471057553E-6</v>
      </c>
      <c r="BC11" s="96"/>
      <c r="BD11" s="3"/>
      <c r="BE11" s="96"/>
      <c r="BG11" s="96"/>
    </row>
    <row r="12" spans="2:60" s="4" customFormat="1" ht="18" customHeight="1">
      <c r="B12" s="118" t="s">
        <v>24</v>
      </c>
      <c r="C12" s="114"/>
      <c r="D12" s="114"/>
      <c r="E12" s="114"/>
      <c r="F12" s="114"/>
      <c r="G12" s="115"/>
      <c r="H12" s="117"/>
      <c r="I12" s="115">
        <v>3.8074822710000005</v>
      </c>
      <c r="J12" s="114"/>
      <c r="K12" s="116">
        <f t="shared" ref="K12:K15" si="0">I12/$I$11</f>
        <v>1</v>
      </c>
      <c r="L12" s="116">
        <f>I12/'סכום נכסי הקרן'!$C$42</f>
        <v>5.090313471057553E-6</v>
      </c>
      <c r="BC12" s="96"/>
      <c r="BD12" s="3"/>
      <c r="BE12" s="96"/>
      <c r="BG12" s="96"/>
    </row>
    <row r="13" spans="2:60">
      <c r="B13" s="98" t="s">
        <v>933</v>
      </c>
      <c r="C13" s="82"/>
      <c r="D13" s="82"/>
      <c r="E13" s="82"/>
      <c r="F13" s="82"/>
      <c r="G13" s="90"/>
      <c r="H13" s="92"/>
      <c r="I13" s="90">
        <v>3.8074822710000005</v>
      </c>
      <c r="J13" s="82"/>
      <c r="K13" s="91">
        <f t="shared" si="0"/>
        <v>1</v>
      </c>
      <c r="L13" s="91">
        <f>I13/'סכום נכסי הקרן'!$C$42</f>
        <v>5.090313471057553E-6</v>
      </c>
      <c r="BD13" s="3"/>
    </row>
    <row r="14" spans="2:60" ht="20.25">
      <c r="B14" s="86" t="s">
        <v>934</v>
      </c>
      <c r="C14" s="80" t="s">
        <v>935</v>
      </c>
      <c r="D14" s="93" t="s">
        <v>112</v>
      </c>
      <c r="E14" s="93" t="s">
        <v>489</v>
      </c>
      <c r="F14" s="93" t="s">
        <v>156</v>
      </c>
      <c r="G14" s="87">
        <v>10475.409769</v>
      </c>
      <c r="H14" s="89">
        <v>34.799999999999997</v>
      </c>
      <c r="I14" s="87">
        <v>3.6454426369999999</v>
      </c>
      <c r="J14" s="88">
        <v>1.6270833259295525E-3</v>
      </c>
      <c r="K14" s="88">
        <f t="shared" si="0"/>
        <v>0.95744178896532528</v>
      </c>
      <c r="L14" s="88">
        <f>I14/'סכום נכסי הקרן'!$C$42</f>
        <v>4.8736788361236383E-6</v>
      </c>
      <c r="BD14" s="4"/>
    </row>
    <row r="15" spans="2:60">
      <c r="B15" s="86" t="s">
        <v>936</v>
      </c>
      <c r="C15" s="80" t="s">
        <v>937</v>
      </c>
      <c r="D15" s="93" t="s">
        <v>112</v>
      </c>
      <c r="E15" s="93" t="s">
        <v>182</v>
      </c>
      <c r="F15" s="93" t="s">
        <v>156</v>
      </c>
      <c r="G15" s="87">
        <v>2793.7868010000002</v>
      </c>
      <c r="H15" s="89">
        <v>5.8</v>
      </c>
      <c r="I15" s="87">
        <v>0.16203963400000002</v>
      </c>
      <c r="J15" s="88">
        <v>2.3292018673387463E-3</v>
      </c>
      <c r="K15" s="88">
        <f t="shared" si="0"/>
        <v>4.2558211034674574E-2</v>
      </c>
      <c r="L15" s="88">
        <f>I15/'סכום נכסי הקרן'!$C$42</f>
        <v>2.1663463493391418E-7</v>
      </c>
    </row>
    <row r="16" spans="2:60">
      <c r="B16" s="83"/>
      <c r="C16" s="80"/>
      <c r="D16" s="80"/>
      <c r="E16" s="80"/>
      <c r="F16" s="80"/>
      <c r="G16" s="87"/>
      <c r="H16" s="89"/>
      <c r="I16" s="80"/>
      <c r="J16" s="80"/>
      <c r="K16" s="88"/>
      <c r="L16" s="80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95" t="s">
        <v>241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95" t="s">
        <v>104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95" t="s">
        <v>224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95" t="s">
        <v>232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scale="9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171</v>
      </c>
      <c r="C1" s="78" t="s" vm="1">
        <v>242</v>
      </c>
    </row>
    <row r="2" spans="2:61">
      <c r="B2" s="57" t="s">
        <v>170</v>
      </c>
      <c r="C2" s="78" t="s">
        <v>243</v>
      </c>
    </row>
    <row r="3" spans="2:61">
      <c r="B3" s="57" t="s">
        <v>172</v>
      </c>
      <c r="C3" s="78" t="s">
        <v>244</v>
      </c>
    </row>
    <row r="4" spans="2:61">
      <c r="B4" s="57" t="s">
        <v>173</v>
      </c>
      <c r="C4" s="78">
        <v>2142</v>
      </c>
    </row>
    <row r="6" spans="2:61" ht="26.25" customHeight="1">
      <c r="B6" s="145" t="s">
        <v>201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61" ht="26.25" customHeight="1">
      <c r="B7" s="145" t="s">
        <v>85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  <c r="BI7" s="3"/>
    </row>
    <row r="8" spans="2:61" s="3" customFormat="1" ht="78.75">
      <c r="B8" s="23" t="s">
        <v>108</v>
      </c>
      <c r="C8" s="31" t="s">
        <v>38</v>
      </c>
      <c r="D8" s="31" t="s">
        <v>111</v>
      </c>
      <c r="E8" s="31" t="s">
        <v>54</v>
      </c>
      <c r="F8" s="31" t="s">
        <v>93</v>
      </c>
      <c r="G8" s="31" t="s">
        <v>226</v>
      </c>
      <c r="H8" s="31" t="s">
        <v>225</v>
      </c>
      <c r="I8" s="31" t="s">
        <v>51</v>
      </c>
      <c r="J8" s="31" t="s">
        <v>49</v>
      </c>
      <c r="K8" s="31" t="s">
        <v>174</v>
      </c>
      <c r="L8" s="32" t="s">
        <v>176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233</v>
      </c>
      <c r="H9" s="17"/>
      <c r="I9" s="17" t="s">
        <v>229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95" t="s">
        <v>241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95" t="s">
        <v>104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95" t="s">
        <v>224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95" t="s">
        <v>232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A11" sqref="A11:XFD12"/>
    </sheetView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171</v>
      </c>
      <c r="C1" s="78" t="s" vm="1">
        <v>242</v>
      </c>
    </row>
    <row r="2" spans="1:60">
      <c r="B2" s="57" t="s">
        <v>170</v>
      </c>
      <c r="C2" s="78" t="s">
        <v>243</v>
      </c>
    </row>
    <row r="3" spans="1:60">
      <c r="B3" s="57" t="s">
        <v>172</v>
      </c>
      <c r="C3" s="78" t="s">
        <v>244</v>
      </c>
    </row>
    <row r="4" spans="1:60">
      <c r="B4" s="57" t="s">
        <v>173</v>
      </c>
      <c r="C4" s="78">
        <v>2142</v>
      </c>
    </row>
    <row r="6" spans="1:60" ht="26.25" customHeight="1">
      <c r="B6" s="145" t="s">
        <v>201</v>
      </c>
      <c r="C6" s="146"/>
      <c r="D6" s="146"/>
      <c r="E6" s="146"/>
      <c r="F6" s="146"/>
      <c r="G6" s="146"/>
      <c r="H6" s="146"/>
      <c r="I6" s="146"/>
      <c r="J6" s="146"/>
      <c r="K6" s="147"/>
      <c r="BD6" s="1" t="s">
        <v>112</v>
      </c>
      <c r="BF6" s="1" t="s">
        <v>179</v>
      </c>
      <c r="BH6" s="3" t="s">
        <v>156</v>
      </c>
    </row>
    <row r="7" spans="1:60" ht="26.25" customHeight="1">
      <c r="B7" s="145" t="s">
        <v>86</v>
      </c>
      <c r="C7" s="146"/>
      <c r="D7" s="146"/>
      <c r="E7" s="146"/>
      <c r="F7" s="146"/>
      <c r="G7" s="146"/>
      <c r="H7" s="146"/>
      <c r="I7" s="146"/>
      <c r="J7" s="146"/>
      <c r="K7" s="147"/>
      <c r="BD7" s="3" t="s">
        <v>114</v>
      </c>
      <c r="BF7" s="1" t="s">
        <v>134</v>
      </c>
      <c r="BH7" s="3" t="s">
        <v>155</v>
      </c>
    </row>
    <row r="8" spans="1:60" s="3" customFormat="1" ht="78.75">
      <c r="A8" s="2"/>
      <c r="B8" s="23" t="s">
        <v>108</v>
      </c>
      <c r="C8" s="31" t="s">
        <v>38</v>
      </c>
      <c r="D8" s="31" t="s">
        <v>111</v>
      </c>
      <c r="E8" s="31" t="s">
        <v>54</v>
      </c>
      <c r="F8" s="31" t="s">
        <v>93</v>
      </c>
      <c r="G8" s="31" t="s">
        <v>226</v>
      </c>
      <c r="H8" s="31" t="s">
        <v>225</v>
      </c>
      <c r="I8" s="31" t="s">
        <v>51</v>
      </c>
      <c r="J8" s="31" t="s">
        <v>174</v>
      </c>
      <c r="K8" s="31" t="s">
        <v>176</v>
      </c>
      <c r="BC8" s="1" t="s">
        <v>127</v>
      </c>
      <c r="BD8" s="1" t="s">
        <v>128</v>
      </c>
      <c r="BE8" s="1" t="s">
        <v>135</v>
      </c>
      <c r="BG8" s="4" t="s">
        <v>157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233</v>
      </c>
      <c r="H9" s="17"/>
      <c r="I9" s="17" t="s">
        <v>229</v>
      </c>
      <c r="J9" s="33" t="s">
        <v>20</v>
      </c>
      <c r="K9" s="58" t="s">
        <v>20</v>
      </c>
      <c r="BC9" s="1" t="s">
        <v>124</v>
      </c>
      <c r="BE9" s="1" t="s">
        <v>136</v>
      </c>
      <c r="BG9" s="4" t="s">
        <v>158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120</v>
      </c>
      <c r="BD10" s="3"/>
      <c r="BE10" s="1" t="s">
        <v>180</v>
      </c>
      <c r="BG10" s="1" t="s">
        <v>164</v>
      </c>
    </row>
    <row r="11" spans="1:60" s="4" customFormat="1" ht="18" customHeight="1">
      <c r="A11" s="108"/>
      <c r="B11" s="113" t="s">
        <v>41</v>
      </c>
      <c r="C11" s="114"/>
      <c r="D11" s="114"/>
      <c r="E11" s="114"/>
      <c r="F11" s="114"/>
      <c r="G11" s="115"/>
      <c r="H11" s="117"/>
      <c r="I11" s="115">
        <v>-3551.9643700000001</v>
      </c>
      <c r="J11" s="116">
        <f>I11/$I$11</f>
        <v>1</v>
      </c>
      <c r="K11" s="116">
        <f>I11/'סכום נכסי הקרן'!$C$42</f>
        <v>-4.7487055209790244E-3</v>
      </c>
      <c r="L11" s="3"/>
      <c r="M11" s="3"/>
      <c r="N11" s="3"/>
      <c r="O11" s="3"/>
      <c r="BC11" s="96" t="s">
        <v>119</v>
      </c>
      <c r="BD11" s="3"/>
      <c r="BE11" s="96" t="s">
        <v>137</v>
      </c>
      <c r="BG11" s="96" t="s">
        <v>159</v>
      </c>
    </row>
    <row r="12" spans="1:60" s="96" customFormat="1" ht="20.25">
      <c r="A12" s="108"/>
      <c r="B12" s="118" t="s">
        <v>223</v>
      </c>
      <c r="C12" s="114"/>
      <c r="D12" s="114"/>
      <c r="E12" s="114"/>
      <c r="F12" s="114"/>
      <c r="G12" s="115"/>
      <c r="H12" s="117"/>
      <c r="I12" s="115">
        <v>-3551.9643700000001</v>
      </c>
      <c r="J12" s="116">
        <f t="shared" ref="J12:J20" si="0">I12/$I$11</f>
        <v>1</v>
      </c>
      <c r="K12" s="116">
        <f>I12/'סכום נכסי הקרן'!$C$42</f>
        <v>-4.7487055209790244E-3</v>
      </c>
      <c r="L12" s="3"/>
      <c r="M12" s="3"/>
      <c r="N12" s="3"/>
      <c r="O12" s="3"/>
      <c r="BC12" s="96" t="s">
        <v>117</v>
      </c>
      <c r="BD12" s="4"/>
      <c r="BE12" s="96" t="s">
        <v>138</v>
      </c>
      <c r="BG12" s="96" t="s">
        <v>160</v>
      </c>
    </row>
    <row r="13" spans="1:60">
      <c r="B13" s="83" t="s">
        <v>938</v>
      </c>
      <c r="C13" s="80" t="s">
        <v>939</v>
      </c>
      <c r="D13" s="93" t="s">
        <v>26</v>
      </c>
      <c r="E13" s="93" t="s">
        <v>940</v>
      </c>
      <c r="F13" s="93" t="s">
        <v>155</v>
      </c>
      <c r="G13" s="87">
        <v>14</v>
      </c>
      <c r="H13" s="89">
        <v>134900</v>
      </c>
      <c r="I13" s="87">
        <v>-175.85229999999999</v>
      </c>
      <c r="J13" s="88">
        <f t="shared" si="0"/>
        <v>4.9508463960183241E-2</v>
      </c>
      <c r="K13" s="88">
        <f>I13/'סכום נכסי הקרן'!$C$42</f>
        <v>-2.351011161429132E-4</v>
      </c>
      <c r="P13" s="1"/>
      <c r="BC13" s="1" t="s">
        <v>121</v>
      </c>
      <c r="BE13" s="1" t="s">
        <v>139</v>
      </c>
      <c r="BG13" s="1" t="s">
        <v>161</v>
      </c>
    </row>
    <row r="14" spans="1:60">
      <c r="B14" s="83" t="s">
        <v>941</v>
      </c>
      <c r="C14" s="80" t="s">
        <v>942</v>
      </c>
      <c r="D14" s="93" t="s">
        <v>26</v>
      </c>
      <c r="E14" s="93" t="s">
        <v>940</v>
      </c>
      <c r="F14" s="93" t="s">
        <v>157</v>
      </c>
      <c r="G14" s="87">
        <v>14</v>
      </c>
      <c r="H14" s="89">
        <v>297400</v>
      </c>
      <c r="I14" s="87">
        <v>4.1579199999999998</v>
      </c>
      <c r="J14" s="88">
        <f t="shared" si="0"/>
        <v>-1.17059732781047E-3</v>
      </c>
      <c r="K14" s="88">
        <f>I14/'סכום נכסי הקרן'!$C$42</f>
        <v>5.5588219934168712E-6</v>
      </c>
      <c r="P14" s="1"/>
      <c r="BC14" s="1" t="s">
        <v>118</v>
      </c>
      <c r="BE14" s="1" t="s">
        <v>140</v>
      </c>
      <c r="BG14" s="1" t="s">
        <v>163</v>
      </c>
    </row>
    <row r="15" spans="1:60">
      <c r="B15" s="83" t="s">
        <v>943</v>
      </c>
      <c r="C15" s="80" t="s">
        <v>944</v>
      </c>
      <c r="D15" s="93" t="s">
        <v>26</v>
      </c>
      <c r="E15" s="93" t="s">
        <v>940</v>
      </c>
      <c r="F15" s="93" t="s">
        <v>158</v>
      </c>
      <c r="G15" s="87">
        <v>2</v>
      </c>
      <c r="H15" s="89">
        <v>665900</v>
      </c>
      <c r="I15" s="87">
        <v>3.9420500000000001</v>
      </c>
      <c r="J15" s="88">
        <f t="shared" si="0"/>
        <v>-1.1098225064684417E-3</v>
      </c>
      <c r="K15" s="88">
        <f>I15/'סכום נכסי הקרן'!$C$42</f>
        <v>5.2702202637734684E-6</v>
      </c>
      <c r="P15" s="1"/>
      <c r="BC15" s="1" t="s">
        <v>129</v>
      </c>
      <c r="BE15" s="1" t="s">
        <v>181</v>
      </c>
      <c r="BG15" s="1" t="s">
        <v>165</v>
      </c>
    </row>
    <row r="16" spans="1:60" ht="20.25">
      <c r="B16" s="83" t="s">
        <v>945</v>
      </c>
      <c r="C16" s="80" t="s">
        <v>946</v>
      </c>
      <c r="D16" s="93" t="s">
        <v>26</v>
      </c>
      <c r="E16" s="93" t="s">
        <v>940</v>
      </c>
      <c r="F16" s="93" t="s">
        <v>155</v>
      </c>
      <c r="G16" s="87">
        <v>192</v>
      </c>
      <c r="H16" s="89">
        <v>250525</v>
      </c>
      <c r="I16" s="87">
        <v>-3268.9671000000003</v>
      </c>
      <c r="J16" s="88">
        <f t="shared" si="0"/>
        <v>0.92032654595575236</v>
      </c>
      <c r="K16" s="88">
        <f>I16/'סכום נכסי הקרן'!$C$42</f>
        <v>-4.3703597498836368E-3</v>
      </c>
      <c r="P16" s="1"/>
      <c r="BC16" s="4" t="s">
        <v>115</v>
      </c>
      <c r="BD16" s="1" t="s">
        <v>130</v>
      </c>
      <c r="BE16" s="1" t="s">
        <v>141</v>
      </c>
      <c r="BG16" s="1" t="s">
        <v>166</v>
      </c>
    </row>
    <row r="17" spans="2:60">
      <c r="B17" s="83" t="s">
        <v>947</v>
      </c>
      <c r="C17" s="80" t="s">
        <v>948</v>
      </c>
      <c r="D17" s="93" t="s">
        <v>26</v>
      </c>
      <c r="E17" s="93" t="s">
        <v>940</v>
      </c>
      <c r="F17" s="93" t="s">
        <v>159</v>
      </c>
      <c r="G17" s="87">
        <v>4</v>
      </c>
      <c r="H17" s="89">
        <v>556100</v>
      </c>
      <c r="I17" s="87">
        <v>4.9597499999999997</v>
      </c>
      <c r="J17" s="88">
        <f t="shared" si="0"/>
        <v>-1.3963400201562268E-3</v>
      </c>
      <c r="K17" s="88">
        <f>I17/'סכום נכסי הקרן'!$C$42</f>
        <v>6.6308075628798362E-6</v>
      </c>
      <c r="P17" s="1"/>
      <c r="BC17" s="1" t="s">
        <v>125</v>
      </c>
      <c r="BE17" s="1" t="s">
        <v>142</v>
      </c>
      <c r="BG17" s="1" t="s">
        <v>167</v>
      </c>
    </row>
    <row r="18" spans="2:60">
      <c r="B18" s="83" t="s">
        <v>949</v>
      </c>
      <c r="C18" s="80" t="s">
        <v>950</v>
      </c>
      <c r="D18" s="93" t="s">
        <v>26</v>
      </c>
      <c r="E18" s="93" t="s">
        <v>940</v>
      </c>
      <c r="F18" s="93" t="s">
        <v>157</v>
      </c>
      <c r="G18" s="87">
        <v>16</v>
      </c>
      <c r="H18" s="89">
        <v>11920</v>
      </c>
      <c r="I18" s="87">
        <v>-2.0599699999999999</v>
      </c>
      <c r="J18" s="88">
        <f t="shared" si="0"/>
        <v>5.7995232649250925E-4</v>
      </c>
      <c r="K18" s="88">
        <f>I18/'סכום נכסי הקרן'!$C$42</f>
        <v>-2.754022814719608E-6</v>
      </c>
      <c r="BD18" s="1" t="s">
        <v>113</v>
      </c>
      <c r="BF18" s="1" t="s">
        <v>143</v>
      </c>
      <c r="BH18" s="1" t="s">
        <v>26</v>
      </c>
    </row>
    <row r="19" spans="2:60">
      <c r="B19" s="83" t="s">
        <v>951</v>
      </c>
      <c r="C19" s="80" t="s">
        <v>952</v>
      </c>
      <c r="D19" s="93" t="s">
        <v>26</v>
      </c>
      <c r="E19" s="93" t="s">
        <v>940</v>
      </c>
      <c r="F19" s="93" t="s">
        <v>157</v>
      </c>
      <c r="G19" s="87">
        <v>17</v>
      </c>
      <c r="H19" s="89">
        <v>11600</v>
      </c>
      <c r="I19" s="87">
        <v>-57.423580000000001</v>
      </c>
      <c r="J19" s="88">
        <f t="shared" si="0"/>
        <v>1.6166710591187603E-2</v>
      </c>
      <c r="K19" s="88">
        <f>I19/'סכום נכסי הקרן'!$C$42</f>
        <v>-7.6770947840442634E-5</v>
      </c>
      <c r="BD19" s="1" t="s">
        <v>126</v>
      </c>
      <c r="BF19" s="1" t="s">
        <v>144</v>
      </c>
    </row>
    <row r="20" spans="2:60">
      <c r="B20" s="83" t="s">
        <v>953</v>
      </c>
      <c r="C20" s="80" t="s">
        <v>954</v>
      </c>
      <c r="D20" s="93" t="s">
        <v>26</v>
      </c>
      <c r="E20" s="93" t="s">
        <v>940</v>
      </c>
      <c r="F20" s="93" t="s">
        <v>165</v>
      </c>
      <c r="G20" s="87">
        <v>2</v>
      </c>
      <c r="H20" s="89">
        <v>149350</v>
      </c>
      <c r="I20" s="87">
        <v>-60.721139999999998</v>
      </c>
      <c r="J20" s="88">
        <f t="shared" si="0"/>
        <v>1.7095087020819411E-2</v>
      </c>
      <c r="K20" s="88">
        <f>I20/'סכום נכסי הקרן'!$C$42</f>
        <v>-8.1179534117381999E-5</v>
      </c>
      <c r="BD20" s="1" t="s">
        <v>131</v>
      </c>
      <c r="BF20" s="1" t="s">
        <v>145</v>
      </c>
    </row>
    <row r="21" spans="2:60">
      <c r="B21" s="103"/>
      <c r="C21" s="80"/>
      <c r="D21" s="80"/>
      <c r="E21" s="80"/>
      <c r="F21" s="80"/>
      <c r="G21" s="87"/>
      <c r="H21" s="89"/>
      <c r="I21" s="80"/>
      <c r="J21" s="88"/>
      <c r="K21" s="80"/>
      <c r="BD21" s="1" t="s">
        <v>116</v>
      </c>
      <c r="BE21" s="1" t="s">
        <v>132</v>
      </c>
      <c r="BF21" s="1" t="s">
        <v>146</v>
      </c>
    </row>
    <row r="22" spans="2:60">
      <c r="B22" s="79"/>
      <c r="C22" s="79"/>
      <c r="D22" s="79"/>
      <c r="E22" s="79"/>
      <c r="F22" s="79"/>
      <c r="G22" s="79"/>
      <c r="H22" s="79"/>
      <c r="I22" s="79"/>
      <c r="J22" s="79"/>
      <c r="K22" s="79"/>
      <c r="BD22" s="1" t="s">
        <v>122</v>
      </c>
      <c r="BF22" s="1" t="s">
        <v>147</v>
      </c>
    </row>
    <row r="23" spans="2:60">
      <c r="B23" s="79"/>
      <c r="C23" s="79"/>
      <c r="D23" s="79"/>
      <c r="E23" s="79"/>
      <c r="F23" s="79"/>
      <c r="G23" s="79"/>
      <c r="H23" s="79"/>
      <c r="I23" s="79"/>
      <c r="J23" s="79"/>
      <c r="K23" s="79"/>
      <c r="BD23" s="1" t="s">
        <v>26</v>
      </c>
      <c r="BE23" s="1" t="s">
        <v>123</v>
      </c>
      <c r="BF23" s="1" t="s">
        <v>182</v>
      </c>
    </row>
    <row r="24" spans="2:60">
      <c r="B24" s="95" t="s">
        <v>241</v>
      </c>
      <c r="C24" s="79"/>
      <c r="D24" s="79"/>
      <c r="E24" s="79"/>
      <c r="F24" s="79"/>
      <c r="G24" s="79"/>
      <c r="H24" s="79"/>
      <c r="I24" s="79"/>
      <c r="J24" s="79"/>
      <c r="K24" s="79"/>
      <c r="BF24" s="1" t="s">
        <v>185</v>
      </c>
    </row>
    <row r="25" spans="2:60">
      <c r="B25" s="95" t="s">
        <v>104</v>
      </c>
      <c r="C25" s="79"/>
      <c r="D25" s="79"/>
      <c r="E25" s="79"/>
      <c r="F25" s="79"/>
      <c r="G25" s="79"/>
      <c r="H25" s="79"/>
      <c r="I25" s="79"/>
      <c r="J25" s="79"/>
      <c r="K25" s="79"/>
      <c r="BF25" s="1" t="s">
        <v>148</v>
      </c>
    </row>
    <row r="26" spans="2:60">
      <c r="B26" s="95" t="s">
        <v>224</v>
      </c>
      <c r="C26" s="79"/>
      <c r="D26" s="79"/>
      <c r="E26" s="79"/>
      <c r="F26" s="79"/>
      <c r="G26" s="79"/>
      <c r="H26" s="79"/>
      <c r="I26" s="79"/>
      <c r="J26" s="79"/>
      <c r="K26" s="79"/>
      <c r="BF26" s="1" t="s">
        <v>149</v>
      </c>
    </row>
    <row r="27" spans="2:60">
      <c r="B27" s="95" t="s">
        <v>232</v>
      </c>
      <c r="C27" s="79"/>
      <c r="D27" s="79"/>
      <c r="E27" s="79"/>
      <c r="F27" s="79"/>
      <c r="G27" s="79"/>
      <c r="H27" s="79"/>
      <c r="I27" s="79"/>
      <c r="J27" s="79"/>
      <c r="K27" s="79"/>
      <c r="BF27" s="1" t="s">
        <v>184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150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151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183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26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2:11">
      <c r="B113" s="79"/>
      <c r="C113" s="79"/>
      <c r="D113" s="79"/>
      <c r="E113" s="79"/>
      <c r="F113" s="79"/>
      <c r="G113" s="79"/>
      <c r="H113" s="79"/>
      <c r="I113" s="79"/>
      <c r="J113" s="79"/>
      <c r="K113" s="79"/>
    </row>
    <row r="114" spans="2:11">
      <c r="B114" s="79"/>
      <c r="C114" s="79"/>
      <c r="D114" s="79"/>
      <c r="E114" s="79"/>
      <c r="F114" s="79"/>
      <c r="G114" s="79"/>
      <c r="H114" s="79"/>
      <c r="I114" s="79"/>
      <c r="J114" s="79"/>
      <c r="K114" s="79"/>
    </row>
    <row r="115" spans="2:11">
      <c r="B115" s="79"/>
      <c r="C115" s="79"/>
      <c r="D115" s="79"/>
      <c r="E115" s="79"/>
      <c r="F115" s="79"/>
      <c r="G115" s="79"/>
      <c r="H115" s="79"/>
      <c r="I115" s="79"/>
      <c r="J115" s="79"/>
      <c r="K115" s="79"/>
    </row>
    <row r="116" spans="2:11">
      <c r="B116" s="79"/>
      <c r="C116" s="79"/>
      <c r="D116" s="79"/>
      <c r="E116" s="79"/>
      <c r="F116" s="79"/>
      <c r="G116" s="79"/>
      <c r="H116" s="79"/>
      <c r="I116" s="79"/>
      <c r="J116" s="79"/>
      <c r="K116" s="79"/>
    </row>
    <row r="117" spans="2:11">
      <c r="B117" s="79"/>
      <c r="C117" s="79"/>
      <c r="D117" s="79"/>
      <c r="E117" s="79"/>
      <c r="F117" s="79"/>
      <c r="G117" s="79"/>
      <c r="H117" s="79"/>
      <c r="I117" s="79"/>
      <c r="J117" s="79"/>
      <c r="K117" s="79"/>
    </row>
    <row r="118" spans="2:11">
      <c r="B118" s="79"/>
      <c r="C118" s="79"/>
      <c r="D118" s="79"/>
      <c r="E118" s="79"/>
      <c r="F118" s="79"/>
      <c r="G118" s="79"/>
      <c r="H118" s="79"/>
      <c r="I118" s="79"/>
      <c r="J118" s="79"/>
      <c r="K118" s="79"/>
    </row>
    <row r="119" spans="2:11">
      <c r="B119" s="79"/>
      <c r="C119" s="79"/>
      <c r="D119" s="79"/>
      <c r="E119" s="79"/>
      <c r="F119" s="79"/>
      <c r="G119" s="79"/>
      <c r="H119" s="79"/>
      <c r="I119" s="79"/>
      <c r="J119" s="79"/>
      <c r="K119" s="79"/>
    </row>
    <row r="120" spans="2:11">
      <c r="B120" s="79"/>
      <c r="C120" s="79"/>
      <c r="D120" s="79"/>
      <c r="E120" s="79"/>
      <c r="F120" s="79"/>
      <c r="G120" s="79"/>
      <c r="H120" s="79"/>
      <c r="I120" s="79"/>
      <c r="J120" s="79"/>
      <c r="K120" s="79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171</v>
      </c>
      <c r="C1" s="78" t="s" vm="1">
        <v>242</v>
      </c>
    </row>
    <row r="2" spans="2:81">
      <c r="B2" s="57" t="s">
        <v>170</v>
      </c>
      <c r="C2" s="78" t="s">
        <v>243</v>
      </c>
    </row>
    <row r="3" spans="2:81">
      <c r="B3" s="57" t="s">
        <v>172</v>
      </c>
      <c r="C3" s="78" t="s">
        <v>244</v>
      </c>
      <c r="E3" s="2"/>
    </row>
    <row r="4" spans="2:81">
      <c r="B4" s="57" t="s">
        <v>173</v>
      </c>
      <c r="C4" s="78">
        <v>2142</v>
      </c>
    </row>
    <row r="6" spans="2:81" ht="26.25" customHeight="1">
      <c r="B6" s="145" t="s">
        <v>201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7"/>
    </row>
    <row r="7" spans="2:81" ht="26.25" customHeight="1">
      <c r="B7" s="145" t="s">
        <v>87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7"/>
    </row>
    <row r="8" spans="2:81" s="3" customFormat="1" ht="47.25">
      <c r="B8" s="23" t="s">
        <v>108</v>
      </c>
      <c r="C8" s="31" t="s">
        <v>38</v>
      </c>
      <c r="D8" s="14" t="s">
        <v>42</v>
      </c>
      <c r="E8" s="31" t="s">
        <v>15</v>
      </c>
      <c r="F8" s="31" t="s">
        <v>55</v>
      </c>
      <c r="G8" s="31" t="s">
        <v>94</v>
      </c>
      <c r="H8" s="31" t="s">
        <v>18</v>
      </c>
      <c r="I8" s="31" t="s">
        <v>93</v>
      </c>
      <c r="J8" s="31" t="s">
        <v>17</v>
      </c>
      <c r="K8" s="31" t="s">
        <v>19</v>
      </c>
      <c r="L8" s="31" t="s">
        <v>226</v>
      </c>
      <c r="M8" s="31" t="s">
        <v>225</v>
      </c>
      <c r="N8" s="31" t="s">
        <v>51</v>
      </c>
      <c r="O8" s="31" t="s">
        <v>49</v>
      </c>
      <c r="P8" s="31" t="s">
        <v>174</v>
      </c>
      <c r="Q8" s="32" t="s">
        <v>176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233</v>
      </c>
      <c r="M9" s="33"/>
      <c r="N9" s="33" t="s">
        <v>229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5" t="s">
        <v>241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95" t="s">
        <v>104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95" t="s">
        <v>224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95" t="s">
        <v>232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99"/>
  <sheetViews>
    <sheetView rightToLeft="1" topLeftCell="A79" workbookViewId="0">
      <selection activeCell="I24" sqref="I24"/>
    </sheetView>
  </sheetViews>
  <sheetFormatPr defaultColWidth="9.140625" defaultRowHeight="18"/>
  <cols>
    <col min="1" max="1" width="3" style="1" customWidth="1"/>
    <col min="2" max="2" width="32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171</v>
      </c>
      <c r="C1" s="78" t="s" vm="1">
        <v>242</v>
      </c>
    </row>
    <row r="2" spans="2:72">
      <c r="B2" s="57" t="s">
        <v>170</v>
      </c>
      <c r="C2" s="78" t="s">
        <v>243</v>
      </c>
    </row>
    <row r="3" spans="2:72">
      <c r="B3" s="57" t="s">
        <v>172</v>
      </c>
      <c r="C3" s="78" t="s">
        <v>244</v>
      </c>
    </row>
    <row r="4" spans="2:72">
      <c r="B4" s="57" t="s">
        <v>173</v>
      </c>
      <c r="C4" s="78">
        <v>2142</v>
      </c>
    </row>
    <row r="6" spans="2:72" ht="26.25" customHeight="1">
      <c r="B6" s="145" t="s">
        <v>202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7" spans="2:72" ht="26.25" customHeight="1">
      <c r="B7" s="145" t="s">
        <v>78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7"/>
    </row>
    <row r="8" spans="2:72" s="3" customFormat="1" ht="78.75">
      <c r="B8" s="23" t="s">
        <v>108</v>
      </c>
      <c r="C8" s="31" t="s">
        <v>38</v>
      </c>
      <c r="D8" s="31" t="s">
        <v>15</v>
      </c>
      <c r="E8" s="31" t="s">
        <v>55</v>
      </c>
      <c r="F8" s="31" t="s">
        <v>94</v>
      </c>
      <c r="G8" s="31" t="s">
        <v>18</v>
      </c>
      <c r="H8" s="31" t="s">
        <v>93</v>
      </c>
      <c r="I8" s="31" t="s">
        <v>17</v>
      </c>
      <c r="J8" s="31" t="s">
        <v>19</v>
      </c>
      <c r="K8" s="31" t="s">
        <v>226</v>
      </c>
      <c r="L8" s="31" t="s">
        <v>225</v>
      </c>
      <c r="M8" s="31" t="s">
        <v>102</v>
      </c>
      <c r="N8" s="31" t="s">
        <v>49</v>
      </c>
      <c r="O8" s="31" t="s">
        <v>174</v>
      </c>
      <c r="P8" s="32" t="s">
        <v>176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233</v>
      </c>
      <c r="L9" s="33"/>
      <c r="M9" s="33" t="s">
        <v>229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7" t="s">
        <v>25</v>
      </c>
      <c r="C11" s="99"/>
      <c r="D11" s="99"/>
      <c r="E11" s="99"/>
      <c r="F11" s="99"/>
      <c r="G11" s="100">
        <v>9.4577332433087928</v>
      </c>
      <c r="H11" s="99"/>
      <c r="I11" s="99"/>
      <c r="J11" s="104">
        <v>4.8519523765307777E-2</v>
      </c>
      <c r="K11" s="100"/>
      <c r="L11" s="99"/>
      <c r="M11" s="100">
        <v>216762.59980000005</v>
      </c>
      <c r="N11" s="99"/>
      <c r="O11" s="102">
        <f>M11/$M$11</f>
        <v>1</v>
      </c>
      <c r="P11" s="102">
        <f>M11/'סכום נכסי הקרן'!$C$42</f>
        <v>0.28979506751415612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1" t="s">
        <v>221</v>
      </c>
      <c r="C12" s="82"/>
      <c r="D12" s="82"/>
      <c r="E12" s="82"/>
      <c r="F12" s="82"/>
      <c r="G12" s="90">
        <v>9.4577332433087928</v>
      </c>
      <c r="H12" s="82"/>
      <c r="I12" s="82"/>
      <c r="J12" s="105">
        <v>4.8519523765307777E-2</v>
      </c>
      <c r="K12" s="90"/>
      <c r="L12" s="82"/>
      <c r="M12" s="90">
        <v>216762.59980000005</v>
      </c>
      <c r="N12" s="82"/>
      <c r="O12" s="91">
        <f t="shared" ref="O12:O75" si="0">M12/$M$11</f>
        <v>1</v>
      </c>
      <c r="P12" s="91">
        <f>M12/'סכום נכסי הקרן'!$C$42</f>
        <v>0.28979506751415612</v>
      </c>
    </row>
    <row r="13" spans="2:72">
      <c r="B13" s="98" t="s">
        <v>58</v>
      </c>
      <c r="C13" s="82"/>
      <c r="D13" s="82"/>
      <c r="E13" s="82"/>
      <c r="F13" s="82"/>
      <c r="G13" s="90">
        <v>9.4577332433087928</v>
      </c>
      <c r="H13" s="82"/>
      <c r="I13" s="82"/>
      <c r="J13" s="105">
        <v>4.8519523765307777E-2</v>
      </c>
      <c r="K13" s="90"/>
      <c r="L13" s="82"/>
      <c r="M13" s="90">
        <v>216762.59980000005</v>
      </c>
      <c r="N13" s="82"/>
      <c r="O13" s="91">
        <f t="shared" si="0"/>
        <v>1</v>
      </c>
      <c r="P13" s="91">
        <f>M13/'סכום נכסי הקרן'!$C$42</f>
        <v>0.28979506751415612</v>
      </c>
    </row>
    <row r="14" spans="2:72">
      <c r="B14" s="86" t="s">
        <v>955</v>
      </c>
      <c r="C14" s="80" t="s">
        <v>956</v>
      </c>
      <c r="D14" s="80" t="s">
        <v>247</v>
      </c>
      <c r="E14" s="80"/>
      <c r="F14" s="106">
        <v>40148</v>
      </c>
      <c r="G14" s="87">
        <v>5.2099999999999991</v>
      </c>
      <c r="H14" s="93" t="s">
        <v>156</v>
      </c>
      <c r="I14" s="94">
        <v>4.8000000000000001E-2</v>
      </c>
      <c r="J14" s="94">
        <v>4.8599999999999997E-2</v>
      </c>
      <c r="K14" s="87">
        <v>279000</v>
      </c>
      <c r="L14" s="107">
        <v>109.37139999999999</v>
      </c>
      <c r="M14" s="87">
        <v>305.10809</v>
      </c>
      <c r="N14" s="80"/>
      <c r="O14" s="88">
        <f t="shared" si="0"/>
        <v>1.4075679581325999E-3</v>
      </c>
      <c r="P14" s="88">
        <f>M14/'סכום נכסי הקרן'!$C$42</f>
        <v>4.0790625145779966E-4</v>
      </c>
    </row>
    <row r="15" spans="2:72">
      <c r="B15" s="86" t="s">
        <v>957</v>
      </c>
      <c r="C15" s="80" t="s">
        <v>958</v>
      </c>
      <c r="D15" s="80" t="s">
        <v>247</v>
      </c>
      <c r="E15" s="80"/>
      <c r="F15" s="106">
        <v>40452</v>
      </c>
      <c r="G15" s="87">
        <v>5.7799999999999994</v>
      </c>
      <c r="H15" s="93" t="s">
        <v>156</v>
      </c>
      <c r="I15" s="94">
        <v>4.8000000000000001E-2</v>
      </c>
      <c r="J15" s="94">
        <v>4.8600000000000004E-2</v>
      </c>
      <c r="K15" s="87">
        <v>550000</v>
      </c>
      <c r="L15" s="107">
        <v>108.142</v>
      </c>
      <c r="M15" s="87">
        <v>594.69358</v>
      </c>
      <c r="N15" s="80"/>
      <c r="O15" s="88">
        <f t="shared" si="0"/>
        <v>2.7435248541432186E-3</v>
      </c>
      <c r="P15" s="88">
        <f>M15/'סכום נכסי הקרן'!$C$42</f>
        <v>7.9505997033319929E-4</v>
      </c>
    </row>
    <row r="16" spans="2:72">
      <c r="B16" s="86" t="s">
        <v>959</v>
      </c>
      <c r="C16" s="80" t="s">
        <v>960</v>
      </c>
      <c r="D16" s="80" t="s">
        <v>247</v>
      </c>
      <c r="E16" s="80"/>
      <c r="F16" s="106">
        <v>40909</v>
      </c>
      <c r="G16" s="87">
        <v>6.5900000000000007</v>
      </c>
      <c r="H16" s="93" t="s">
        <v>156</v>
      </c>
      <c r="I16" s="94">
        <v>4.8000000000000001E-2</v>
      </c>
      <c r="J16" s="94">
        <v>4.8600000000000004E-2</v>
      </c>
      <c r="K16" s="87">
        <v>2438000</v>
      </c>
      <c r="L16" s="107">
        <v>106.0566</v>
      </c>
      <c r="M16" s="87">
        <v>2584.9583199999997</v>
      </c>
      <c r="N16" s="80"/>
      <c r="O16" s="88">
        <f t="shared" si="0"/>
        <v>1.1925296718091859E-2</v>
      </c>
      <c r="P16" s="88">
        <f>M16/'סכום נכסי הקרן'!$C$42</f>
        <v>3.4558921675457745E-3</v>
      </c>
    </row>
    <row r="17" spans="2:16">
      <c r="B17" s="86" t="s">
        <v>961</v>
      </c>
      <c r="C17" s="80">
        <v>8790</v>
      </c>
      <c r="D17" s="80" t="s">
        <v>247</v>
      </c>
      <c r="E17" s="80"/>
      <c r="F17" s="106">
        <v>41030</v>
      </c>
      <c r="G17" s="87">
        <v>6.92</v>
      </c>
      <c r="H17" s="93" t="s">
        <v>156</v>
      </c>
      <c r="I17" s="94">
        <v>4.8000000000000001E-2</v>
      </c>
      <c r="J17" s="94">
        <v>4.8600000000000004E-2</v>
      </c>
      <c r="K17" s="87">
        <v>1696000</v>
      </c>
      <c r="L17" s="107">
        <v>103.9447</v>
      </c>
      <c r="M17" s="87">
        <v>1763.0377100000001</v>
      </c>
      <c r="N17" s="80"/>
      <c r="O17" s="88">
        <f t="shared" si="0"/>
        <v>8.1334958688754361E-3</v>
      </c>
      <c r="P17" s="88">
        <f>M17/'סכום נכסי הקרן'!$C$42</f>
        <v>2.3570469844468671E-3</v>
      </c>
    </row>
    <row r="18" spans="2:16">
      <c r="B18" s="86" t="s">
        <v>962</v>
      </c>
      <c r="C18" s="80" t="s">
        <v>963</v>
      </c>
      <c r="D18" s="80" t="s">
        <v>247</v>
      </c>
      <c r="E18" s="80"/>
      <c r="F18" s="106">
        <v>41091</v>
      </c>
      <c r="G18" s="87">
        <v>6.92</v>
      </c>
      <c r="H18" s="93" t="s">
        <v>156</v>
      </c>
      <c r="I18" s="94">
        <v>4.8000000000000001E-2</v>
      </c>
      <c r="J18" s="94">
        <v>4.8600000000000004E-2</v>
      </c>
      <c r="K18" s="87">
        <v>1170000</v>
      </c>
      <c r="L18" s="107">
        <v>104.69589999999999</v>
      </c>
      <c r="M18" s="87">
        <v>1225.4406799999999</v>
      </c>
      <c r="N18" s="80"/>
      <c r="O18" s="88">
        <f t="shared" si="0"/>
        <v>5.6533769254044517E-3</v>
      </c>
      <c r="P18" s="88">
        <f>M18/'סכום נכסי הקרן'!$C$42</f>
        <v>1.6383207477805553E-3</v>
      </c>
    </row>
    <row r="19" spans="2:16">
      <c r="B19" s="86" t="s">
        <v>964</v>
      </c>
      <c r="C19" s="80">
        <v>8793</v>
      </c>
      <c r="D19" s="80" t="s">
        <v>247</v>
      </c>
      <c r="E19" s="80"/>
      <c r="F19" s="106">
        <v>41122</v>
      </c>
      <c r="G19" s="87">
        <v>6.9999999999999991</v>
      </c>
      <c r="H19" s="93" t="s">
        <v>156</v>
      </c>
      <c r="I19" s="94">
        <v>4.8000000000000001E-2</v>
      </c>
      <c r="J19" s="94">
        <v>4.8599999999999997E-2</v>
      </c>
      <c r="K19" s="87">
        <v>1195000</v>
      </c>
      <c r="L19" s="107">
        <v>104.6234</v>
      </c>
      <c r="M19" s="87">
        <v>1250.24935</v>
      </c>
      <c r="N19" s="80"/>
      <c r="O19" s="88">
        <f t="shared" si="0"/>
        <v>5.7678278040287634E-3</v>
      </c>
      <c r="P19" s="88">
        <f>M19/'סכום נכסי הקרן'!$C$42</f>
        <v>1.6714880478785423E-3</v>
      </c>
    </row>
    <row r="20" spans="2:16">
      <c r="B20" s="86" t="s">
        <v>965</v>
      </c>
      <c r="C20" s="80" t="s">
        <v>966</v>
      </c>
      <c r="D20" s="80" t="s">
        <v>247</v>
      </c>
      <c r="E20" s="80"/>
      <c r="F20" s="106">
        <v>41154</v>
      </c>
      <c r="G20" s="87">
        <v>7.0799999999999992</v>
      </c>
      <c r="H20" s="93" t="s">
        <v>156</v>
      </c>
      <c r="I20" s="94">
        <v>4.8000000000000001E-2</v>
      </c>
      <c r="J20" s="94">
        <v>4.8600000000000004E-2</v>
      </c>
      <c r="K20" s="87">
        <v>480000</v>
      </c>
      <c r="L20" s="107">
        <v>104.10250000000001</v>
      </c>
      <c r="M20" s="87">
        <v>499.69195999999999</v>
      </c>
      <c r="N20" s="80"/>
      <c r="O20" s="88">
        <f t="shared" si="0"/>
        <v>2.3052498930214429E-3</v>
      </c>
      <c r="P20" s="88">
        <f>M20/'סכום נכסי הקרן'!$C$42</f>
        <v>6.6805004838515016E-4</v>
      </c>
    </row>
    <row r="21" spans="2:16">
      <c r="B21" s="86" t="s">
        <v>967</v>
      </c>
      <c r="C21" s="80" t="s">
        <v>968</v>
      </c>
      <c r="D21" s="80" t="s">
        <v>247</v>
      </c>
      <c r="E21" s="80"/>
      <c r="F21" s="106">
        <v>41184</v>
      </c>
      <c r="G21" s="87">
        <v>7.17</v>
      </c>
      <c r="H21" s="93" t="s">
        <v>156</v>
      </c>
      <c r="I21" s="94">
        <v>4.8000000000000001E-2</v>
      </c>
      <c r="J21" s="94">
        <v>4.8600000000000004E-2</v>
      </c>
      <c r="K21" s="87">
        <v>661000</v>
      </c>
      <c r="L21" s="107">
        <v>102.60890000000001</v>
      </c>
      <c r="M21" s="87">
        <v>678.24383</v>
      </c>
      <c r="N21" s="80"/>
      <c r="O21" s="88">
        <f t="shared" si="0"/>
        <v>3.1289707293868682E-3</v>
      </c>
      <c r="P21" s="88">
        <f>M21/'סכום נכסי הקרן'!$C$42</f>
        <v>9.0676028377248571E-4</v>
      </c>
    </row>
    <row r="22" spans="2:16">
      <c r="B22" s="86" t="s">
        <v>969</v>
      </c>
      <c r="C22" s="80" t="s">
        <v>970</v>
      </c>
      <c r="D22" s="80" t="s">
        <v>247</v>
      </c>
      <c r="E22" s="80"/>
      <c r="F22" s="106">
        <v>41214</v>
      </c>
      <c r="G22" s="87">
        <v>7.25</v>
      </c>
      <c r="H22" s="93" t="s">
        <v>156</v>
      </c>
      <c r="I22" s="94">
        <v>4.8000000000000001E-2</v>
      </c>
      <c r="J22" s="94">
        <v>4.8599999999999997E-2</v>
      </c>
      <c r="K22" s="87">
        <v>548000</v>
      </c>
      <c r="L22" s="107">
        <v>102.2226</v>
      </c>
      <c r="M22" s="87">
        <v>560.17987000000005</v>
      </c>
      <c r="N22" s="80"/>
      <c r="O22" s="88">
        <f t="shared" si="0"/>
        <v>2.5843013071298287E-3</v>
      </c>
      <c r="P22" s="88">
        <f>M22/'סכום נכסי הקרן'!$C$42</f>
        <v>7.4891777177661049E-4</v>
      </c>
    </row>
    <row r="23" spans="2:16">
      <c r="B23" s="86" t="s">
        <v>971</v>
      </c>
      <c r="C23" s="80" t="s">
        <v>972</v>
      </c>
      <c r="D23" s="80" t="s">
        <v>247</v>
      </c>
      <c r="E23" s="80"/>
      <c r="F23" s="106">
        <v>41245</v>
      </c>
      <c r="G23" s="87">
        <v>7.34</v>
      </c>
      <c r="H23" s="93" t="s">
        <v>156</v>
      </c>
      <c r="I23" s="94">
        <v>4.8000000000000001E-2</v>
      </c>
      <c r="J23" s="94">
        <v>4.8600000000000004E-2</v>
      </c>
      <c r="K23" s="87">
        <v>592000</v>
      </c>
      <c r="L23" s="107">
        <v>101.9983</v>
      </c>
      <c r="M23" s="87">
        <v>603.83011999999997</v>
      </c>
      <c r="N23" s="80"/>
      <c r="O23" s="88">
        <f t="shared" si="0"/>
        <v>2.7856748376202112E-3</v>
      </c>
      <c r="P23" s="88">
        <f>M23/'סכום נכסי הקרן'!$C$42</f>
        <v>8.0727482764063492E-4</v>
      </c>
    </row>
    <row r="24" spans="2:16">
      <c r="B24" s="86" t="s">
        <v>973</v>
      </c>
      <c r="C24" s="80" t="s">
        <v>974</v>
      </c>
      <c r="D24" s="80" t="s">
        <v>247</v>
      </c>
      <c r="E24" s="80"/>
      <c r="F24" s="106">
        <v>41275</v>
      </c>
      <c r="G24" s="87">
        <v>7.2500000000000009</v>
      </c>
      <c r="H24" s="93" t="s">
        <v>156</v>
      </c>
      <c r="I24" s="94">
        <v>4.8000000000000001E-2</v>
      </c>
      <c r="J24" s="94">
        <v>4.8600000000000004E-2</v>
      </c>
      <c r="K24" s="87">
        <v>538000</v>
      </c>
      <c r="L24" s="107">
        <v>104.53660000000001</v>
      </c>
      <c r="M24" s="87">
        <v>562.40707999999995</v>
      </c>
      <c r="N24" s="80"/>
      <c r="O24" s="88">
        <f t="shared" si="0"/>
        <v>2.5945761885072197E-3</v>
      </c>
      <c r="P24" s="88">
        <f>M24/'סכום נכסי הקרן'!$C$42</f>
        <v>7.5189538171907154E-4</v>
      </c>
    </row>
    <row r="25" spans="2:16">
      <c r="B25" s="86" t="s">
        <v>975</v>
      </c>
      <c r="C25" s="80" t="s">
        <v>976</v>
      </c>
      <c r="D25" s="80" t="s">
        <v>247</v>
      </c>
      <c r="E25" s="80"/>
      <c r="F25" s="106">
        <v>41306</v>
      </c>
      <c r="G25" s="87">
        <v>7.33</v>
      </c>
      <c r="H25" s="93" t="s">
        <v>156</v>
      </c>
      <c r="I25" s="94">
        <v>4.8000000000000001E-2</v>
      </c>
      <c r="J25" s="94">
        <v>4.8499999999999995E-2</v>
      </c>
      <c r="K25" s="87">
        <v>989000</v>
      </c>
      <c r="L25" s="107">
        <v>103.92749999999999</v>
      </c>
      <c r="M25" s="87">
        <v>1027.8419000000001</v>
      </c>
      <c r="N25" s="80"/>
      <c r="O25" s="88">
        <f t="shared" si="0"/>
        <v>4.7417861796654826E-3</v>
      </c>
      <c r="P25" s="88">
        <f>M25/'סכום נכסי הקרן'!$C$42</f>
        <v>1.3741462460738509E-3</v>
      </c>
    </row>
    <row r="26" spans="2:16">
      <c r="B26" s="86" t="s">
        <v>977</v>
      </c>
      <c r="C26" s="80" t="s">
        <v>978</v>
      </c>
      <c r="D26" s="80" t="s">
        <v>247</v>
      </c>
      <c r="E26" s="80"/>
      <c r="F26" s="106">
        <v>41334</v>
      </c>
      <c r="G26" s="87">
        <v>7.41</v>
      </c>
      <c r="H26" s="93" t="s">
        <v>156</v>
      </c>
      <c r="I26" s="94">
        <v>4.8000000000000001E-2</v>
      </c>
      <c r="J26" s="94">
        <v>4.8600000000000004E-2</v>
      </c>
      <c r="K26" s="87">
        <v>600000</v>
      </c>
      <c r="L26" s="107">
        <v>103.6982</v>
      </c>
      <c r="M26" s="87">
        <v>622.18945999999994</v>
      </c>
      <c r="N26" s="80"/>
      <c r="O26" s="88">
        <f t="shared" si="0"/>
        <v>2.8703727514528534E-3</v>
      </c>
      <c r="P26" s="88">
        <f>M26/'סכום נכסי הקרן'!$C$42</f>
        <v>8.3181986529807367E-4</v>
      </c>
    </row>
    <row r="27" spans="2:16">
      <c r="B27" s="86" t="s">
        <v>979</v>
      </c>
      <c r="C27" s="80" t="s">
        <v>980</v>
      </c>
      <c r="D27" s="80" t="s">
        <v>247</v>
      </c>
      <c r="E27" s="80"/>
      <c r="F27" s="106">
        <v>41366</v>
      </c>
      <c r="G27" s="87">
        <v>7.49</v>
      </c>
      <c r="H27" s="93" t="s">
        <v>156</v>
      </c>
      <c r="I27" s="94">
        <v>4.8000000000000001E-2</v>
      </c>
      <c r="J27" s="94">
        <v>4.8599999999999997E-2</v>
      </c>
      <c r="K27" s="87">
        <v>810000</v>
      </c>
      <c r="L27" s="107">
        <v>103.27800000000001</v>
      </c>
      <c r="M27" s="87">
        <v>836.55946999999992</v>
      </c>
      <c r="N27" s="80"/>
      <c r="O27" s="88">
        <f t="shared" si="0"/>
        <v>3.8593349165025087E-3</v>
      </c>
      <c r="P27" s="88">
        <f>M27/'סכום נכסי הקרן'!$C$42</f>
        <v>1.1184162226875844E-3</v>
      </c>
    </row>
    <row r="28" spans="2:16">
      <c r="B28" s="86" t="s">
        <v>981</v>
      </c>
      <c r="C28" s="80">
        <v>2704</v>
      </c>
      <c r="D28" s="80" t="s">
        <v>247</v>
      </c>
      <c r="E28" s="80"/>
      <c r="F28" s="106">
        <v>41395</v>
      </c>
      <c r="G28" s="87">
        <v>7.58</v>
      </c>
      <c r="H28" s="93" t="s">
        <v>156</v>
      </c>
      <c r="I28" s="94">
        <v>4.8000000000000001E-2</v>
      </c>
      <c r="J28" s="94">
        <v>4.8600000000000004E-2</v>
      </c>
      <c r="K28" s="87">
        <v>698000</v>
      </c>
      <c r="L28" s="107">
        <v>102.6763</v>
      </c>
      <c r="M28" s="87">
        <v>716.68107999999995</v>
      </c>
      <c r="N28" s="80"/>
      <c r="O28" s="88">
        <f t="shared" si="0"/>
        <v>3.3062949081680087E-3</v>
      </c>
      <c r="P28" s="88">
        <f>M28/'סכום נכסי הקרן'!$C$42</f>
        <v>9.5814795613425859E-4</v>
      </c>
    </row>
    <row r="29" spans="2:16">
      <c r="B29" s="86" t="s">
        <v>982</v>
      </c>
      <c r="C29" s="80" t="s">
        <v>983</v>
      </c>
      <c r="D29" s="80" t="s">
        <v>247</v>
      </c>
      <c r="E29" s="80"/>
      <c r="F29" s="106">
        <v>41427</v>
      </c>
      <c r="G29" s="87">
        <v>7.66</v>
      </c>
      <c r="H29" s="93" t="s">
        <v>156</v>
      </c>
      <c r="I29" s="94">
        <v>4.8000000000000001E-2</v>
      </c>
      <c r="J29" s="94">
        <v>4.8600000000000004E-2</v>
      </c>
      <c r="K29" s="87">
        <v>719000</v>
      </c>
      <c r="L29" s="107">
        <v>101.8562</v>
      </c>
      <c r="M29" s="87">
        <v>732.34811000000002</v>
      </c>
      <c r="N29" s="80"/>
      <c r="O29" s="88">
        <f t="shared" si="0"/>
        <v>3.3785722752712613E-3</v>
      </c>
      <c r="P29" s="88">
        <f>M29/'סכום נכסי הקרן'!$C$42</f>
        <v>9.7909358061369113E-4</v>
      </c>
    </row>
    <row r="30" spans="2:16">
      <c r="B30" s="86" t="s">
        <v>984</v>
      </c>
      <c r="C30" s="80">
        <v>8805</v>
      </c>
      <c r="D30" s="80" t="s">
        <v>247</v>
      </c>
      <c r="E30" s="80"/>
      <c r="F30" s="106">
        <v>41487</v>
      </c>
      <c r="G30" s="87">
        <v>7.6500000000000012</v>
      </c>
      <c r="H30" s="93" t="s">
        <v>156</v>
      </c>
      <c r="I30" s="94">
        <v>4.8000000000000001E-2</v>
      </c>
      <c r="J30" s="94">
        <v>4.8500000000000008E-2</v>
      </c>
      <c r="K30" s="87">
        <v>1269000</v>
      </c>
      <c r="L30" s="107">
        <v>102.5744</v>
      </c>
      <c r="M30" s="87">
        <v>1301.6756599999999</v>
      </c>
      <c r="N30" s="80"/>
      <c r="O30" s="88">
        <f t="shared" si="0"/>
        <v>6.0050749585076691E-3</v>
      </c>
      <c r="P30" s="88">
        <f>M30/'סכום נכסי הקרן'!$C$42</f>
        <v>1.7402411030282981E-3</v>
      </c>
    </row>
    <row r="31" spans="2:16">
      <c r="B31" s="86" t="s">
        <v>985</v>
      </c>
      <c r="C31" s="80">
        <v>8806</v>
      </c>
      <c r="D31" s="80" t="s">
        <v>247</v>
      </c>
      <c r="E31" s="80"/>
      <c r="F31" s="106">
        <v>41518</v>
      </c>
      <c r="G31" s="87">
        <v>7.7299999999999995</v>
      </c>
      <c r="H31" s="93" t="s">
        <v>156</v>
      </c>
      <c r="I31" s="94">
        <v>4.8000000000000001E-2</v>
      </c>
      <c r="J31" s="94">
        <v>4.8499999999999995E-2</v>
      </c>
      <c r="K31" s="87">
        <v>584000</v>
      </c>
      <c r="L31" s="107">
        <v>101.8777</v>
      </c>
      <c r="M31" s="87">
        <v>594.92115000000001</v>
      </c>
      <c r="N31" s="80"/>
      <c r="O31" s="88">
        <f t="shared" si="0"/>
        <v>2.7445747123761885E-3</v>
      </c>
      <c r="P31" s="88">
        <f>M31/'סכום נכסי הקרן'!$C$42</f>
        <v>7.9536421407070312E-4</v>
      </c>
    </row>
    <row r="32" spans="2:16">
      <c r="B32" s="86" t="s">
        <v>986</v>
      </c>
      <c r="C32" s="80" t="s">
        <v>987</v>
      </c>
      <c r="D32" s="80" t="s">
        <v>247</v>
      </c>
      <c r="E32" s="80"/>
      <c r="F32" s="106">
        <v>41548</v>
      </c>
      <c r="G32" s="87">
        <v>7.8100000000000014</v>
      </c>
      <c r="H32" s="93" t="s">
        <v>156</v>
      </c>
      <c r="I32" s="94">
        <v>4.8000000000000001E-2</v>
      </c>
      <c r="J32" s="94">
        <v>4.8500000000000008E-2</v>
      </c>
      <c r="K32" s="87">
        <v>1180000</v>
      </c>
      <c r="L32" s="107">
        <v>101.2662</v>
      </c>
      <c r="M32" s="87">
        <v>1195.01666</v>
      </c>
      <c r="N32" s="80"/>
      <c r="O32" s="88">
        <f t="shared" si="0"/>
        <v>5.5130205169277536E-3</v>
      </c>
      <c r="P32" s="88">
        <f>M32/'סכום נכסי הקרן'!$C$42</f>
        <v>1.5976461529100059E-3</v>
      </c>
    </row>
    <row r="33" spans="2:16">
      <c r="B33" s="86" t="s">
        <v>988</v>
      </c>
      <c r="C33" s="80" t="s">
        <v>989</v>
      </c>
      <c r="D33" s="80" t="s">
        <v>247</v>
      </c>
      <c r="E33" s="80"/>
      <c r="F33" s="106">
        <v>41579</v>
      </c>
      <c r="G33" s="87">
        <v>7.9000000000000012</v>
      </c>
      <c r="H33" s="93" t="s">
        <v>156</v>
      </c>
      <c r="I33" s="94">
        <v>4.8000000000000001E-2</v>
      </c>
      <c r="J33" s="94">
        <v>4.8499999999999995E-2</v>
      </c>
      <c r="K33" s="87">
        <v>1217000</v>
      </c>
      <c r="L33" s="107">
        <v>100.8721</v>
      </c>
      <c r="M33" s="87">
        <v>1227.6251399999999</v>
      </c>
      <c r="N33" s="80"/>
      <c r="O33" s="88">
        <f t="shared" si="0"/>
        <v>5.6634545864124647E-3</v>
      </c>
      <c r="P33" s="88">
        <f>M33/'סכום נכסי הקרן'!$C$42</f>
        <v>1.6412412042327571E-3</v>
      </c>
    </row>
    <row r="34" spans="2:16">
      <c r="B34" s="86" t="s">
        <v>990</v>
      </c>
      <c r="C34" s="80" t="s">
        <v>991</v>
      </c>
      <c r="D34" s="80" t="s">
        <v>247</v>
      </c>
      <c r="E34" s="80"/>
      <c r="F34" s="106">
        <v>41609</v>
      </c>
      <c r="G34" s="87">
        <v>7.98</v>
      </c>
      <c r="H34" s="93" t="s">
        <v>156</v>
      </c>
      <c r="I34" s="94">
        <v>4.8000000000000001E-2</v>
      </c>
      <c r="J34" s="94">
        <v>4.8499999999999995E-2</v>
      </c>
      <c r="K34" s="87">
        <v>1269000</v>
      </c>
      <c r="L34" s="107">
        <v>100.3854</v>
      </c>
      <c r="M34" s="87">
        <v>1273.8900800000001</v>
      </c>
      <c r="N34" s="80"/>
      <c r="O34" s="88">
        <f t="shared" si="0"/>
        <v>5.8768905760282347E-3</v>
      </c>
      <c r="P34" s="88">
        <f>M34/'סכום נכסי הקרן'!$C$42</f>
        <v>1.7030939012534102E-3</v>
      </c>
    </row>
    <row r="35" spans="2:16">
      <c r="B35" s="86" t="s">
        <v>992</v>
      </c>
      <c r="C35" s="80" t="s">
        <v>993</v>
      </c>
      <c r="D35" s="80" t="s">
        <v>247</v>
      </c>
      <c r="E35" s="80"/>
      <c r="F35" s="106">
        <v>41672</v>
      </c>
      <c r="G35" s="87">
        <v>7.96</v>
      </c>
      <c r="H35" s="93" t="s">
        <v>156</v>
      </c>
      <c r="I35" s="94">
        <v>4.8000000000000001E-2</v>
      </c>
      <c r="J35" s="94">
        <v>4.8500000000000008E-2</v>
      </c>
      <c r="K35" s="87">
        <v>762000</v>
      </c>
      <c r="L35" s="107">
        <v>102.0673</v>
      </c>
      <c r="M35" s="87">
        <v>777.74360999999999</v>
      </c>
      <c r="N35" s="80"/>
      <c r="O35" s="88">
        <f t="shared" si="0"/>
        <v>3.5879972408413593E-3</v>
      </c>
      <c r="P35" s="88">
        <f>M35/'סכום נכסי הקרן'!$C$42</f>
        <v>1.0397839026502274E-3</v>
      </c>
    </row>
    <row r="36" spans="2:16">
      <c r="B36" s="86" t="s">
        <v>994</v>
      </c>
      <c r="C36" s="80" t="s">
        <v>995</v>
      </c>
      <c r="D36" s="80" t="s">
        <v>247</v>
      </c>
      <c r="E36" s="80"/>
      <c r="F36" s="106">
        <v>41700</v>
      </c>
      <c r="G36" s="87">
        <v>8.0400000000000009</v>
      </c>
      <c r="H36" s="93" t="s">
        <v>156</v>
      </c>
      <c r="I36" s="94">
        <v>4.8000000000000001E-2</v>
      </c>
      <c r="J36" s="94">
        <v>4.8600000000000004E-2</v>
      </c>
      <c r="K36" s="87">
        <v>1590000</v>
      </c>
      <c r="L36" s="107">
        <v>102.2632</v>
      </c>
      <c r="M36" s="87">
        <v>1625.9882299999999</v>
      </c>
      <c r="N36" s="80"/>
      <c r="O36" s="88">
        <f t="shared" si="0"/>
        <v>7.5012397503086206E-3</v>
      </c>
      <c r="P36" s="88">
        <f>M36/'סכום נכסי הקרן'!$C$42</f>
        <v>2.1738222798805581E-3</v>
      </c>
    </row>
    <row r="37" spans="2:16">
      <c r="B37" s="86" t="s">
        <v>996</v>
      </c>
      <c r="C37" s="80" t="s">
        <v>997</v>
      </c>
      <c r="D37" s="80" t="s">
        <v>247</v>
      </c>
      <c r="E37" s="80"/>
      <c r="F37" s="106">
        <v>41730</v>
      </c>
      <c r="G37" s="87">
        <v>8.120000000000001</v>
      </c>
      <c r="H37" s="93" t="s">
        <v>156</v>
      </c>
      <c r="I37" s="94">
        <v>4.8000000000000001E-2</v>
      </c>
      <c r="J37" s="94">
        <v>4.8600000000000004E-2</v>
      </c>
      <c r="K37" s="87">
        <v>1468000</v>
      </c>
      <c r="L37" s="107">
        <v>102.07040000000001</v>
      </c>
      <c r="M37" s="87">
        <v>1498.39679</v>
      </c>
      <c r="N37" s="80"/>
      <c r="O37" s="88">
        <f t="shared" si="0"/>
        <v>6.9126168046633645E-3</v>
      </c>
      <c r="P37" s="88">
        <f>M37/'סכום נכסי הקרן'!$C$42</f>
        <v>2.0032422536069095E-3</v>
      </c>
    </row>
    <row r="38" spans="2:16">
      <c r="B38" s="86" t="s">
        <v>998</v>
      </c>
      <c r="C38" s="80" t="s">
        <v>999</v>
      </c>
      <c r="D38" s="80" t="s">
        <v>247</v>
      </c>
      <c r="E38" s="80"/>
      <c r="F38" s="106">
        <v>41760</v>
      </c>
      <c r="G38" s="87">
        <v>8.2100000000000009</v>
      </c>
      <c r="H38" s="93" t="s">
        <v>156</v>
      </c>
      <c r="I38" s="94">
        <v>4.8000000000000001E-2</v>
      </c>
      <c r="J38" s="94">
        <v>4.8600000000000004E-2</v>
      </c>
      <c r="K38" s="87">
        <v>1239000</v>
      </c>
      <c r="L38" s="107">
        <v>101.36839999999999</v>
      </c>
      <c r="M38" s="87">
        <v>1255.9539299999999</v>
      </c>
      <c r="N38" s="80"/>
      <c r="O38" s="88">
        <f t="shared" si="0"/>
        <v>5.7941449823854692E-3</v>
      </c>
      <c r="P38" s="88">
        <f>M38/'סכום נכסי הקרן'!$C$42</f>
        <v>1.6791146363572059E-3</v>
      </c>
    </row>
    <row r="39" spans="2:16">
      <c r="B39" s="86" t="s">
        <v>1000</v>
      </c>
      <c r="C39" s="80" t="s">
        <v>1001</v>
      </c>
      <c r="D39" s="80" t="s">
        <v>247</v>
      </c>
      <c r="E39" s="80"/>
      <c r="F39" s="106">
        <v>41791</v>
      </c>
      <c r="G39" s="87">
        <v>8.2900000000000009</v>
      </c>
      <c r="H39" s="93" t="s">
        <v>156</v>
      </c>
      <c r="I39" s="94">
        <v>4.8000000000000001E-2</v>
      </c>
      <c r="J39" s="94">
        <v>4.8500000000000008E-2</v>
      </c>
      <c r="K39" s="87">
        <v>1490000</v>
      </c>
      <c r="L39" s="107">
        <v>100.86239999999999</v>
      </c>
      <c r="M39" s="87">
        <v>1502.9499099999998</v>
      </c>
      <c r="N39" s="80"/>
      <c r="O39" s="88">
        <f t="shared" si="0"/>
        <v>6.9336219042709576E-3</v>
      </c>
      <c r="P39" s="88">
        <f>M39/'סכום נכסי הקרן'!$C$42</f>
        <v>2.0093294278658337E-3</v>
      </c>
    </row>
    <row r="40" spans="2:16">
      <c r="B40" s="86" t="s">
        <v>1002</v>
      </c>
      <c r="C40" s="80" t="s">
        <v>1003</v>
      </c>
      <c r="D40" s="80" t="s">
        <v>247</v>
      </c>
      <c r="E40" s="80"/>
      <c r="F40" s="106">
        <v>41821</v>
      </c>
      <c r="G40" s="87">
        <v>8.18</v>
      </c>
      <c r="H40" s="93" t="s">
        <v>156</v>
      </c>
      <c r="I40" s="94">
        <v>4.8000000000000001E-2</v>
      </c>
      <c r="J40" s="94">
        <v>4.8599999999999997E-2</v>
      </c>
      <c r="K40" s="87">
        <v>1161000</v>
      </c>
      <c r="L40" s="107">
        <v>102.7817</v>
      </c>
      <c r="M40" s="87">
        <v>1193.29756</v>
      </c>
      <c r="N40" s="80"/>
      <c r="O40" s="88">
        <f t="shared" si="0"/>
        <v>5.5050897207406515E-3</v>
      </c>
      <c r="P40" s="88">
        <f>M40/'סכום נכסי הקרן'!$C$42</f>
        <v>1.595347847293524E-3</v>
      </c>
    </row>
    <row r="41" spans="2:16">
      <c r="B41" s="86" t="s">
        <v>1004</v>
      </c>
      <c r="C41" s="80" t="s">
        <v>1005</v>
      </c>
      <c r="D41" s="80" t="s">
        <v>247</v>
      </c>
      <c r="E41" s="80"/>
      <c r="F41" s="106">
        <v>41852</v>
      </c>
      <c r="G41" s="87">
        <v>8.26</v>
      </c>
      <c r="H41" s="93" t="s">
        <v>156</v>
      </c>
      <c r="I41" s="94">
        <v>4.8000000000000001E-2</v>
      </c>
      <c r="J41" s="94">
        <v>4.8499999999999995E-2</v>
      </c>
      <c r="K41" s="87">
        <v>1270000</v>
      </c>
      <c r="L41" s="107">
        <v>102.0762</v>
      </c>
      <c r="M41" s="87">
        <v>1296.3671000000002</v>
      </c>
      <c r="N41" s="80"/>
      <c r="O41" s="88">
        <f t="shared" si="0"/>
        <v>5.9805847558394151E-3</v>
      </c>
      <c r="P41" s="88">
        <f>M41/'סכום נכסי הקרן'!$C$42</f>
        <v>1.733143963092616E-3</v>
      </c>
    </row>
    <row r="42" spans="2:16">
      <c r="B42" s="86" t="s">
        <v>1006</v>
      </c>
      <c r="C42" s="80" t="s">
        <v>1007</v>
      </c>
      <c r="D42" s="80" t="s">
        <v>247</v>
      </c>
      <c r="E42" s="80"/>
      <c r="F42" s="106">
        <v>41883</v>
      </c>
      <c r="G42" s="87">
        <v>8.35</v>
      </c>
      <c r="H42" s="93" t="s">
        <v>156</v>
      </c>
      <c r="I42" s="94">
        <v>4.8000000000000001E-2</v>
      </c>
      <c r="J42" s="94">
        <v>4.8499999999999995E-2</v>
      </c>
      <c r="K42" s="87">
        <v>1180000</v>
      </c>
      <c r="L42" s="107">
        <v>101.5748</v>
      </c>
      <c r="M42" s="87">
        <v>1198.6781000000001</v>
      </c>
      <c r="N42" s="80"/>
      <c r="O42" s="88">
        <f t="shared" si="0"/>
        <v>5.5299119917641797E-3</v>
      </c>
      <c r="P42" s="88">
        <f>M42/'סכום נכסי הקרן'!$C$42</f>
        <v>1.6025412190006419E-3</v>
      </c>
    </row>
    <row r="43" spans="2:16">
      <c r="B43" s="86" t="s">
        <v>1008</v>
      </c>
      <c r="C43" s="80" t="s">
        <v>1009</v>
      </c>
      <c r="D43" s="80" t="s">
        <v>247</v>
      </c>
      <c r="E43" s="80"/>
      <c r="F43" s="106">
        <v>41913</v>
      </c>
      <c r="G43" s="87">
        <v>8.43</v>
      </c>
      <c r="H43" s="93" t="s">
        <v>156</v>
      </c>
      <c r="I43" s="94">
        <v>4.8000000000000001E-2</v>
      </c>
      <c r="J43" s="94">
        <v>4.8499999999999995E-2</v>
      </c>
      <c r="K43" s="87">
        <v>2188000</v>
      </c>
      <c r="L43" s="107">
        <v>101.27249999999999</v>
      </c>
      <c r="M43" s="87">
        <v>2215.8386800000003</v>
      </c>
      <c r="N43" s="80"/>
      <c r="O43" s="88">
        <f t="shared" si="0"/>
        <v>1.0222421589538436E-2</v>
      </c>
      <c r="P43" s="88">
        <f>M43/'סכום נכסי הקרן'!$C$42</f>
        <v>2.9624073546984579E-3</v>
      </c>
    </row>
    <row r="44" spans="2:16">
      <c r="B44" s="86" t="s">
        <v>1010</v>
      </c>
      <c r="C44" s="80" t="s">
        <v>1011</v>
      </c>
      <c r="D44" s="80" t="s">
        <v>247</v>
      </c>
      <c r="E44" s="80"/>
      <c r="F44" s="106">
        <v>41945</v>
      </c>
      <c r="G44" s="87">
        <v>8.52</v>
      </c>
      <c r="H44" s="93" t="s">
        <v>156</v>
      </c>
      <c r="I44" s="94">
        <v>4.8000000000000001E-2</v>
      </c>
      <c r="J44" s="94">
        <v>4.8499999999999988E-2</v>
      </c>
      <c r="K44" s="87">
        <v>1094000</v>
      </c>
      <c r="L44" s="107">
        <v>101.1557</v>
      </c>
      <c r="M44" s="87">
        <v>1106.6483700000001</v>
      </c>
      <c r="N44" s="80"/>
      <c r="O44" s="88">
        <f t="shared" si="0"/>
        <v>5.1053473755208198E-3</v>
      </c>
      <c r="P44" s="88">
        <f>M44/'סכום נכסי הקרן'!$C$42</f>
        <v>1.4795044873722758E-3</v>
      </c>
    </row>
    <row r="45" spans="2:16">
      <c r="B45" s="86" t="s">
        <v>1012</v>
      </c>
      <c r="C45" s="80" t="s">
        <v>1013</v>
      </c>
      <c r="D45" s="80" t="s">
        <v>247</v>
      </c>
      <c r="E45" s="80"/>
      <c r="F45" s="106">
        <v>41974</v>
      </c>
      <c r="G45" s="87">
        <v>8.6000000000000014</v>
      </c>
      <c r="H45" s="93" t="s">
        <v>156</v>
      </c>
      <c r="I45" s="94">
        <v>4.8000000000000001E-2</v>
      </c>
      <c r="J45" s="94">
        <v>4.8500000000000008E-2</v>
      </c>
      <c r="K45" s="87">
        <v>2110000</v>
      </c>
      <c r="L45" s="107">
        <v>100.4713</v>
      </c>
      <c r="M45" s="87">
        <v>2120.0136499999999</v>
      </c>
      <c r="N45" s="80"/>
      <c r="O45" s="88">
        <f t="shared" si="0"/>
        <v>9.780347956502039E-3</v>
      </c>
      <c r="P45" s="88">
        <f>M45/'סכום נכסי הקרן'!$C$42</f>
        <v>2.8342965963664471E-3</v>
      </c>
    </row>
    <row r="46" spans="2:16">
      <c r="B46" s="86" t="s">
        <v>1014</v>
      </c>
      <c r="C46" s="80" t="s">
        <v>1015</v>
      </c>
      <c r="D46" s="80" t="s">
        <v>247</v>
      </c>
      <c r="E46" s="80"/>
      <c r="F46" s="106">
        <v>42005</v>
      </c>
      <c r="G46" s="87">
        <v>8.48</v>
      </c>
      <c r="H46" s="93" t="s">
        <v>156</v>
      </c>
      <c r="I46" s="94">
        <v>4.8000000000000001E-2</v>
      </c>
      <c r="J46" s="94">
        <v>4.8500000000000008E-2</v>
      </c>
      <c r="K46" s="87">
        <v>3108000</v>
      </c>
      <c r="L46" s="107">
        <v>102.6811</v>
      </c>
      <c r="M46" s="87">
        <v>3191.32809</v>
      </c>
      <c r="N46" s="80"/>
      <c r="O46" s="88">
        <f t="shared" si="0"/>
        <v>1.4722687829655747E-2</v>
      </c>
      <c r="P46" s="88">
        <f>M46/'סכום נכסי הקרן'!$C$42</f>
        <v>4.2665623135849312E-3</v>
      </c>
    </row>
    <row r="47" spans="2:16">
      <c r="B47" s="86" t="s">
        <v>1016</v>
      </c>
      <c r="C47" s="80" t="s">
        <v>1017</v>
      </c>
      <c r="D47" s="80" t="s">
        <v>247</v>
      </c>
      <c r="E47" s="80"/>
      <c r="F47" s="106">
        <v>42036</v>
      </c>
      <c r="G47" s="87">
        <v>8.56</v>
      </c>
      <c r="H47" s="93" t="s">
        <v>156</v>
      </c>
      <c r="I47" s="94">
        <v>4.8000000000000001E-2</v>
      </c>
      <c r="J47" s="94">
        <v>4.8499999999999995E-2</v>
      </c>
      <c r="K47" s="87">
        <v>2158000</v>
      </c>
      <c r="L47" s="107">
        <v>102.276</v>
      </c>
      <c r="M47" s="87">
        <v>2207.1158799999998</v>
      </c>
      <c r="N47" s="80"/>
      <c r="O47" s="88">
        <f t="shared" si="0"/>
        <v>1.0182180330169667E-2</v>
      </c>
      <c r="P47" s="88">
        <f>M47/'סכום נכסי הקרן'!$C$42</f>
        <v>2.9507456362228308E-3</v>
      </c>
    </row>
    <row r="48" spans="2:16">
      <c r="B48" s="86" t="s">
        <v>1018</v>
      </c>
      <c r="C48" s="80" t="s">
        <v>1019</v>
      </c>
      <c r="D48" s="80" t="s">
        <v>247</v>
      </c>
      <c r="E48" s="80"/>
      <c r="F48" s="106">
        <v>42064</v>
      </c>
      <c r="G48" s="87">
        <v>8.64</v>
      </c>
      <c r="H48" s="93" t="s">
        <v>156</v>
      </c>
      <c r="I48" s="94">
        <v>4.8000000000000001E-2</v>
      </c>
      <c r="J48" s="94">
        <v>4.8599999999999997E-2</v>
      </c>
      <c r="K48" s="87">
        <v>3353000</v>
      </c>
      <c r="L48" s="107">
        <v>102.7895</v>
      </c>
      <c r="M48" s="87">
        <v>3446.5334900000003</v>
      </c>
      <c r="N48" s="80"/>
      <c r="O48" s="88">
        <f t="shared" si="0"/>
        <v>1.5900037613407511E-2</v>
      </c>
      <c r="P48" s="88">
        <f>M48/'סכום נכסי הקרן'!$C$42</f>
        <v>4.6077524736550506E-3</v>
      </c>
    </row>
    <row r="49" spans="2:16">
      <c r="B49" s="86" t="s">
        <v>1020</v>
      </c>
      <c r="C49" s="80" t="s">
        <v>1021</v>
      </c>
      <c r="D49" s="80" t="s">
        <v>247</v>
      </c>
      <c r="E49" s="80"/>
      <c r="F49" s="106">
        <v>42095</v>
      </c>
      <c r="G49" s="87">
        <v>8.7200000000000006</v>
      </c>
      <c r="H49" s="93" t="s">
        <v>156</v>
      </c>
      <c r="I49" s="94">
        <v>4.8000000000000001E-2</v>
      </c>
      <c r="J49" s="94">
        <v>4.8599999999999997E-2</v>
      </c>
      <c r="K49" s="87">
        <v>3244000</v>
      </c>
      <c r="L49" s="107">
        <v>103.1168</v>
      </c>
      <c r="M49" s="87">
        <v>3345.1098900000002</v>
      </c>
      <c r="N49" s="80"/>
      <c r="O49" s="88">
        <f t="shared" si="0"/>
        <v>1.5432135862397049E-2</v>
      </c>
      <c r="P49" s="88">
        <f>M49/'סכום נכסי הקרן'!$C$42</f>
        <v>4.4721568541309827E-3</v>
      </c>
    </row>
    <row r="50" spans="2:16">
      <c r="B50" s="86" t="s">
        <v>1022</v>
      </c>
      <c r="C50" s="80" t="s">
        <v>1023</v>
      </c>
      <c r="D50" s="80" t="s">
        <v>247</v>
      </c>
      <c r="E50" s="80"/>
      <c r="F50" s="106">
        <v>42125</v>
      </c>
      <c r="G50" s="87">
        <v>8.81</v>
      </c>
      <c r="H50" s="93" t="s">
        <v>156</v>
      </c>
      <c r="I50" s="94">
        <v>4.8000000000000001E-2</v>
      </c>
      <c r="J50" s="94">
        <v>4.8600000000000004E-2</v>
      </c>
      <c r="K50" s="87">
        <v>3210000</v>
      </c>
      <c r="L50" s="107">
        <v>102.3981</v>
      </c>
      <c r="M50" s="87">
        <v>3286.9805200000001</v>
      </c>
      <c r="N50" s="80"/>
      <c r="O50" s="88">
        <f t="shared" si="0"/>
        <v>1.516396519986747E-2</v>
      </c>
      <c r="P50" s="88">
        <f>M50/'סכום נכסי הקרן'!$C$42</f>
        <v>4.3944423188779069E-3</v>
      </c>
    </row>
    <row r="51" spans="2:16">
      <c r="B51" s="86" t="s">
        <v>1024</v>
      </c>
      <c r="C51" s="80" t="s">
        <v>1025</v>
      </c>
      <c r="D51" s="80" t="s">
        <v>247</v>
      </c>
      <c r="E51" s="80"/>
      <c r="F51" s="106">
        <v>42156</v>
      </c>
      <c r="G51" s="87">
        <v>8.8899999999999988</v>
      </c>
      <c r="H51" s="93" t="s">
        <v>156</v>
      </c>
      <c r="I51" s="94">
        <v>4.8000000000000001E-2</v>
      </c>
      <c r="J51" s="94">
        <v>4.8500000000000008E-2</v>
      </c>
      <c r="K51" s="87">
        <v>128000</v>
      </c>
      <c r="L51" s="107">
        <v>101.379</v>
      </c>
      <c r="M51" s="87">
        <v>129.76446000000001</v>
      </c>
      <c r="N51" s="80"/>
      <c r="O51" s="88">
        <f t="shared" si="0"/>
        <v>5.9864783002109016E-4</v>
      </c>
      <c r="P51" s="88">
        <f>M51/'סכום נכסי הקרן'!$C$42</f>
        <v>1.7348518831816485E-4</v>
      </c>
    </row>
    <row r="52" spans="2:16">
      <c r="B52" s="86" t="s">
        <v>1026</v>
      </c>
      <c r="C52" s="80" t="s">
        <v>1027</v>
      </c>
      <c r="D52" s="80" t="s">
        <v>247</v>
      </c>
      <c r="E52" s="80"/>
      <c r="F52" s="106">
        <v>42218</v>
      </c>
      <c r="G52" s="87">
        <v>8.85</v>
      </c>
      <c r="H52" s="93" t="s">
        <v>156</v>
      </c>
      <c r="I52" s="94">
        <v>4.8000000000000001E-2</v>
      </c>
      <c r="J52" s="94">
        <v>4.8500000000000008E-2</v>
      </c>
      <c r="K52" s="87">
        <v>3641000</v>
      </c>
      <c r="L52" s="107">
        <v>102.4652</v>
      </c>
      <c r="M52" s="87">
        <v>3730.7582900000002</v>
      </c>
      <c r="N52" s="80"/>
      <c r="O52" s="88">
        <f t="shared" si="0"/>
        <v>1.7211263813232781E-2</v>
      </c>
      <c r="P52" s="88">
        <f>M52/'סכום נכסי הקרן'!$C$42</f>
        <v>4.9877393587597456E-3</v>
      </c>
    </row>
    <row r="53" spans="2:16">
      <c r="B53" s="86" t="s">
        <v>1028</v>
      </c>
      <c r="C53" s="80" t="s">
        <v>1029</v>
      </c>
      <c r="D53" s="80" t="s">
        <v>247</v>
      </c>
      <c r="E53" s="80"/>
      <c r="F53" s="106">
        <v>42309</v>
      </c>
      <c r="G53" s="87">
        <v>9.1</v>
      </c>
      <c r="H53" s="93" t="s">
        <v>156</v>
      </c>
      <c r="I53" s="94">
        <v>4.8000000000000001E-2</v>
      </c>
      <c r="J53" s="94">
        <v>4.8500000000000008E-2</v>
      </c>
      <c r="K53" s="87">
        <v>4976000</v>
      </c>
      <c r="L53" s="107">
        <v>101.67749999999999</v>
      </c>
      <c r="M53" s="87">
        <v>5059.4715099999994</v>
      </c>
      <c r="N53" s="80"/>
      <c r="O53" s="88">
        <f t="shared" si="0"/>
        <v>2.3341072282156667E-2</v>
      </c>
      <c r="P53" s="88">
        <f>M53/'סכום נכסי הקרן'!$C$42</f>
        <v>6.7641276178603887E-3</v>
      </c>
    </row>
    <row r="54" spans="2:16">
      <c r="B54" s="86" t="s">
        <v>1030</v>
      </c>
      <c r="C54" s="80" t="s">
        <v>1031</v>
      </c>
      <c r="D54" s="80" t="s">
        <v>247</v>
      </c>
      <c r="E54" s="80"/>
      <c r="F54" s="106">
        <v>42339</v>
      </c>
      <c r="G54" s="87">
        <v>9.19</v>
      </c>
      <c r="H54" s="93" t="s">
        <v>156</v>
      </c>
      <c r="I54" s="94">
        <v>4.8000000000000001E-2</v>
      </c>
      <c r="J54" s="94">
        <v>4.8499999999999995E-2</v>
      </c>
      <c r="K54" s="87">
        <v>2929000</v>
      </c>
      <c r="L54" s="107">
        <v>101.1746</v>
      </c>
      <c r="M54" s="87">
        <v>2963.4034799999999</v>
      </c>
      <c r="N54" s="80"/>
      <c r="O54" s="88">
        <f t="shared" si="0"/>
        <v>1.3671193659488481E-2</v>
      </c>
      <c r="P54" s="88">
        <f>M54/'סכום נכסי הקרן'!$C$42</f>
        <v>3.9618444895505676E-3</v>
      </c>
    </row>
    <row r="55" spans="2:16">
      <c r="B55" s="86" t="s">
        <v>1032</v>
      </c>
      <c r="C55" s="80" t="s">
        <v>1033</v>
      </c>
      <c r="D55" s="80" t="s">
        <v>247</v>
      </c>
      <c r="E55" s="80"/>
      <c r="F55" s="106">
        <v>42370</v>
      </c>
      <c r="G55" s="87">
        <v>9.0499999999999989</v>
      </c>
      <c r="H55" s="93" t="s">
        <v>156</v>
      </c>
      <c r="I55" s="94">
        <v>4.8000000000000001E-2</v>
      </c>
      <c r="J55" s="94">
        <v>4.8499999999999995E-2</v>
      </c>
      <c r="K55" s="87">
        <v>2572000</v>
      </c>
      <c r="L55" s="107">
        <v>103.6103</v>
      </c>
      <c r="M55" s="87">
        <v>2664.8578700000003</v>
      </c>
      <c r="N55" s="80"/>
      <c r="O55" s="88">
        <f t="shared" si="0"/>
        <v>1.2293900665791883E-2</v>
      </c>
      <c r="P55" s="88">
        <f>M55/'סכום נכסי הקרן'!$C$42</f>
        <v>3.5627117734554877E-3</v>
      </c>
    </row>
    <row r="56" spans="2:16">
      <c r="B56" s="86" t="s">
        <v>1034</v>
      </c>
      <c r="C56" s="80" t="s">
        <v>1035</v>
      </c>
      <c r="D56" s="80" t="s">
        <v>247</v>
      </c>
      <c r="E56" s="80"/>
      <c r="F56" s="106">
        <v>42461</v>
      </c>
      <c r="G56" s="87">
        <v>9.3000000000000007</v>
      </c>
      <c r="H56" s="93" t="s">
        <v>156</v>
      </c>
      <c r="I56" s="94">
        <v>4.8000000000000001E-2</v>
      </c>
      <c r="J56" s="94">
        <v>4.8500000000000008E-2</v>
      </c>
      <c r="K56" s="87">
        <v>3308000</v>
      </c>
      <c r="L56" s="107">
        <v>103.3261</v>
      </c>
      <c r="M56" s="87">
        <v>3418.0266299999998</v>
      </c>
      <c r="N56" s="80"/>
      <c r="O56" s="88">
        <f t="shared" si="0"/>
        <v>1.5768525719629237E-2</v>
      </c>
      <c r="P56" s="88">
        <f>M56/'סכום נכסי הקרן'!$C$42</f>
        <v>4.5696409755186613E-3</v>
      </c>
    </row>
    <row r="57" spans="2:16">
      <c r="B57" s="86" t="s">
        <v>1036</v>
      </c>
      <c r="C57" s="80" t="s">
        <v>1037</v>
      </c>
      <c r="D57" s="80" t="s">
        <v>247</v>
      </c>
      <c r="E57" s="80"/>
      <c r="F57" s="106">
        <v>42491</v>
      </c>
      <c r="G57" s="87">
        <v>9.379999999999999</v>
      </c>
      <c r="H57" s="93" t="s">
        <v>156</v>
      </c>
      <c r="I57" s="94">
        <v>4.8000000000000001E-2</v>
      </c>
      <c r="J57" s="94">
        <v>4.8599999999999997E-2</v>
      </c>
      <c r="K57" s="87">
        <v>2489000</v>
      </c>
      <c r="L57" s="107">
        <v>103.12820000000001</v>
      </c>
      <c r="M57" s="87">
        <v>2566.8604300000002</v>
      </c>
      <c r="N57" s="80"/>
      <c r="O57" s="88">
        <f t="shared" si="0"/>
        <v>1.184180496251826E-2</v>
      </c>
      <c r="P57" s="88">
        <f>M57/'סכום נכסי הקרן'!$C$42</f>
        <v>3.4316966686024479E-3</v>
      </c>
    </row>
    <row r="58" spans="2:16">
      <c r="B58" s="86" t="s">
        <v>1038</v>
      </c>
      <c r="C58" s="80" t="s">
        <v>1039</v>
      </c>
      <c r="D58" s="80" t="s">
        <v>247</v>
      </c>
      <c r="E58" s="80"/>
      <c r="F58" s="106">
        <v>42522</v>
      </c>
      <c r="G58" s="87">
        <v>9.4700000000000006</v>
      </c>
      <c r="H58" s="93" t="s">
        <v>156</v>
      </c>
      <c r="I58" s="94">
        <v>4.8000000000000001E-2</v>
      </c>
      <c r="J58" s="94">
        <v>4.8600000000000011E-2</v>
      </c>
      <c r="K58" s="87">
        <v>3050000</v>
      </c>
      <c r="L58" s="107">
        <v>102.30410000000001</v>
      </c>
      <c r="M58" s="87">
        <v>3120.2750499999997</v>
      </c>
      <c r="N58" s="80"/>
      <c r="O58" s="88">
        <f t="shared" si="0"/>
        <v>1.4394895857860066E-2</v>
      </c>
      <c r="P58" s="88">
        <f>M58/'סכום נכסי הקרן'!$C$42</f>
        <v>4.1715698169878038E-3</v>
      </c>
    </row>
    <row r="59" spans="2:16">
      <c r="B59" s="86" t="s">
        <v>1040</v>
      </c>
      <c r="C59" s="80" t="s">
        <v>1041</v>
      </c>
      <c r="D59" s="80" t="s">
        <v>247</v>
      </c>
      <c r="E59" s="80"/>
      <c r="F59" s="106">
        <v>42552</v>
      </c>
      <c r="G59" s="87">
        <v>9.32</v>
      </c>
      <c r="H59" s="93" t="s">
        <v>156</v>
      </c>
      <c r="I59" s="94">
        <v>4.8000000000000001E-2</v>
      </c>
      <c r="J59" s="94">
        <v>4.8600000000000004E-2</v>
      </c>
      <c r="K59" s="87">
        <v>407000</v>
      </c>
      <c r="L59" s="107">
        <v>104.02889999999999</v>
      </c>
      <c r="M59" s="87">
        <v>423.39996000000002</v>
      </c>
      <c r="N59" s="80"/>
      <c r="O59" s="88">
        <f t="shared" si="0"/>
        <v>1.953288807158881E-3</v>
      </c>
      <c r="P59" s="88">
        <f>M59/'סכום נכסי הקרן'!$C$42</f>
        <v>5.6605346174525342E-4</v>
      </c>
    </row>
    <row r="60" spans="2:16">
      <c r="B60" s="86" t="s">
        <v>1042</v>
      </c>
      <c r="C60" s="80" t="s">
        <v>1043</v>
      </c>
      <c r="D60" s="80" t="s">
        <v>247</v>
      </c>
      <c r="E60" s="80"/>
      <c r="F60" s="106">
        <v>42583</v>
      </c>
      <c r="G60" s="87">
        <v>9.4100000000000019</v>
      </c>
      <c r="H60" s="93" t="s">
        <v>156</v>
      </c>
      <c r="I60" s="94">
        <v>4.8000000000000001E-2</v>
      </c>
      <c r="J60" s="94">
        <v>4.8499999999999995E-2</v>
      </c>
      <c r="K60" s="87">
        <v>4755000</v>
      </c>
      <c r="L60" s="107">
        <v>103.3173</v>
      </c>
      <c r="M60" s="87">
        <v>4912.7335899999998</v>
      </c>
      <c r="N60" s="80"/>
      <c r="O60" s="88">
        <f t="shared" si="0"/>
        <v>2.2664120076677539E-2</v>
      </c>
      <c r="P60" s="88">
        <f>M60/'סכום נכסי הקרן'!$C$42</f>
        <v>6.567950207769708E-3</v>
      </c>
    </row>
    <row r="61" spans="2:16">
      <c r="B61" s="86" t="s">
        <v>1044</v>
      </c>
      <c r="C61" s="80" t="s">
        <v>1045</v>
      </c>
      <c r="D61" s="80" t="s">
        <v>247</v>
      </c>
      <c r="E61" s="80"/>
      <c r="F61" s="106">
        <v>42614</v>
      </c>
      <c r="G61" s="87">
        <v>9.49</v>
      </c>
      <c r="H61" s="93" t="s">
        <v>156</v>
      </c>
      <c r="I61" s="94">
        <v>4.8000000000000001E-2</v>
      </c>
      <c r="J61" s="94">
        <v>4.8499999999999995E-2</v>
      </c>
      <c r="K61" s="87">
        <v>3227000</v>
      </c>
      <c r="L61" s="107">
        <v>102.48480000000001</v>
      </c>
      <c r="M61" s="87">
        <v>3307.1583799999999</v>
      </c>
      <c r="N61" s="80"/>
      <c r="O61" s="88">
        <f t="shared" si="0"/>
        <v>1.5257052568346243E-2</v>
      </c>
      <c r="P61" s="88">
        <f>M61/'סכום נכסי הקרן'!$C$42</f>
        <v>4.4214185791109284E-3</v>
      </c>
    </row>
    <row r="62" spans="2:16">
      <c r="B62" s="86" t="s">
        <v>1046</v>
      </c>
      <c r="C62" s="80" t="s">
        <v>1047</v>
      </c>
      <c r="D62" s="80" t="s">
        <v>247</v>
      </c>
      <c r="E62" s="80"/>
      <c r="F62" s="106">
        <v>42644</v>
      </c>
      <c r="G62" s="87">
        <v>9.57</v>
      </c>
      <c r="H62" s="93" t="s">
        <v>156</v>
      </c>
      <c r="I62" s="94">
        <v>4.8000000000000001E-2</v>
      </c>
      <c r="J62" s="94">
        <v>4.8599999999999997E-2</v>
      </c>
      <c r="K62" s="87">
        <v>1705000</v>
      </c>
      <c r="L62" s="107">
        <v>102.3888</v>
      </c>
      <c r="M62" s="87">
        <v>1745.7205800000002</v>
      </c>
      <c r="N62" s="80"/>
      <c r="O62" s="88">
        <f t="shared" si="0"/>
        <v>8.0536060261812738E-3</v>
      </c>
      <c r="P62" s="88">
        <f>M62/'סכום נכסי הקרן'!$C$42</f>
        <v>2.3338953020896167E-3</v>
      </c>
    </row>
    <row r="63" spans="2:16">
      <c r="B63" s="86" t="s">
        <v>1048</v>
      </c>
      <c r="C63" s="80" t="s">
        <v>1049</v>
      </c>
      <c r="D63" s="80" t="s">
        <v>247</v>
      </c>
      <c r="E63" s="80"/>
      <c r="F63" s="106">
        <v>42675</v>
      </c>
      <c r="G63" s="87">
        <v>9.66</v>
      </c>
      <c r="H63" s="93" t="s">
        <v>156</v>
      </c>
      <c r="I63" s="94">
        <v>4.8000000000000001E-2</v>
      </c>
      <c r="J63" s="94">
        <v>4.8499999999999995E-2</v>
      </c>
      <c r="K63" s="87">
        <v>1797000</v>
      </c>
      <c r="L63" s="107">
        <v>102.0872</v>
      </c>
      <c r="M63" s="87">
        <v>1834.50685</v>
      </c>
      <c r="N63" s="80"/>
      <c r="O63" s="88">
        <f t="shared" si="0"/>
        <v>8.4632074522664018E-3</v>
      </c>
      <c r="P63" s="88">
        <f>M63/'סכום נכסי הקרן'!$C$42</f>
        <v>2.4525957750158507E-3</v>
      </c>
    </row>
    <row r="64" spans="2:16">
      <c r="B64" s="86" t="s">
        <v>1050</v>
      </c>
      <c r="C64" s="80" t="s">
        <v>1051</v>
      </c>
      <c r="D64" s="80" t="s">
        <v>247</v>
      </c>
      <c r="E64" s="80"/>
      <c r="F64" s="106">
        <v>42705</v>
      </c>
      <c r="G64" s="87">
        <v>9.74</v>
      </c>
      <c r="H64" s="93" t="s">
        <v>156</v>
      </c>
      <c r="I64" s="94">
        <v>4.8000000000000001E-2</v>
      </c>
      <c r="J64" s="94">
        <v>4.8499999999999995E-2</v>
      </c>
      <c r="K64" s="87">
        <v>3516000</v>
      </c>
      <c r="L64" s="107">
        <v>101.4794</v>
      </c>
      <c r="M64" s="87">
        <v>3568.0212700000002</v>
      </c>
      <c r="N64" s="80"/>
      <c r="O64" s="88">
        <f t="shared" si="0"/>
        <v>1.6460502288181172E-2</v>
      </c>
      <c r="P64" s="88">
        <f>M64/'סכום נכסי הקרן'!$C$42</f>
        <v>4.770172371920383E-3</v>
      </c>
    </row>
    <row r="65" spans="2:16">
      <c r="B65" s="86" t="s">
        <v>1052</v>
      </c>
      <c r="C65" s="80" t="s">
        <v>1053</v>
      </c>
      <c r="D65" s="80" t="s">
        <v>247</v>
      </c>
      <c r="E65" s="80"/>
      <c r="F65" s="106">
        <v>42736</v>
      </c>
      <c r="G65" s="87">
        <v>9.6</v>
      </c>
      <c r="H65" s="93" t="s">
        <v>156</v>
      </c>
      <c r="I65" s="94">
        <v>4.8000000000000001E-2</v>
      </c>
      <c r="J65" s="94">
        <v>4.8500000000000008E-2</v>
      </c>
      <c r="K65" s="87">
        <v>7393000</v>
      </c>
      <c r="L65" s="107">
        <v>103.9239</v>
      </c>
      <c r="M65" s="87">
        <v>7683.0967899999996</v>
      </c>
      <c r="N65" s="80"/>
      <c r="O65" s="88">
        <f t="shared" si="0"/>
        <v>3.5444752909814463E-2</v>
      </c>
      <c r="P65" s="88">
        <f>M65/'סכום נכסי הקרן'!$C$42</f>
        <v>1.0271714562522263E-2</v>
      </c>
    </row>
    <row r="66" spans="2:16">
      <c r="B66" s="86" t="s">
        <v>1054</v>
      </c>
      <c r="C66" s="80" t="s">
        <v>1055</v>
      </c>
      <c r="D66" s="80" t="s">
        <v>247</v>
      </c>
      <c r="E66" s="80"/>
      <c r="F66" s="106">
        <v>42767</v>
      </c>
      <c r="G66" s="87">
        <v>9.68</v>
      </c>
      <c r="H66" s="93" t="s">
        <v>156</v>
      </c>
      <c r="I66" s="94">
        <v>4.8000000000000001E-2</v>
      </c>
      <c r="J66" s="94">
        <v>4.8499999999999995E-2</v>
      </c>
      <c r="K66" s="87">
        <v>2848000</v>
      </c>
      <c r="L66" s="107">
        <v>103.51390000000001</v>
      </c>
      <c r="M66" s="87">
        <v>2948.0747099999999</v>
      </c>
      <c r="N66" s="80"/>
      <c r="O66" s="88">
        <f t="shared" si="0"/>
        <v>1.3600476801441275E-2</v>
      </c>
      <c r="P66" s="88">
        <f>M66/'סכום נכסי הקרן'!$C$42</f>
        <v>3.9413510928983878E-3</v>
      </c>
    </row>
    <row r="67" spans="2:16">
      <c r="B67" s="86" t="s">
        <v>1056</v>
      </c>
      <c r="C67" s="80" t="s">
        <v>1057</v>
      </c>
      <c r="D67" s="80" t="s">
        <v>247</v>
      </c>
      <c r="E67" s="80"/>
      <c r="F67" s="106">
        <v>42795</v>
      </c>
      <c r="G67" s="87">
        <v>9.76</v>
      </c>
      <c r="H67" s="93" t="s">
        <v>156</v>
      </c>
      <c r="I67" s="94">
        <v>4.8000000000000001E-2</v>
      </c>
      <c r="J67" s="94">
        <v>4.8499999999999995E-2</v>
      </c>
      <c r="K67" s="87">
        <v>5336000</v>
      </c>
      <c r="L67" s="107">
        <v>103.3121</v>
      </c>
      <c r="M67" s="87">
        <v>5512.7318099999993</v>
      </c>
      <c r="N67" s="80"/>
      <c r="O67" s="88">
        <f t="shared" si="0"/>
        <v>2.5432117049188473E-2</v>
      </c>
      <c r="P67" s="88">
        <f>M67/'סכום נכסי הקרן'!$C$42</f>
        <v>7.3701020772974938E-3</v>
      </c>
    </row>
    <row r="68" spans="2:16">
      <c r="B68" s="86" t="s">
        <v>1058</v>
      </c>
      <c r="C68" s="80" t="s">
        <v>1059</v>
      </c>
      <c r="D68" s="80" t="s">
        <v>247</v>
      </c>
      <c r="E68" s="80"/>
      <c r="F68" s="106">
        <v>42826</v>
      </c>
      <c r="G68" s="87">
        <v>9.85</v>
      </c>
      <c r="H68" s="93" t="s">
        <v>156</v>
      </c>
      <c r="I68" s="94">
        <v>4.8000000000000001E-2</v>
      </c>
      <c r="J68" s="94">
        <v>4.8499999999999995E-2</v>
      </c>
      <c r="K68" s="87">
        <v>4899000</v>
      </c>
      <c r="L68" s="107">
        <v>102.9044</v>
      </c>
      <c r="M68" s="87">
        <v>5041.2865400000001</v>
      </c>
      <c r="N68" s="80"/>
      <c r="O68" s="88">
        <f t="shared" si="0"/>
        <v>2.3257178796763991E-2</v>
      </c>
      <c r="P68" s="88">
        <f>M68/'סכום נכסי הקרן'!$C$42</f>
        <v>6.7398156995970206E-3</v>
      </c>
    </row>
    <row r="69" spans="2:16">
      <c r="B69" s="86" t="s">
        <v>1060</v>
      </c>
      <c r="C69" s="80" t="s">
        <v>1061</v>
      </c>
      <c r="D69" s="80" t="s">
        <v>247</v>
      </c>
      <c r="E69" s="80"/>
      <c r="F69" s="106">
        <v>42856</v>
      </c>
      <c r="G69" s="87">
        <v>9.93</v>
      </c>
      <c r="H69" s="93" t="s">
        <v>156</v>
      </c>
      <c r="I69" s="94">
        <v>4.8000000000000001E-2</v>
      </c>
      <c r="J69" s="94">
        <v>4.8600000000000004E-2</v>
      </c>
      <c r="K69" s="87">
        <v>3852000</v>
      </c>
      <c r="L69" s="107">
        <v>102.1872</v>
      </c>
      <c r="M69" s="87">
        <v>3936.4007900000001</v>
      </c>
      <c r="N69" s="80"/>
      <c r="O69" s="88">
        <f t="shared" si="0"/>
        <v>1.8159962990072973E-2</v>
      </c>
      <c r="P69" s="88">
        <f>M69/'סכום נכסי הקרן'!$C$42</f>
        <v>5.2626677007627728E-3</v>
      </c>
    </row>
    <row r="70" spans="2:16">
      <c r="B70" s="86" t="s">
        <v>1062</v>
      </c>
      <c r="C70" s="80" t="s">
        <v>1063</v>
      </c>
      <c r="D70" s="80" t="s">
        <v>247</v>
      </c>
      <c r="E70" s="80"/>
      <c r="F70" s="106">
        <v>42887</v>
      </c>
      <c r="G70" s="87">
        <v>10.01</v>
      </c>
      <c r="H70" s="93" t="s">
        <v>156</v>
      </c>
      <c r="I70" s="94">
        <v>4.8000000000000001E-2</v>
      </c>
      <c r="J70" s="94">
        <v>4.8500000000000008E-2</v>
      </c>
      <c r="K70" s="87">
        <v>5184000</v>
      </c>
      <c r="L70" s="107">
        <v>101.5849</v>
      </c>
      <c r="M70" s="87">
        <v>5266.1631299999999</v>
      </c>
      <c r="N70" s="80"/>
      <c r="O70" s="88">
        <f t="shared" si="0"/>
        <v>2.4294611408328379E-2</v>
      </c>
      <c r="P70" s="88">
        <f>M70/'סכום נכסי הקרן'!$C$42</f>
        <v>7.0404585533067089E-3</v>
      </c>
    </row>
    <row r="71" spans="2:16">
      <c r="B71" s="86" t="s">
        <v>1064</v>
      </c>
      <c r="C71" s="80" t="s">
        <v>1065</v>
      </c>
      <c r="D71" s="80" t="s">
        <v>247</v>
      </c>
      <c r="E71" s="80"/>
      <c r="F71" s="106">
        <v>42949</v>
      </c>
      <c r="G71" s="87">
        <v>9.9500000000000011</v>
      </c>
      <c r="H71" s="93" t="s">
        <v>156</v>
      </c>
      <c r="I71" s="94">
        <v>4.8000000000000001E-2</v>
      </c>
      <c r="J71" s="94">
        <v>4.8500000000000008E-2</v>
      </c>
      <c r="K71" s="87">
        <v>5160000</v>
      </c>
      <c r="L71" s="107">
        <v>103.5125</v>
      </c>
      <c r="M71" s="87">
        <v>5341.2458399999996</v>
      </c>
      <c r="N71" s="80"/>
      <c r="O71" s="88">
        <f t="shared" si="0"/>
        <v>2.4640993625875483E-2</v>
      </c>
      <c r="P71" s="88">
        <f>M71/'סכום נכסי הקרן'!$C$42</f>
        <v>7.1408384114264754E-3</v>
      </c>
    </row>
    <row r="72" spans="2:16">
      <c r="B72" s="86" t="s">
        <v>1066</v>
      </c>
      <c r="C72" s="80" t="s">
        <v>1067</v>
      </c>
      <c r="D72" s="80" t="s">
        <v>247</v>
      </c>
      <c r="E72" s="80"/>
      <c r="F72" s="106">
        <v>42979</v>
      </c>
      <c r="G72" s="87">
        <v>10.030000000000001</v>
      </c>
      <c r="H72" s="93" t="s">
        <v>156</v>
      </c>
      <c r="I72" s="94">
        <v>4.8000000000000001E-2</v>
      </c>
      <c r="J72" s="94">
        <v>4.8499999999999995E-2</v>
      </c>
      <c r="K72" s="87">
        <v>3143000</v>
      </c>
      <c r="L72" s="107">
        <v>103.221</v>
      </c>
      <c r="M72" s="87">
        <v>3244.2358399999998</v>
      </c>
      <c r="N72" s="80"/>
      <c r="O72" s="88">
        <f t="shared" si="0"/>
        <v>1.4966769373468268E-2</v>
      </c>
      <c r="P72" s="88">
        <f>M72/'סכום נכסי הקרן'!$C$42</f>
        <v>4.3372959410530407E-3</v>
      </c>
    </row>
    <row r="73" spans="2:16">
      <c r="B73" s="86" t="s">
        <v>1068</v>
      </c>
      <c r="C73" s="80" t="s">
        <v>1069</v>
      </c>
      <c r="D73" s="80" t="s">
        <v>247</v>
      </c>
      <c r="E73" s="80"/>
      <c r="F73" s="106">
        <v>43009</v>
      </c>
      <c r="G73" s="87">
        <v>10.110000000000001</v>
      </c>
      <c r="H73" s="93" t="s">
        <v>156</v>
      </c>
      <c r="I73" s="94">
        <v>4.8000000000000001E-2</v>
      </c>
      <c r="J73" s="94">
        <v>4.8500000000000008E-2</v>
      </c>
      <c r="K73" s="87">
        <v>7448000</v>
      </c>
      <c r="L73" s="107">
        <v>102.5059</v>
      </c>
      <c r="M73" s="87">
        <v>7634.6395499999999</v>
      </c>
      <c r="N73" s="80"/>
      <c r="O73" s="88">
        <f t="shared" si="0"/>
        <v>3.5221203090589605E-2</v>
      </c>
      <c r="P73" s="88">
        <f>M73/'סכום נכסי הקרן'!$C$42</f>
        <v>1.0206930927567219E-2</v>
      </c>
    </row>
    <row r="74" spans="2:16">
      <c r="B74" s="86" t="s">
        <v>1070</v>
      </c>
      <c r="C74" s="80" t="s">
        <v>1071</v>
      </c>
      <c r="D74" s="80" t="s">
        <v>247</v>
      </c>
      <c r="E74" s="80"/>
      <c r="F74" s="106">
        <v>43040</v>
      </c>
      <c r="G74" s="87">
        <v>10.200000000000001</v>
      </c>
      <c r="H74" s="93" t="s">
        <v>156</v>
      </c>
      <c r="I74" s="94">
        <v>4.8000000000000001E-2</v>
      </c>
      <c r="J74" s="94">
        <v>4.8499999999999995E-2</v>
      </c>
      <c r="K74" s="87">
        <v>6169000</v>
      </c>
      <c r="L74" s="107">
        <v>101.9997</v>
      </c>
      <c r="M74" s="87">
        <v>6292.3679199999997</v>
      </c>
      <c r="N74" s="80"/>
      <c r="O74" s="88">
        <f t="shared" si="0"/>
        <v>2.9028845039715187E-2</v>
      </c>
      <c r="P74" s="88">
        <f>M74/'סכום נכסי הקרן'!$C$42</f>
        <v>8.4124161081422372E-3</v>
      </c>
    </row>
    <row r="75" spans="2:16">
      <c r="B75" s="86" t="s">
        <v>1072</v>
      </c>
      <c r="C75" s="80" t="s">
        <v>1073</v>
      </c>
      <c r="D75" s="80" t="s">
        <v>247</v>
      </c>
      <c r="E75" s="80"/>
      <c r="F75" s="106">
        <v>43070</v>
      </c>
      <c r="G75" s="87">
        <v>10.280000000000001</v>
      </c>
      <c r="H75" s="93" t="s">
        <v>156</v>
      </c>
      <c r="I75" s="94">
        <v>4.8000000000000001E-2</v>
      </c>
      <c r="J75" s="94">
        <v>4.8499999999999995E-2</v>
      </c>
      <c r="K75" s="87">
        <v>5173000</v>
      </c>
      <c r="L75" s="107">
        <v>101.2944</v>
      </c>
      <c r="M75" s="87">
        <v>5239.9582300000002</v>
      </c>
      <c r="N75" s="80"/>
      <c r="O75" s="88">
        <f t="shared" si="0"/>
        <v>2.4173719243240036E-2</v>
      </c>
      <c r="P75" s="88">
        <f>M75/'סכום נכסי הקרן'!$C$42</f>
        <v>7.0054246001630006E-3</v>
      </c>
    </row>
    <row r="76" spans="2:16">
      <c r="B76" s="86" t="s">
        <v>1074</v>
      </c>
      <c r="C76" s="80" t="s">
        <v>1075</v>
      </c>
      <c r="D76" s="80" t="s">
        <v>247</v>
      </c>
      <c r="E76" s="80"/>
      <c r="F76" s="106">
        <v>43101</v>
      </c>
      <c r="G76" s="87">
        <v>10.119999999999999</v>
      </c>
      <c r="H76" s="93" t="s">
        <v>156</v>
      </c>
      <c r="I76" s="94">
        <v>4.8000000000000001E-2</v>
      </c>
      <c r="J76" s="94">
        <v>4.8499999999999995E-2</v>
      </c>
      <c r="K76" s="87">
        <v>10196000</v>
      </c>
      <c r="L76" s="107">
        <v>103.6253</v>
      </c>
      <c r="M76" s="87">
        <v>10565.639720000001</v>
      </c>
      <c r="N76" s="80"/>
      <c r="O76" s="88">
        <f t="shared" ref="O76:O93" si="1">M76/$M$11</f>
        <v>4.8742909199966142E-2</v>
      </c>
      <c r="P76" s="88">
        <f>M76/'סכום נכסי הקרן'!$C$42</f>
        <v>1.4125454662440567E-2</v>
      </c>
    </row>
    <row r="77" spans="2:16">
      <c r="B77" s="86" t="s">
        <v>1076</v>
      </c>
      <c r="C77" s="80" t="s">
        <v>1077</v>
      </c>
      <c r="D77" s="80" t="s">
        <v>247</v>
      </c>
      <c r="E77" s="80"/>
      <c r="F77" s="106">
        <v>43132</v>
      </c>
      <c r="G77" s="87">
        <v>10.200000000000003</v>
      </c>
      <c r="H77" s="93" t="s">
        <v>156</v>
      </c>
      <c r="I77" s="94">
        <v>4.8000000000000001E-2</v>
      </c>
      <c r="J77" s="94">
        <v>4.8499999999999995E-2</v>
      </c>
      <c r="K77" s="87">
        <v>9726000</v>
      </c>
      <c r="L77" s="107">
        <v>103.11069999999999</v>
      </c>
      <c r="M77" s="87">
        <v>10028.840119999999</v>
      </c>
      <c r="N77" s="80"/>
      <c r="O77" s="88">
        <f t="shared" si="1"/>
        <v>4.6266469073785288E-2</v>
      </c>
      <c r="P77" s="88">
        <f>M77/'סכום נכסי הקרן'!$C$42</f>
        <v>1.3407794528879222E-2</v>
      </c>
    </row>
    <row r="78" spans="2:16">
      <c r="B78" s="86" t="s">
        <v>1078</v>
      </c>
      <c r="C78" s="80" t="s">
        <v>1079</v>
      </c>
      <c r="D78" s="80" t="s">
        <v>247</v>
      </c>
      <c r="E78" s="80"/>
      <c r="F78" s="106">
        <v>43161</v>
      </c>
      <c r="G78" s="87">
        <v>10.29</v>
      </c>
      <c r="H78" s="93" t="s">
        <v>156</v>
      </c>
      <c r="I78" s="94">
        <v>4.8000000000000001E-2</v>
      </c>
      <c r="J78" s="94">
        <v>4.8500000000000008E-2</v>
      </c>
      <c r="K78" s="87">
        <v>3028000</v>
      </c>
      <c r="L78" s="107">
        <v>103.20740000000001</v>
      </c>
      <c r="M78" s="87">
        <v>3125.12005</v>
      </c>
      <c r="N78" s="80"/>
      <c r="O78" s="88">
        <f t="shared" si="1"/>
        <v>1.4417247499722962E-2</v>
      </c>
      <c r="P78" s="88">
        <f>M78/'סכום נכסי הקרן'!$C$42</f>
        <v>4.1780472125505144E-3</v>
      </c>
    </row>
    <row r="79" spans="2:16">
      <c r="B79" s="86" t="s">
        <v>1080</v>
      </c>
      <c r="C79" s="80" t="s">
        <v>1081</v>
      </c>
      <c r="D79" s="80" t="s">
        <v>247</v>
      </c>
      <c r="E79" s="80"/>
      <c r="F79" s="106">
        <v>43221</v>
      </c>
      <c r="G79" s="87">
        <v>10.45</v>
      </c>
      <c r="H79" s="93" t="s">
        <v>156</v>
      </c>
      <c r="I79" s="94">
        <v>4.8000000000000001E-2</v>
      </c>
      <c r="J79" s="94">
        <v>4.8499999999999995E-2</v>
      </c>
      <c r="K79" s="87">
        <v>5826000</v>
      </c>
      <c r="L79" s="107">
        <v>101.9935</v>
      </c>
      <c r="M79" s="87">
        <v>5942.5088099999994</v>
      </c>
      <c r="N79" s="80"/>
      <c r="O79" s="88">
        <f t="shared" si="1"/>
        <v>2.7414825322647739E-2</v>
      </c>
      <c r="P79" s="88">
        <f>M79/'סכום נכסי הקרן'!$C$42</f>
        <v>7.9446811552654987E-3</v>
      </c>
    </row>
    <row r="80" spans="2:16">
      <c r="B80" s="86" t="s">
        <v>1082</v>
      </c>
      <c r="C80" s="80" t="s">
        <v>1083</v>
      </c>
      <c r="D80" s="80" t="s">
        <v>247</v>
      </c>
      <c r="E80" s="80"/>
      <c r="F80" s="106">
        <v>43252</v>
      </c>
      <c r="G80" s="87">
        <v>10.54</v>
      </c>
      <c r="H80" s="93" t="s">
        <v>156</v>
      </c>
      <c r="I80" s="94">
        <v>4.8000000000000001E-2</v>
      </c>
      <c r="J80" s="94">
        <v>4.8499999999999995E-2</v>
      </c>
      <c r="K80" s="87">
        <v>5047000</v>
      </c>
      <c r="L80" s="107">
        <v>101.1939</v>
      </c>
      <c r="M80" s="87">
        <v>5107.2547400000003</v>
      </c>
      <c r="N80" s="80"/>
      <c r="O80" s="88">
        <f t="shared" si="1"/>
        <v>2.3561512662757789E-2</v>
      </c>
      <c r="P80" s="88">
        <f>M80/'סכום נכסי הקרן'!$C$42</f>
        <v>6.8280101528395377E-3</v>
      </c>
    </row>
    <row r="81" spans="2:16">
      <c r="B81" s="86" t="s">
        <v>1084</v>
      </c>
      <c r="C81" s="80" t="s">
        <v>1085</v>
      </c>
      <c r="D81" s="80" t="s">
        <v>247</v>
      </c>
      <c r="E81" s="80"/>
      <c r="F81" s="106">
        <v>43282</v>
      </c>
      <c r="G81" s="87">
        <v>10.37</v>
      </c>
      <c r="H81" s="93" t="s">
        <v>156</v>
      </c>
      <c r="I81" s="94">
        <v>4.8000000000000001E-2</v>
      </c>
      <c r="J81" s="94">
        <v>4.8499999999999995E-2</v>
      </c>
      <c r="K81" s="87">
        <v>3786000</v>
      </c>
      <c r="L81" s="107">
        <v>102.7038</v>
      </c>
      <c r="M81" s="87">
        <v>3888.36499</v>
      </c>
      <c r="N81" s="80"/>
      <c r="O81" s="88">
        <f t="shared" si="1"/>
        <v>1.7938357417689538E-2</v>
      </c>
      <c r="P81" s="88">
        <f>M81/'סכום נכסי הקרן'!$C$42</f>
        <v>5.198447498952403E-3</v>
      </c>
    </row>
    <row r="82" spans="2:16">
      <c r="B82" s="86" t="s">
        <v>1086</v>
      </c>
      <c r="C82" s="80" t="s">
        <v>1087</v>
      </c>
      <c r="D82" s="80" t="s">
        <v>247</v>
      </c>
      <c r="E82" s="80"/>
      <c r="F82" s="106">
        <v>43313</v>
      </c>
      <c r="G82" s="87">
        <v>10.45</v>
      </c>
      <c r="H82" s="93" t="s">
        <v>156</v>
      </c>
      <c r="I82" s="94">
        <v>4.8000000000000001E-2</v>
      </c>
      <c r="J82" s="94">
        <v>4.8499999999999995E-2</v>
      </c>
      <c r="K82" s="87">
        <v>9367000</v>
      </c>
      <c r="L82" s="107">
        <v>102.18989999999999</v>
      </c>
      <c r="M82" s="87">
        <v>9572.85</v>
      </c>
      <c r="N82" s="80"/>
      <c r="O82" s="88">
        <f t="shared" si="1"/>
        <v>4.4162830713566657E-2</v>
      </c>
      <c r="P82" s="88">
        <f>M82/'סכום נכסי הקרן'!$C$42</f>
        <v>1.2798170508254296E-2</v>
      </c>
    </row>
    <row r="83" spans="2:16">
      <c r="B83" s="86" t="s">
        <v>1088</v>
      </c>
      <c r="C83" s="80" t="s">
        <v>1089</v>
      </c>
      <c r="D83" s="80" t="s">
        <v>247</v>
      </c>
      <c r="E83" s="80"/>
      <c r="F83" s="106">
        <v>43345</v>
      </c>
      <c r="G83" s="87">
        <v>10.540000000000001</v>
      </c>
      <c r="H83" s="93" t="s">
        <v>156</v>
      </c>
      <c r="I83" s="94">
        <v>4.8000000000000001E-2</v>
      </c>
      <c r="J83" s="94">
        <v>4.8499999999999995E-2</v>
      </c>
      <c r="K83" s="87">
        <v>8133000</v>
      </c>
      <c r="L83" s="107">
        <v>101.78100000000001</v>
      </c>
      <c r="M83" s="87">
        <v>8277.8514900000009</v>
      </c>
      <c r="N83" s="80"/>
      <c r="O83" s="88">
        <f t="shared" si="1"/>
        <v>3.8188559731419124E-2</v>
      </c>
      <c r="P83" s="88">
        <f>M83/'סכום נכסי הקרן'!$C$42</f>
        <v>1.1066856245634988E-2</v>
      </c>
    </row>
    <row r="84" spans="2:16">
      <c r="B84" s="86" t="s">
        <v>1090</v>
      </c>
      <c r="C84" s="80" t="s">
        <v>1091</v>
      </c>
      <c r="D84" s="80" t="s">
        <v>247</v>
      </c>
      <c r="E84" s="80"/>
      <c r="F84" s="106">
        <v>43375</v>
      </c>
      <c r="G84" s="87">
        <v>10.620000000000001</v>
      </c>
      <c r="H84" s="93" t="s">
        <v>156</v>
      </c>
      <c r="I84" s="94">
        <v>4.8000000000000001E-2</v>
      </c>
      <c r="J84" s="94">
        <v>4.8500000000000008E-2</v>
      </c>
      <c r="K84" s="87">
        <v>2611000</v>
      </c>
      <c r="L84" s="107">
        <v>101.2795</v>
      </c>
      <c r="M84" s="87">
        <v>2644.40805</v>
      </c>
      <c r="N84" s="80"/>
      <c r="O84" s="88">
        <f t="shared" si="1"/>
        <v>1.2199558652829921E-2</v>
      </c>
      <c r="P84" s="88">
        <f>M84/'סכום נכסי הקרן'!$C$42</f>
        <v>3.5353719234397542E-3</v>
      </c>
    </row>
    <row r="85" spans="2:16">
      <c r="B85" s="86" t="s">
        <v>1092</v>
      </c>
      <c r="C85" s="80" t="s">
        <v>1093</v>
      </c>
      <c r="D85" s="80" t="s">
        <v>247</v>
      </c>
      <c r="E85" s="80"/>
      <c r="F85" s="106">
        <v>43435</v>
      </c>
      <c r="G85" s="87">
        <v>10.79</v>
      </c>
      <c r="H85" s="93" t="s">
        <v>156</v>
      </c>
      <c r="I85" s="94">
        <v>4.8000000000000001E-2</v>
      </c>
      <c r="J85" s="94">
        <v>4.8500000000000008E-2</v>
      </c>
      <c r="K85" s="87">
        <v>5403000</v>
      </c>
      <c r="L85" s="107">
        <v>100.39619999999999</v>
      </c>
      <c r="M85" s="87">
        <v>5424.4074299999993</v>
      </c>
      <c r="N85" s="80"/>
      <c r="O85" s="88">
        <f t="shared" si="1"/>
        <v>2.5024646479627606E-2</v>
      </c>
      <c r="P85" s="88">
        <f>M85/'סכום נכסי הקרן'!$C$42</f>
        <v>7.2520191160815716E-3</v>
      </c>
    </row>
    <row r="86" spans="2:16">
      <c r="B86" s="86" t="s">
        <v>1094</v>
      </c>
      <c r="C86" s="80" t="s">
        <v>1095</v>
      </c>
      <c r="D86" s="80" t="s">
        <v>247</v>
      </c>
      <c r="E86" s="80"/>
      <c r="F86" s="106">
        <v>40057</v>
      </c>
      <c r="G86" s="87">
        <v>4.96</v>
      </c>
      <c r="H86" s="93" t="s">
        <v>156</v>
      </c>
      <c r="I86" s="94">
        <v>4.8000000000000001E-2</v>
      </c>
      <c r="J86" s="94">
        <v>4.8500000000000008E-2</v>
      </c>
      <c r="K86" s="87">
        <v>103000</v>
      </c>
      <c r="L86" s="107">
        <v>111.1019</v>
      </c>
      <c r="M86" s="87">
        <v>114.44119000000001</v>
      </c>
      <c r="N86" s="80"/>
      <c r="O86" s="88">
        <f t="shared" si="1"/>
        <v>5.2795634535473949E-4</v>
      </c>
      <c r="P86" s="88">
        <f>M86/'סכום נכסי הקרן'!$C$42</f>
        <v>1.5299914474660383E-4</v>
      </c>
    </row>
    <row r="87" spans="2:16">
      <c r="B87" s="86" t="s">
        <v>1096</v>
      </c>
      <c r="C87" s="80" t="s">
        <v>1097</v>
      </c>
      <c r="D87" s="80" t="s">
        <v>247</v>
      </c>
      <c r="E87" s="80"/>
      <c r="F87" s="106">
        <v>39995</v>
      </c>
      <c r="G87" s="87">
        <v>4.79</v>
      </c>
      <c r="H87" s="93" t="s">
        <v>156</v>
      </c>
      <c r="I87" s="94">
        <v>4.8000000000000001E-2</v>
      </c>
      <c r="J87" s="94">
        <v>4.8599999999999997E-2</v>
      </c>
      <c r="K87" s="87">
        <v>51000</v>
      </c>
      <c r="L87" s="107">
        <v>114.1627</v>
      </c>
      <c r="M87" s="87">
        <v>58.227170000000001</v>
      </c>
      <c r="N87" s="80"/>
      <c r="O87" s="88">
        <f t="shared" si="1"/>
        <v>2.6862184737461332E-4</v>
      </c>
      <c r="P87" s="88">
        <f>M87/'סכום נכסי הקרן'!$C$42</f>
        <v>7.7845286395703401E-5</v>
      </c>
    </row>
    <row r="88" spans="2:16">
      <c r="B88" s="86" t="s">
        <v>1098</v>
      </c>
      <c r="C88" s="80" t="s">
        <v>1099</v>
      </c>
      <c r="D88" s="80" t="s">
        <v>247</v>
      </c>
      <c r="E88" s="80"/>
      <c r="F88" s="106">
        <v>40756</v>
      </c>
      <c r="G88" s="87">
        <v>6.3299999999999992</v>
      </c>
      <c r="H88" s="93" t="s">
        <v>156</v>
      </c>
      <c r="I88" s="94">
        <v>4.8000000000000001E-2</v>
      </c>
      <c r="J88" s="94">
        <v>4.8499999999999995E-2</v>
      </c>
      <c r="K88" s="87">
        <v>346000</v>
      </c>
      <c r="L88" s="107">
        <v>105.6315</v>
      </c>
      <c r="M88" s="87">
        <v>365.52237000000002</v>
      </c>
      <c r="N88" s="80"/>
      <c r="O88" s="88">
        <f t="shared" si="1"/>
        <v>1.686279691871457E-3</v>
      </c>
      <c r="P88" s="88">
        <f>M88/'סכום נכסי הקרן'!$C$42</f>
        <v>4.8867553715363922E-4</v>
      </c>
    </row>
    <row r="89" spans="2:16">
      <c r="B89" s="86" t="s">
        <v>1100</v>
      </c>
      <c r="C89" s="80" t="s">
        <v>1101</v>
      </c>
      <c r="D89" s="80" t="s">
        <v>247</v>
      </c>
      <c r="E89" s="80"/>
      <c r="F89" s="106">
        <v>40848</v>
      </c>
      <c r="G89" s="87">
        <v>6.58</v>
      </c>
      <c r="H89" s="93" t="s">
        <v>156</v>
      </c>
      <c r="I89" s="94">
        <v>4.8000000000000001E-2</v>
      </c>
      <c r="J89" s="94">
        <v>4.8500000000000008E-2</v>
      </c>
      <c r="K89" s="87">
        <v>204000</v>
      </c>
      <c r="L89" s="107">
        <v>104.3883</v>
      </c>
      <c r="M89" s="87">
        <v>212.94454999999999</v>
      </c>
      <c r="N89" s="80"/>
      <c r="O89" s="88">
        <f t="shared" si="1"/>
        <v>9.8238603059973045E-4</v>
      </c>
      <c r="P89" s="88">
        <f>M89/'סכום נכסי הקרן'!$C$42</f>
        <v>2.8469062606261271E-4</v>
      </c>
    </row>
    <row r="90" spans="2:16">
      <c r="B90" s="86" t="s">
        <v>1102</v>
      </c>
      <c r="C90" s="80" t="s">
        <v>1103</v>
      </c>
      <c r="D90" s="80" t="s">
        <v>247</v>
      </c>
      <c r="E90" s="80"/>
      <c r="F90" s="106">
        <v>40940</v>
      </c>
      <c r="G90" s="87">
        <v>6.6700000000000008</v>
      </c>
      <c r="H90" s="93" t="s">
        <v>156</v>
      </c>
      <c r="I90" s="94">
        <v>4.8000000000000001E-2</v>
      </c>
      <c r="J90" s="94">
        <v>4.8500000000000008E-2</v>
      </c>
      <c r="K90" s="87">
        <v>346000</v>
      </c>
      <c r="L90" s="107">
        <v>105.6434</v>
      </c>
      <c r="M90" s="87">
        <v>365.52828999999997</v>
      </c>
      <c r="N90" s="80"/>
      <c r="O90" s="88">
        <f t="shared" si="1"/>
        <v>1.6863070028559413E-3</v>
      </c>
      <c r="P90" s="88">
        <f>M90/'סכום נכסי הקרן'!$C$42</f>
        <v>4.8868345174223179E-4</v>
      </c>
    </row>
    <row r="91" spans="2:16">
      <c r="B91" s="86" t="s">
        <v>1104</v>
      </c>
      <c r="C91" s="80" t="s">
        <v>1105</v>
      </c>
      <c r="D91" s="80" t="s">
        <v>247</v>
      </c>
      <c r="E91" s="80"/>
      <c r="F91" s="106">
        <v>40969</v>
      </c>
      <c r="G91" s="87">
        <v>6.75</v>
      </c>
      <c r="H91" s="93" t="s">
        <v>156</v>
      </c>
      <c r="I91" s="94">
        <v>4.8000000000000001E-2</v>
      </c>
      <c r="J91" s="94">
        <v>4.8599999999999997E-2</v>
      </c>
      <c r="K91" s="87">
        <v>741000</v>
      </c>
      <c r="L91" s="107">
        <v>105.20489999999999</v>
      </c>
      <c r="M91" s="87">
        <v>779.46501000000001</v>
      </c>
      <c r="N91" s="80"/>
      <c r="O91" s="88">
        <f t="shared" si="1"/>
        <v>3.5959386477150005E-3</v>
      </c>
      <c r="P91" s="88">
        <f>M91/'סכום נכסי הקרן'!$C$42</f>
        <v>1.0420852831913318E-3</v>
      </c>
    </row>
    <row r="92" spans="2:16">
      <c r="B92" s="86" t="s">
        <v>1106</v>
      </c>
      <c r="C92" s="80">
        <v>8789</v>
      </c>
      <c r="D92" s="80" t="s">
        <v>247</v>
      </c>
      <c r="E92" s="80"/>
      <c r="F92" s="106">
        <v>41000</v>
      </c>
      <c r="G92" s="87">
        <v>6.8299999999999992</v>
      </c>
      <c r="H92" s="93" t="s">
        <v>156</v>
      </c>
      <c r="I92" s="94">
        <v>4.8000000000000001E-2</v>
      </c>
      <c r="J92" s="94">
        <v>4.8599999999999997E-2</v>
      </c>
      <c r="K92" s="87">
        <v>479000</v>
      </c>
      <c r="L92" s="107">
        <v>104.8026</v>
      </c>
      <c r="M92" s="87">
        <v>501.99315000000001</v>
      </c>
      <c r="N92" s="80"/>
      <c r="O92" s="88">
        <f t="shared" si="1"/>
        <v>2.315866069438054E-3</v>
      </c>
      <c r="P92" s="88">
        <f>M92/'סכום נכסי הקרן'!$C$42</f>
        <v>6.7112656394654416E-4</v>
      </c>
    </row>
    <row r="93" spans="2:16">
      <c r="B93" s="86" t="s">
        <v>1107</v>
      </c>
      <c r="C93" s="80" t="s">
        <v>1108</v>
      </c>
      <c r="D93" s="80" t="s">
        <v>247</v>
      </c>
      <c r="E93" s="80"/>
      <c r="F93" s="106">
        <v>41640</v>
      </c>
      <c r="G93" s="87">
        <v>7.8800000000000008</v>
      </c>
      <c r="H93" s="93" t="s">
        <v>156</v>
      </c>
      <c r="I93" s="94">
        <v>4.8000000000000001E-2</v>
      </c>
      <c r="J93" s="94">
        <v>4.8499999999999995E-2</v>
      </c>
      <c r="K93" s="87">
        <v>757000</v>
      </c>
      <c r="L93" s="107">
        <v>102.5813</v>
      </c>
      <c r="M93" s="87">
        <v>776.5400699999999</v>
      </c>
      <c r="N93" s="80"/>
      <c r="O93" s="88">
        <f t="shared" si="1"/>
        <v>3.5824448992422524E-3</v>
      </c>
      <c r="P93" s="88">
        <f>M93/'סכום נכסי הקרן'!$C$42</f>
        <v>1.0381748614416526E-3</v>
      </c>
    </row>
    <row r="97" spans="2:2">
      <c r="B97" s="95" t="s">
        <v>104</v>
      </c>
    </row>
    <row r="98" spans="2:2">
      <c r="B98" s="95" t="s">
        <v>224</v>
      </c>
    </row>
    <row r="99" spans="2:2">
      <c r="B99" s="95" t="s">
        <v>232</v>
      </c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28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171</v>
      </c>
      <c r="C1" s="78" t="s" vm="1">
        <v>242</v>
      </c>
    </row>
    <row r="2" spans="2:65">
      <c r="B2" s="57" t="s">
        <v>170</v>
      </c>
      <c r="C2" s="78" t="s">
        <v>243</v>
      </c>
    </row>
    <row r="3" spans="2:65">
      <c r="B3" s="57" t="s">
        <v>172</v>
      </c>
      <c r="C3" s="78" t="s">
        <v>244</v>
      </c>
    </row>
    <row r="4" spans="2:65">
      <c r="B4" s="57" t="s">
        <v>173</v>
      </c>
      <c r="C4" s="78">
        <v>2142</v>
      </c>
    </row>
    <row r="6" spans="2:65" ht="26.25" customHeight="1">
      <c r="B6" s="145" t="s">
        <v>202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7"/>
    </row>
    <row r="7" spans="2:65" ht="26.25" customHeight="1">
      <c r="B7" s="145" t="s">
        <v>79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7"/>
    </row>
    <row r="8" spans="2:65" s="3" customFormat="1" ht="78.75">
      <c r="B8" s="23" t="s">
        <v>108</v>
      </c>
      <c r="C8" s="31" t="s">
        <v>38</v>
      </c>
      <c r="D8" s="31" t="s">
        <v>110</v>
      </c>
      <c r="E8" s="31" t="s">
        <v>109</v>
      </c>
      <c r="F8" s="31" t="s">
        <v>54</v>
      </c>
      <c r="G8" s="31" t="s">
        <v>15</v>
      </c>
      <c r="H8" s="31" t="s">
        <v>55</v>
      </c>
      <c r="I8" s="31" t="s">
        <v>94</v>
      </c>
      <c r="J8" s="31" t="s">
        <v>18</v>
      </c>
      <c r="K8" s="31" t="s">
        <v>93</v>
      </c>
      <c r="L8" s="31" t="s">
        <v>17</v>
      </c>
      <c r="M8" s="71" t="s">
        <v>19</v>
      </c>
      <c r="N8" s="31" t="s">
        <v>226</v>
      </c>
      <c r="O8" s="31" t="s">
        <v>225</v>
      </c>
      <c r="P8" s="31" t="s">
        <v>102</v>
      </c>
      <c r="Q8" s="31" t="s">
        <v>49</v>
      </c>
      <c r="R8" s="31" t="s">
        <v>174</v>
      </c>
      <c r="S8" s="32" t="s">
        <v>176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233</v>
      </c>
      <c r="O9" s="33"/>
      <c r="P9" s="33" t="s">
        <v>229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105</v>
      </c>
      <c r="R10" s="21" t="s">
        <v>106</v>
      </c>
      <c r="S10" s="21" t="s">
        <v>177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95" t="s">
        <v>241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95" t="s">
        <v>104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95" t="s">
        <v>224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95" t="s">
        <v>232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171</v>
      </c>
      <c r="C1" s="78" t="s" vm="1">
        <v>242</v>
      </c>
    </row>
    <row r="2" spans="2:81">
      <c r="B2" s="57" t="s">
        <v>170</v>
      </c>
      <c r="C2" s="78" t="s">
        <v>243</v>
      </c>
    </row>
    <row r="3" spans="2:81">
      <c r="B3" s="57" t="s">
        <v>172</v>
      </c>
      <c r="C3" s="78" t="s">
        <v>244</v>
      </c>
    </row>
    <row r="4" spans="2:81">
      <c r="B4" s="57" t="s">
        <v>173</v>
      </c>
      <c r="C4" s="78">
        <v>2142</v>
      </c>
    </row>
    <row r="6" spans="2:81" ht="26.25" customHeight="1">
      <c r="B6" s="145" t="s">
        <v>202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7"/>
    </row>
    <row r="7" spans="2:81" ht="26.25" customHeight="1">
      <c r="B7" s="145" t="s">
        <v>80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7"/>
    </row>
    <row r="8" spans="2:81" s="3" customFormat="1" ht="78.75">
      <c r="B8" s="23" t="s">
        <v>108</v>
      </c>
      <c r="C8" s="31" t="s">
        <v>38</v>
      </c>
      <c r="D8" s="31" t="s">
        <v>110</v>
      </c>
      <c r="E8" s="31" t="s">
        <v>109</v>
      </c>
      <c r="F8" s="31" t="s">
        <v>54</v>
      </c>
      <c r="G8" s="31" t="s">
        <v>15</v>
      </c>
      <c r="H8" s="31" t="s">
        <v>55</v>
      </c>
      <c r="I8" s="31" t="s">
        <v>94</v>
      </c>
      <c r="J8" s="31" t="s">
        <v>18</v>
      </c>
      <c r="K8" s="31" t="s">
        <v>93</v>
      </c>
      <c r="L8" s="31" t="s">
        <v>17</v>
      </c>
      <c r="M8" s="71" t="s">
        <v>19</v>
      </c>
      <c r="N8" s="71" t="s">
        <v>226</v>
      </c>
      <c r="O8" s="31" t="s">
        <v>225</v>
      </c>
      <c r="P8" s="31" t="s">
        <v>102</v>
      </c>
      <c r="Q8" s="31" t="s">
        <v>49</v>
      </c>
      <c r="R8" s="31" t="s">
        <v>174</v>
      </c>
      <c r="S8" s="32" t="s">
        <v>176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233</v>
      </c>
      <c r="O9" s="33"/>
      <c r="P9" s="33" t="s">
        <v>229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21" t="s">
        <v>106</v>
      </c>
      <c r="S10" s="21" t="s">
        <v>177</v>
      </c>
      <c r="T10" s="5"/>
      <c r="BZ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Z11" s="1"/>
      <c r="CC11" s="1"/>
    </row>
    <row r="12" spans="2:81" ht="17.25" customHeight="1">
      <c r="B12" s="95" t="s">
        <v>241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81">
      <c r="B13" s="95" t="s">
        <v>104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81">
      <c r="B14" s="95" t="s">
        <v>224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81">
      <c r="B15" s="95" t="s">
        <v>232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79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171</v>
      </c>
      <c r="C1" s="78" t="s" vm="1">
        <v>242</v>
      </c>
    </row>
    <row r="2" spans="2:98">
      <c r="B2" s="57" t="s">
        <v>170</v>
      </c>
      <c r="C2" s="78" t="s">
        <v>243</v>
      </c>
    </row>
    <row r="3" spans="2:98">
      <c r="B3" s="57" t="s">
        <v>172</v>
      </c>
      <c r="C3" s="78" t="s">
        <v>244</v>
      </c>
    </row>
    <row r="4" spans="2:98">
      <c r="B4" s="57" t="s">
        <v>173</v>
      </c>
      <c r="C4" s="78">
        <v>2142</v>
      </c>
    </row>
    <row r="6" spans="2:98" ht="26.25" customHeight="1">
      <c r="B6" s="145" t="s">
        <v>202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7"/>
    </row>
    <row r="7" spans="2:98" ht="26.25" customHeight="1">
      <c r="B7" s="145" t="s">
        <v>81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7"/>
    </row>
    <row r="8" spans="2:98" s="3" customFormat="1" ht="78.75">
      <c r="B8" s="23" t="s">
        <v>108</v>
      </c>
      <c r="C8" s="31" t="s">
        <v>38</v>
      </c>
      <c r="D8" s="31" t="s">
        <v>110</v>
      </c>
      <c r="E8" s="31" t="s">
        <v>109</v>
      </c>
      <c r="F8" s="31" t="s">
        <v>54</v>
      </c>
      <c r="G8" s="31" t="s">
        <v>93</v>
      </c>
      <c r="H8" s="31" t="s">
        <v>226</v>
      </c>
      <c r="I8" s="31" t="s">
        <v>225</v>
      </c>
      <c r="J8" s="31" t="s">
        <v>102</v>
      </c>
      <c r="K8" s="31" t="s">
        <v>49</v>
      </c>
      <c r="L8" s="31" t="s">
        <v>174</v>
      </c>
      <c r="M8" s="32" t="s">
        <v>176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233</v>
      </c>
      <c r="I9" s="33"/>
      <c r="J9" s="33" t="s">
        <v>229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5" t="s">
        <v>241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2:98">
      <c r="B13" s="95" t="s">
        <v>104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2:98">
      <c r="B14" s="95" t="s">
        <v>224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</row>
    <row r="15" spans="2:98">
      <c r="B15" s="95" t="s">
        <v>232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</row>
    <row r="16" spans="2:9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2:1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</row>
    <row r="18" spans="2:1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2:1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0" spans="2:1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2:1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2:1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2:1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2:1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</row>
    <row r="25" spans="2:1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2:1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2:1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>
      <selection activeCell="D23" sqref="D2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171</v>
      </c>
      <c r="C1" s="78" t="s" vm="1">
        <v>242</v>
      </c>
    </row>
    <row r="2" spans="2:55">
      <c r="B2" s="57" t="s">
        <v>170</v>
      </c>
      <c r="C2" s="78" t="s">
        <v>243</v>
      </c>
    </row>
    <row r="3" spans="2:55">
      <c r="B3" s="57" t="s">
        <v>172</v>
      </c>
      <c r="C3" s="78" t="s">
        <v>244</v>
      </c>
    </row>
    <row r="4" spans="2:55">
      <c r="B4" s="57" t="s">
        <v>173</v>
      </c>
      <c r="C4" s="78">
        <v>2142</v>
      </c>
    </row>
    <row r="6" spans="2:55" ht="26.25" customHeight="1">
      <c r="B6" s="145" t="s">
        <v>202</v>
      </c>
      <c r="C6" s="146"/>
      <c r="D6" s="146"/>
      <c r="E6" s="146"/>
      <c r="F6" s="146"/>
      <c r="G6" s="146"/>
      <c r="H6" s="146"/>
      <c r="I6" s="146"/>
      <c r="J6" s="146"/>
      <c r="K6" s="147"/>
    </row>
    <row r="7" spans="2:55" ht="26.25" customHeight="1">
      <c r="B7" s="145" t="s">
        <v>88</v>
      </c>
      <c r="C7" s="146"/>
      <c r="D7" s="146"/>
      <c r="E7" s="146"/>
      <c r="F7" s="146"/>
      <c r="G7" s="146"/>
      <c r="H7" s="146"/>
      <c r="I7" s="146"/>
      <c r="J7" s="146"/>
      <c r="K7" s="147"/>
    </row>
    <row r="8" spans="2:55" s="3" customFormat="1" ht="78.75">
      <c r="B8" s="23" t="s">
        <v>108</v>
      </c>
      <c r="C8" s="31" t="s">
        <v>38</v>
      </c>
      <c r="D8" s="31" t="s">
        <v>93</v>
      </c>
      <c r="E8" s="31" t="s">
        <v>94</v>
      </c>
      <c r="F8" s="31" t="s">
        <v>226</v>
      </c>
      <c r="G8" s="31" t="s">
        <v>225</v>
      </c>
      <c r="H8" s="31" t="s">
        <v>102</v>
      </c>
      <c r="I8" s="31" t="s">
        <v>49</v>
      </c>
      <c r="J8" s="31" t="s">
        <v>174</v>
      </c>
      <c r="K8" s="32" t="s">
        <v>176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233</v>
      </c>
      <c r="G9" s="33"/>
      <c r="H9" s="33" t="s">
        <v>229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5" t="s">
        <v>104</v>
      </c>
      <c r="C12" s="79"/>
      <c r="D12" s="79"/>
      <c r="E12" s="79"/>
      <c r="F12" s="79"/>
      <c r="G12" s="79"/>
      <c r="H12" s="79"/>
      <c r="I12" s="79"/>
      <c r="J12" s="79"/>
      <c r="K12" s="79"/>
      <c r="V12" s="1"/>
    </row>
    <row r="13" spans="2:55">
      <c r="B13" s="95" t="s">
        <v>224</v>
      </c>
      <c r="C13" s="79"/>
      <c r="D13" s="79"/>
      <c r="E13" s="79"/>
      <c r="F13" s="79"/>
      <c r="G13" s="79"/>
      <c r="H13" s="79"/>
      <c r="I13" s="79"/>
      <c r="J13" s="79"/>
      <c r="K13" s="79"/>
      <c r="V13" s="1"/>
    </row>
    <row r="14" spans="2:55">
      <c r="B14" s="95" t="s">
        <v>232</v>
      </c>
      <c r="C14" s="79"/>
      <c r="D14" s="79"/>
      <c r="E14" s="79"/>
      <c r="F14" s="79"/>
      <c r="G14" s="79"/>
      <c r="H14" s="79"/>
      <c r="I14" s="79"/>
      <c r="J14" s="79"/>
      <c r="K14" s="79"/>
      <c r="V14" s="1"/>
    </row>
    <row r="15" spans="2:55">
      <c r="B15" s="79"/>
      <c r="C15" s="79"/>
      <c r="D15" s="79"/>
      <c r="E15" s="79"/>
      <c r="F15" s="79"/>
      <c r="G15" s="79"/>
      <c r="H15" s="79"/>
      <c r="I15" s="79"/>
      <c r="J15" s="79"/>
      <c r="K15" s="79"/>
      <c r="V15" s="1"/>
    </row>
    <row r="16" spans="2:55">
      <c r="B16" s="79"/>
      <c r="C16" s="79"/>
      <c r="D16" s="79"/>
      <c r="E16" s="79"/>
      <c r="F16" s="79"/>
      <c r="G16" s="79"/>
      <c r="H16" s="79"/>
      <c r="I16" s="79"/>
      <c r="J16" s="79"/>
      <c r="K16" s="79"/>
      <c r="V16" s="1"/>
    </row>
    <row r="17" spans="2:22">
      <c r="B17" s="79"/>
      <c r="C17" s="79"/>
      <c r="D17" s="79"/>
      <c r="E17" s="79"/>
      <c r="F17" s="79"/>
      <c r="G17" s="79"/>
      <c r="H17" s="79"/>
      <c r="I17" s="79"/>
      <c r="J17" s="79"/>
      <c r="K17" s="79"/>
      <c r="V17" s="1"/>
    </row>
    <row r="18" spans="2:22">
      <c r="B18" s="79"/>
      <c r="C18" s="79"/>
      <c r="D18" s="79"/>
      <c r="E18" s="79"/>
      <c r="F18" s="79"/>
      <c r="G18" s="79"/>
      <c r="H18" s="79"/>
      <c r="I18" s="79"/>
      <c r="J18" s="79"/>
      <c r="K18" s="79"/>
      <c r="V18" s="1"/>
    </row>
    <row r="19" spans="2:22">
      <c r="B19" s="79"/>
      <c r="C19" s="79"/>
      <c r="D19" s="79"/>
      <c r="E19" s="79"/>
      <c r="F19" s="79"/>
      <c r="G19" s="79"/>
      <c r="H19" s="79"/>
      <c r="I19" s="79"/>
      <c r="J19" s="79"/>
      <c r="K19" s="79"/>
      <c r="V19" s="1"/>
    </row>
    <row r="20" spans="2:22">
      <c r="B20" s="79"/>
      <c r="C20" s="79"/>
      <c r="D20" s="79"/>
      <c r="E20" s="79"/>
      <c r="F20" s="79"/>
      <c r="G20" s="79"/>
      <c r="H20" s="79"/>
      <c r="I20" s="79"/>
      <c r="J20" s="79"/>
      <c r="K20" s="79"/>
      <c r="V20" s="1"/>
    </row>
    <row r="21" spans="2:22">
      <c r="B21" s="79"/>
      <c r="C21" s="79"/>
      <c r="D21" s="79"/>
      <c r="E21" s="79"/>
      <c r="F21" s="79"/>
      <c r="G21" s="79"/>
      <c r="H21" s="79"/>
      <c r="I21" s="79"/>
      <c r="J21" s="79"/>
      <c r="K21" s="79"/>
      <c r="V21" s="1"/>
    </row>
    <row r="22" spans="2:22" ht="16.5" customHeight="1">
      <c r="B22" s="79"/>
      <c r="C22" s="79"/>
      <c r="D22" s="79"/>
      <c r="E22" s="79"/>
      <c r="F22" s="79"/>
      <c r="G22" s="79"/>
      <c r="H22" s="79"/>
      <c r="I22" s="79"/>
      <c r="J22" s="79"/>
      <c r="K22" s="79"/>
      <c r="V22" s="1"/>
    </row>
    <row r="23" spans="2:22" ht="16.5" customHeight="1">
      <c r="B23" s="79"/>
      <c r="C23" s="79"/>
      <c r="D23" s="79"/>
      <c r="E23" s="79"/>
      <c r="F23" s="79"/>
      <c r="G23" s="79"/>
      <c r="H23" s="79"/>
      <c r="I23" s="79"/>
      <c r="J23" s="79"/>
      <c r="K23" s="79"/>
      <c r="V23" s="1"/>
    </row>
    <row r="24" spans="2:22" ht="16.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V24" s="1"/>
    </row>
    <row r="25" spans="2:22">
      <c r="B25" s="79"/>
      <c r="C25" s="79"/>
      <c r="D25" s="79"/>
      <c r="E25" s="79"/>
      <c r="F25" s="79"/>
      <c r="G25" s="79"/>
      <c r="H25" s="79"/>
      <c r="I25" s="79"/>
      <c r="J25" s="79"/>
      <c r="K25" s="79"/>
      <c r="V25" s="1"/>
    </row>
    <row r="26" spans="2:22">
      <c r="B26" s="79"/>
      <c r="C26" s="79"/>
      <c r="D26" s="79"/>
      <c r="E26" s="79"/>
      <c r="F26" s="79"/>
      <c r="G26" s="79"/>
      <c r="H26" s="79"/>
      <c r="I26" s="79"/>
      <c r="J26" s="79"/>
      <c r="K26" s="79"/>
      <c r="V26" s="1"/>
    </row>
    <row r="27" spans="2:22">
      <c r="B27" s="79"/>
      <c r="C27" s="79"/>
      <c r="D27" s="79"/>
      <c r="E27" s="79"/>
      <c r="F27" s="79"/>
      <c r="G27" s="79"/>
      <c r="H27" s="79"/>
      <c r="I27" s="79"/>
      <c r="J27" s="79"/>
      <c r="K27" s="79"/>
      <c r="V27" s="1"/>
    </row>
    <row r="28" spans="2:22">
      <c r="B28" s="79"/>
      <c r="C28" s="79"/>
      <c r="D28" s="79"/>
      <c r="E28" s="79"/>
      <c r="F28" s="79"/>
      <c r="G28" s="79"/>
      <c r="H28" s="79"/>
      <c r="I28" s="79"/>
      <c r="J28" s="79"/>
      <c r="K28" s="79"/>
      <c r="V28" s="1"/>
    </row>
    <row r="29" spans="2:22">
      <c r="B29" s="79"/>
      <c r="C29" s="79"/>
      <c r="D29" s="79"/>
      <c r="E29" s="79"/>
      <c r="F29" s="79"/>
      <c r="G29" s="79"/>
      <c r="H29" s="79"/>
      <c r="I29" s="79"/>
      <c r="J29" s="79"/>
      <c r="K29" s="79"/>
      <c r="V29" s="1"/>
    </row>
    <row r="30" spans="2:22">
      <c r="B30" s="79"/>
      <c r="C30" s="79"/>
      <c r="D30" s="79"/>
      <c r="E30" s="79"/>
      <c r="F30" s="79"/>
      <c r="G30" s="79"/>
      <c r="H30" s="79"/>
      <c r="I30" s="79"/>
      <c r="J30" s="79"/>
      <c r="K30" s="79"/>
      <c r="V30" s="1"/>
    </row>
    <row r="31" spans="2:22">
      <c r="B31" s="79"/>
      <c r="C31" s="79"/>
      <c r="D31" s="79"/>
      <c r="E31" s="79"/>
      <c r="F31" s="79"/>
      <c r="G31" s="79"/>
      <c r="H31" s="79"/>
      <c r="I31" s="79"/>
      <c r="J31" s="79"/>
      <c r="K31" s="79"/>
      <c r="V31" s="1"/>
    </row>
    <row r="32" spans="2:22">
      <c r="B32" s="79"/>
      <c r="C32" s="79"/>
      <c r="D32" s="79"/>
      <c r="E32" s="79"/>
      <c r="F32" s="79"/>
      <c r="G32" s="79"/>
      <c r="H32" s="79"/>
      <c r="I32" s="79"/>
      <c r="J32" s="79"/>
      <c r="K32" s="79"/>
      <c r="V32" s="1"/>
    </row>
    <row r="33" spans="2:22">
      <c r="B33" s="79"/>
      <c r="C33" s="79"/>
      <c r="D33" s="79"/>
      <c r="E33" s="79"/>
      <c r="F33" s="79"/>
      <c r="G33" s="79"/>
      <c r="H33" s="79"/>
      <c r="I33" s="79"/>
      <c r="J33" s="79"/>
      <c r="K33" s="79"/>
      <c r="V33" s="1"/>
    </row>
    <row r="34" spans="2:22">
      <c r="B34" s="79"/>
      <c r="C34" s="79"/>
      <c r="D34" s="79"/>
      <c r="E34" s="79"/>
      <c r="F34" s="79"/>
      <c r="G34" s="79"/>
      <c r="H34" s="79"/>
      <c r="I34" s="79"/>
      <c r="J34" s="79"/>
      <c r="K34" s="79"/>
      <c r="V34" s="1"/>
    </row>
    <row r="35" spans="2:22">
      <c r="B35" s="79"/>
      <c r="C35" s="79"/>
      <c r="D35" s="79"/>
      <c r="E35" s="79"/>
      <c r="F35" s="79"/>
      <c r="G35" s="79"/>
      <c r="H35" s="79"/>
      <c r="I35" s="79"/>
      <c r="J35" s="79"/>
      <c r="K35" s="79"/>
      <c r="V35" s="1"/>
    </row>
    <row r="36" spans="2:22">
      <c r="B36" s="79"/>
      <c r="C36" s="79"/>
      <c r="D36" s="79"/>
      <c r="E36" s="79"/>
      <c r="F36" s="79"/>
      <c r="G36" s="79"/>
      <c r="H36" s="79"/>
      <c r="I36" s="79"/>
      <c r="J36" s="79"/>
      <c r="K36" s="79"/>
      <c r="V36" s="1"/>
    </row>
    <row r="37" spans="2:22">
      <c r="B37" s="79"/>
      <c r="C37" s="79"/>
      <c r="D37" s="79"/>
      <c r="E37" s="79"/>
      <c r="F37" s="79"/>
      <c r="G37" s="79"/>
      <c r="H37" s="79"/>
      <c r="I37" s="79"/>
      <c r="J37" s="79"/>
      <c r="K37" s="79"/>
      <c r="V37" s="1"/>
    </row>
    <row r="38" spans="2:22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22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22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22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22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22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22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22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22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22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22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A11" sqref="A11:XFD12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7.28515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171</v>
      </c>
      <c r="C1" s="78" t="s" vm="1">
        <v>242</v>
      </c>
    </row>
    <row r="2" spans="2:59">
      <c r="B2" s="57" t="s">
        <v>170</v>
      </c>
      <c r="C2" s="78" t="s">
        <v>243</v>
      </c>
    </row>
    <row r="3" spans="2:59">
      <c r="B3" s="57" t="s">
        <v>172</v>
      </c>
      <c r="C3" s="78" t="s">
        <v>244</v>
      </c>
    </row>
    <row r="4" spans="2:59">
      <c r="B4" s="57" t="s">
        <v>173</v>
      </c>
      <c r="C4" s="78">
        <v>2142</v>
      </c>
    </row>
    <row r="6" spans="2:59" ht="26.25" customHeight="1">
      <c r="B6" s="145" t="s">
        <v>202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59" ht="26.25" customHeight="1">
      <c r="B7" s="145" t="s">
        <v>89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</row>
    <row r="8" spans="2:59" s="3" customFormat="1" ht="78.75">
      <c r="B8" s="23" t="s">
        <v>108</v>
      </c>
      <c r="C8" s="31" t="s">
        <v>38</v>
      </c>
      <c r="D8" s="31" t="s">
        <v>54</v>
      </c>
      <c r="E8" s="31" t="s">
        <v>93</v>
      </c>
      <c r="F8" s="31" t="s">
        <v>94</v>
      </c>
      <c r="G8" s="31" t="s">
        <v>226</v>
      </c>
      <c r="H8" s="31" t="s">
        <v>225</v>
      </c>
      <c r="I8" s="31" t="s">
        <v>102</v>
      </c>
      <c r="J8" s="31" t="s">
        <v>49</v>
      </c>
      <c r="K8" s="31" t="s">
        <v>174</v>
      </c>
      <c r="L8" s="32" t="s">
        <v>176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233</v>
      </c>
      <c r="H9" s="17"/>
      <c r="I9" s="17" t="s">
        <v>229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13" t="s">
        <v>40</v>
      </c>
      <c r="C11" s="114"/>
      <c r="D11" s="114"/>
      <c r="E11" s="114"/>
      <c r="F11" s="114"/>
      <c r="G11" s="115"/>
      <c r="H11" s="117"/>
      <c r="I11" s="115">
        <v>0.52997000000000005</v>
      </c>
      <c r="J11" s="114"/>
      <c r="K11" s="116">
        <f>I11/$I$11</f>
        <v>1</v>
      </c>
      <c r="L11" s="116">
        <f>I11/'סכום נכסי הקרן'!$C$42</f>
        <v>7.0852947912685671E-7</v>
      </c>
      <c r="M11" s="96"/>
      <c r="N11" s="96"/>
      <c r="O11" s="96"/>
      <c r="P11" s="96"/>
      <c r="BG11" s="96"/>
    </row>
    <row r="12" spans="2:59" s="96" customFormat="1" ht="21" customHeight="1">
      <c r="B12" s="118" t="s">
        <v>222</v>
      </c>
      <c r="C12" s="114"/>
      <c r="D12" s="114"/>
      <c r="E12" s="114"/>
      <c r="F12" s="114"/>
      <c r="G12" s="115"/>
      <c r="H12" s="117"/>
      <c r="I12" s="115">
        <v>0.52997000000000005</v>
      </c>
      <c r="J12" s="114"/>
      <c r="K12" s="116">
        <f t="shared" ref="K12:K13" si="0">I12/$I$11</f>
        <v>1</v>
      </c>
      <c r="L12" s="116">
        <f>I12/'סכום נכסי הקרן'!$C$42</f>
        <v>7.0852947912685671E-7</v>
      </c>
    </row>
    <row r="13" spans="2:59">
      <c r="B13" s="83" t="s">
        <v>1109</v>
      </c>
      <c r="C13" s="80" t="s">
        <v>1110</v>
      </c>
      <c r="D13" s="93" t="s">
        <v>446</v>
      </c>
      <c r="E13" s="93" t="s">
        <v>155</v>
      </c>
      <c r="F13" s="106">
        <v>42731</v>
      </c>
      <c r="G13" s="87">
        <v>939</v>
      </c>
      <c r="H13" s="89">
        <v>15.0589</v>
      </c>
      <c r="I13" s="87">
        <v>0.52997000000000005</v>
      </c>
      <c r="J13" s="88">
        <v>4.6359885023535416E-5</v>
      </c>
      <c r="K13" s="88">
        <f t="shared" si="0"/>
        <v>1</v>
      </c>
      <c r="L13" s="88">
        <f>I13/'סכום נכסי הקרן'!$C$42</f>
        <v>7.0852947912685671E-7</v>
      </c>
    </row>
    <row r="14" spans="2:59">
      <c r="B14" s="79"/>
      <c r="C14" s="80"/>
      <c r="D14" s="80"/>
      <c r="E14" s="80"/>
      <c r="F14" s="80"/>
      <c r="G14" s="87"/>
      <c r="H14" s="89"/>
      <c r="I14" s="80"/>
      <c r="J14" s="80"/>
      <c r="K14" s="88"/>
      <c r="L14" s="80"/>
    </row>
    <row r="15" spans="2:59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9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108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108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108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76</v>
      </c>
      <c r="C6" s="14" t="s">
        <v>38</v>
      </c>
      <c r="E6" s="14" t="s">
        <v>109</v>
      </c>
      <c r="I6" s="14" t="s">
        <v>15</v>
      </c>
      <c r="J6" s="14" t="s">
        <v>55</v>
      </c>
      <c r="M6" s="14" t="s">
        <v>93</v>
      </c>
      <c r="Q6" s="14" t="s">
        <v>17</v>
      </c>
      <c r="R6" s="14" t="s">
        <v>19</v>
      </c>
      <c r="U6" s="14" t="s">
        <v>51</v>
      </c>
      <c r="W6" s="15" t="s">
        <v>48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78</v>
      </c>
      <c r="C8" s="31" t="s">
        <v>38</v>
      </c>
      <c r="D8" s="31" t="s">
        <v>111</v>
      </c>
      <c r="I8" s="31" t="s">
        <v>15</v>
      </c>
      <c r="J8" s="31" t="s">
        <v>55</v>
      </c>
      <c r="K8" s="31" t="s">
        <v>94</v>
      </c>
      <c r="L8" s="31" t="s">
        <v>18</v>
      </c>
      <c r="M8" s="31" t="s">
        <v>93</v>
      </c>
      <c r="Q8" s="31" t="s">
        <v>17</v>
      </c>
      <c r="R8" s="31" t="s">
        <v>19</v>
      </c>
      <c r="S8" s="31" t="s">
        <v>0</v>
      </c>
      <c r="T8" s="31" t="s">
        <v>97</v>
      </c>
      <c r="U8" s="31" t="s">
        <v>51</v>
      </c>
      <c r="V8" s="31" t="s">
        <v>49</v>
      </c>
      <c r="W8" s="32" t="s">
        <v>103</v>
      </c>
    </row>
    <row r="9" spans="2:25" ht="31.5">
      <c r="B9" s="49" t="str">
        <f>'תעודות חוב מסחריות '!B7:T7</f>
        <v>2. תעודות חוב מסחריות</v>
      </c>
      <c r="C9" s="14" t="s">
        <v>38</v>
      </c>
      <c r="D9" s="14" t="s">
        <v>111</v>
      </c>
      <c r="E9" s="42" t="s">
        <v>109</v>
      </c>
      <c r="G9" s="14" t="s">
        <v>54</v>
      </c>
      <c r="I9" s="14" t="s">
        <v>15</v>
      </c>
      <c r="J9" s="14" t="s">
        <v>55</v>
      </c>
      <c r="K9" s="14" t="s">
        <v>94</v>
      </c>
      <c r="L9" s="14" t="s">
        <v>18</v>
      </c>
      <c r="M9" s="14" t="s">
        <v>93</v>
      </c>
      <c r="Q9" s="14" t="s">
        <v>17</v>
      </c>
      <c r="R9" s="14" t="s">
        <v>19</v>
      </c>
      <c r="S9" s="14" t="s">
        <v>0</v>
      </c>
      <c r="T9" s="14" t="s">
        <v>97</v>
      </c>
      <c r="U9" s="14" t="s">
        <v>51</v>
      </c>
      <c r="V9" s="14" t="s">
        <v>49</v>
      </c>
      <c r="W9" s="39" t="s">
        <v>103</v>
      </c>
    </row>
    <row r="10" spans="2:25" ht="31.5">
      <c r="B10" s="49" t="str">
        <f>'אג"ח קונצרני'!B7:U7</f>
        <v>3. אג"ח קונצרני</v>
      </c>
      <c r="C10" s="31" t="s">
        <v>38</v>
      </c>
      <c r="D10" s="14" t="s">
        <v>111</v>
      </c>
      <c r="E10" s="42" t="s">
        <v>109</v>
      </c>
      <c r="G10" s="31" t="s">
        <v>54</v>
      </c>
      <c r="I10" s="31" t="s">
        <v>15</v>
      </c>
      <c r="J10" s="31" t="s">
        <v>55</v>
      </c>
      <c r="K10" s="31" t="s">
        <v>94</v>
      </c>
      <c r="L10" s="31" t="s">
        <v>18</v>
      </c>
      <c r="M10" s="31" t="s">
        <v>93</v>
      </c>
      <c r="Q10" s="31" t="s">
        <v>17</v>
      </c>
      <c r="R10" s="31" t="s">
        <v>19</v>
      </c>
      <c r="S10" s="31" t="s">
        <v>0</v>
      </c>
      <c r="T10" s="31" t="s">
        <v>97</v>
      </c>
      <c r="U10" s="31" t="s">
        <v>51</v>
      </c>
      <c r="V10" s="14" t="s">
        <v>49</v>
      </c>
      <c r="W10" s="32" t="s">
        <v>103</v>
      </c>
    </row>
    <row r="11" spans="2:25" ht="31.5">
      <c r="B11" s="49" t="str">
        <f>מניות!B7</f>
        <v>4. מניות</v>
      </c>
      <c r="C11" s="31" t="s">
        <v>38</v>
      </c>
      <c r="D11" s="14" t="s">
        <v>111</v>
      </c>
      <c r="E11" s="42" t="s">
        <v>109</v>
      </c>
      <c r="H11" s="31" t="s">
        <v>93</v>
      </c>
      <c r="S11" s="31" t="s">
        <v>0</v>
      </c>
      <c r="T11" s="14" t="s">
        <v>97</v>
      </c>
      <c r="U11" s="14" t="s">
        <v>51</v>
      </c>
      <c r="V11" s="14" t="s">
        <v>49</v>
      </c>
      <c r="W11" s="15" t="s">
        <v>103</v>
      </c>
    </row>
    <row r="12" spans="2:25" ht="31.5">
      <c r="B12" s="49" t="str">
        <f>'תעודות סל'!B7:N7</f>
        <v>5. תעודות סל</v>
      </c>
      <c r="C12" s="31" t="s">
        <v>38</v>
      </c>
      <c r="D12" s="14" t="s">
        <v>111</v>
      </c>
      <c r="E12" s="42" t="s">
        <v>109</v>
      </c>
      <c r="H12" s="31" t="s">
        <v>93</v>
      </c>
      <c r="S12" s="31" t="s">
        <v>0</v>
      </c>
      <c r="T12" s="31" t="s">
        <v>97</v>
      </c>
      <c r="U12" s="31" t="s">
        <v>51</v>
      </c>
      <c r="V12" s="31" t="s">
        <v>49</v>
      </c>
      <c r="W12" s="32" t="s">
        <v>103</v>
      </c>
    </row>
    <row r="13" spans="2:25" ht="31.5">
      <c r="B13" s="49" t="str">
        <f>'קרנות נאמנות'!B7:O7</f>
        <v>6. קרנות נאמנות</v>
      </c>
      <c r="C13" s="31" t="s">
        <v>38</v>
      </c>
      <c r="D13" s="31" t="s">
        <v>111</v>
      </c>
      <c r="G13" s="31" t="s">
        <v>54</v>
      </c>
      <c r="H13" s="31" t="s">
        <v>93</v>
      </c>
      <c r="S13" s="31" t="s">
        <v>0</v>
      </c>
      <c r="T13" s="31" t="s">
        <v>97</v>
      </c>
      <c r="U13" s="31" t="s">
        <v>51</v>
      </c>
      <c r="V13" s="31" t="s">
        <v>49</v>
      </c>
      <c r="W13" s="32" t="s">
        <v>103</v>
      </c>
    </row>
    <row r="14" spans="2:25" ht="31.5">
      <c r="B14" s="49" t="str">
        <f>'כתבי אופציה'!B7:L7</f>
        <v>7. כתבי אופציה</v>
      </c>
      <c r="C14" s="31" t="s">
        <v>38</v>
      </c>
      <c r="D14" s="31" t="s">
        <v>111</v>
      </c>
      <c r="G14" s="31" t="s">
        <v>54</v>
      </c>
      <c r="H14" s="31" t="s">
        <v>93</v>
      </c>
      <c r="S14" s="31" t="s">
        <v>0</v>
      </c>
      <c r="T14" s="31" t="s">
        <v>97</v>
      </c>
      <c r="U14" s="31" t="s">
        <v>51</v>
      </c>
      <c r="V14" s="31" t="s">
        <v>49</v>
      </c>
      <c r="W14" s="32" t="s">
        <v>103</v>
      </c>
    </row>
    <row r="15" spans="2:25" ht="31.5">
      <c r="B15" s="49" t="str">
        <f>אופציות!B7</f>
        <v>8. אופציות</v>
      </c>
      <c r="C15" s="31" t="s">
        <v>38</v>
      </c>
      <c r="D15" s="31" t="s">
        <v>111</v>
      </c>
      <c r="G15" s="31" t="s">
        <v>54</v>
      </c>
      <c r="H15" s="31" t="s">
        <v>93</v>
      </c>
      <c r="S15" s="31" t="s">
        <v>0</v>
      </c>
      <c r="T15" s="31" t="s">
        <v>97</v>
      </c>
      <c r="U15" s="31" t="s">
        <v>51</v>
      </c>
      <c r="V15" s="31" t="s">
        <v>49</v>
      </c>
      <c r="W15" s="32" t="s">
        <v>103</v>
      </c>
    </row>
    <row r="16" spans="2:25" ht="31.5">
      <c r="B16" s="49" t="str">
        <f>'חוזים עתידיים'!B7:I7</f>
        <v>9. חוזים עתידיים</v>
      </c>
      <c r="C16" s="31" t="s">
        <v>38</v>
      </c>
      <c r="D16" s="31" t="s">
        <v>111</v>
      </c>
      <c r="G16" s="31" t="s">
        <v>54</v>
      </c>
      <c r="H16" s="31" t="s">
        <v>93</v>
      </c>
      <c r="S16" s="31" t="s">
        <v>0</v>
      </c>
      <c r="T16" s="32" t="s">
        <v>97</v>
      </c>
    </row>
    <row r="17" spans="2:25" ht="31.5">
      <c r="B17" s="49" t="str">
        <f>'מוצרים מובנים'!B7:Q7</f>
        <v>10. מוצרים מובנים</v>
      </c>
      <c r="C17" s="31" t="s">
        <v>38</v>
      </c>
      <c r="F17" s="14" t="s">
        <v>42</v>
      </c>
      <c r="I17" s="31" t="s">
        <v>15</v>
      </c>
      <c r="J17" s="31" t="s">
        <v>55</v>
      </c>
      <c r="K17" s="31" t="s">
        <v>94</v>
      </c>
      <c r="L17" s="31" t="s">
        <v>18</v>
      </c>
      <c r="M17" s="31" t="s">
        <v>93</v>
      </c>
      <c r="Q17" s="31" t="s">
        <v>17</v>
      </c>
      <c r="R17" s="31" t="s">
        <v>19</v>
      </c>
      <c r="S17" s="31" t="s">
        <v>0</v>
      </c>
      <c r="T17" s="31" t="s">
        <v>97</v>
      </c>
      <c r="U17" s="31" t="s">
        <v>51</v>
      </c>
      <c r="V17" s="31" t="s">
        <v>49</v>
      </c>
      <c r="W17" s="32" t="s">
        <v>103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38</v>
      </c>
      <c r="I19" s="31" t="s">
        <v>15</v>
      </c>
      <c r="J19" s="31" t="s">
        <v>55</v>
      </c>
      <c r="K19" s="31" t="s">
        <v>94</v>
      </c>
      <c r="L19" s="31" t="s">
        <v>18</v>
      </c>
      <c r="M19" s="31" t="s">
        <v>93</v>
      </c>
      <c r="Q19" s="31" t="s">
        <v>17</v>
      </c>
      <c r="R19" s="31" t="s">
        <v>19</v>
      </c>
      <c r="S19" s="31" t="s">
        <v>0</v>
      </c>
      <c r="T19" s="31" t="s">
        <v>97</v>
      </c>
      <c r="U19" s="31" t="s">
        <v>102</v>
      </c>
      <c r="V19" s="31" t="s">
        <v>49</v>
      </c>
      <c r="W19" s="32" t="s">
        <v>103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38</v>
      </c>
      <c r="D20" s="42" t="s">
        <v>110</v>
      </c>
      <c r="E20" s="42" t="s">
        <v>109</v>
      </c>
      <c r="G20" s="31" t="s">
        <v>54</v>
      </c>
      <c r="I20" s="31" t="s">
        <v>15</v>
      </c>
      <c r="J20" s="31" t="s">
        <v>55</v>
      </c>
      <c r="K20" s="31" t="s">
        <v>94</v>
      </c>
      <c r="L20" s="31" t="s">
        <v>18</v>
      </c>
      <c r="M20" s="31" t="s">
        <v>93</v>
      </c>
      <c r="Q20" s="31" t="s">
        <v>17</v>
      </c>
      <c r="R20" s="31" t="s">
        <v>19</v>
      </c>
      <c r="S20" s="31" t="s">
        <v>0</v>
      </c>
      <c r="T20" s="31" t="s">
        <v>97</v>
      </c>
      <c r="U20" s="31" t="s">
        <v>102</v>
      </c>
      <c r="V20" s="31" t="s">
        <v>49</v>
      </c>
      <c r="W20" s="32" t="s">
        <v>103</v>
      </c>
    </row>
    <row r="21" spans="2:25" ht="31.5">
      <c r="B21" s="49" t="str">
        <f>'לא סחיר - אג"ח קונצרני'!B7:S7</f>
        <v>3. אג"ח קונצרני</v>
      </c>
      <c r="C21" s="31" t="s">
        <v>38</v>
      </c>
      <c r="D21" s="42" t="s">
        <v>110</v>
      </c>
      <c r="E21" s="42" t="s">
        <v>109</v>
      </c>
      <c r="G21" s="31" t="s">
        <v>54</v>
      </c>
      <c r="I21" s="31" t="s">
        <v>15</v>
      </c>
      <c r="J21" s="31" t="s">
        <v>55</v>
      </c>
      <c r="K21" s="31" t="s">
        <v>94</v>
      </c>
      <c r="L21" s="31" t="s">
        <v>18</v>
      </c>
      <c r="M21" s="31" t="s">
        <v>93</v>
      </c>
      <c r="Q21" s="31" t="s">
        <v>17</v>
      </c>
      <c r="R21" s="31" t="s">
        <v>19</v>
      </c>
      <c r="S21" s="31" t="s">
        <v>0</v>
      </c>
      <c r="T21" s="31" t="s">
        <v>97</v>
      </c>
      <c r="U21" s="31" t="s">
        <v>102</v>
      </c>
      <c r="V21" s="31" t="s">
        <v>49</v>
      </c>
      <c r="W21" s="32" t="s">
        <v>103</v>
      </c>
    </row>
    <row r="22" spans="2:25" ht="31.5">
      <c r="B22" s="49" t="str">
        <f>'לא סחיר - מניות'!B7:M7</f>
        <v>4. מניות</v>
      </c>
      <c r="C22" s="31" t="s">
        <v>38</v>
      </c>
      <c r="D22" s="42" t="s">
        <v>110</v>
      </c>
      <c r="E22" s="42" t="s">
        <v>109</v>
      </c>
      <c r="G22" s="31" t="s">
        <v>54</v>
      </c>
      <c r="H22" s="31" t="s">
        <v>93</v>
      </c>
      <c r="S22" s="31" t="s">
        <v>0</v>
      </c>
      <c r="T22" s="31" t="s">
        <v>97</v>
      </c>
      <c r="U22" s="31" t="s">
        <v>102</v>
      </c>
      <c r="V22" s="31" t="s">
        <v>49</v>
      </c>
      <c r="W22" s="32" t="s">
        <v>103</v>
      </c>
    </row>
    <row r="23" spans="2:25" ht="31.5">
      <c r="B23" s="49" t="str">
        <f>'לא סחיר - קרנות השקעה'!B7:K7</f>
        <v>5. קרנות השקעה</v>
      </c>
      <c r="C23" s="31" t="s">
        <v>38</v>
      </c>
      <c r="G23" s="31" t="s">
        <v>54</v>
      </c>
      <c r="H23" s="31" t="s">
        <v>93</v>
      </c>
      <c r="K23" s="31" t="s">
        <v>94</v>
      </c>
      <c r="S23" s="31" t="s">
        <v>0</v>
      </c>
      <c r="T23" s="31" t="s">
        <v>97</v>
      </c>
      <c r="U23" s="31" t="s">
        <v>102</v>
      </c>
      <c r="V23" s="31" t="s">
        <v>49</v>
      </c>
      <c r="W23" s="32" t="s">
        <v>103</v>
      </c>
    </row>
    <row r="24" spans="2:25" ht="31.5">
      <c r="B24" s="49" t="str">
        <f>'לא סחיר - כתבי אופציה'!B7:L7</f>
        <v>6. כתבי אופציה</v>
      </c>
      <c r="C24" s="31" t="s">
        <v>38</v>
      </c>
      <c r="G24" s="31" t="s">
        <v>54</v>
      </c>
      <c r="H24" s="31" t="s">
        <v>93</v>
      </c>
      <c r="K24" s="31" t="s">
        <v>94</v>
      </c>
      <c r="S24" s="31" t="s">
        <v>0</v>
      </c>
      <c r="T24" s="31" t="s">
        <v>97</v>
      </c>
      <c r="U24" s="31" t="s">
        <v>102</v>
      </c>
      <c r="V24" s="31" t="s">
        <v>49</v>
      </c>
      <c r="W24" s="32" t="s">
        <v>103</v>
      </c>
    </row>
    <row r="25" spans="2:25" ht="31.5">
      <c r="B25" s="49" t="str">
        <f>'לא סחיר - אופציות'!B7:L7</f>
        <v>7. אופציות</v>
      </c>
      <c r="C25" s="31" t="s">
        <v>38</v>
      </c>
      <c r="G25" s="31" t="s">
        <v>54</v>
      </c>
      <c r="H25" s="31" t="s">
        <v>93</v>
      </c>
      <c r="K25" s="31" t="s">
        <v>94</v>
      </c>
      <c r="S25" s="31" t="s">
        <v>0</v>
      </c>
      <c r="T25" s="31" t="s">
        <v>97</v>
      </c>
      <c r="U25" s="31" t="s">
        <v>102</v>
      </c>
      <c r="V25" s="31" t="s">
        <v>49</v>
      </c>
      <c r="W25" s="32" t="s">
        <v>103</v>
      </c>
    </row>
    <row r="26" spans="2:25" ht="31.5">
      <c r="B26" s="49" t="str">
        <f>'לא סחיר - חוזים עתידיים'!B7:K7</f>
        <v>8. חוזים עתידיים</v>
      </c>
      <c r="C26" s="31" t="s">
        <v>38</v>
      </c>
      <c r="G26" s="31" t="s">
        <v>54</v>
      </c>
      <c r="H26" s="31" t="s">
        <v>93</v>
      </c>
      <c r="K26" s="31" t="s">
        <v>94</v>
      </c>
      <c r="S26" s="31" t="s">
        <v>0</v>
      </c>
      <c r="T26" s="31" t="s">
        <v>97</v>
      </c>
      <c r="U26" s="31" t="s">
        <v>102</v>
      </c>
      <c r="V26" s="32" t="s">
        <v>103</v>
      </c>
    </row>
    <row r="27" spans="2:25" ht="31.5">
      <c r="B27" s="49" t="str">
        <f>'לא סחיר - מוצרים מובנים'!B7:Q7</f>
        <v>9. מוצרים מובנים</v>
      </c>
      <c r="C27" s="31" t="s">
        <v>38</v>
      </c>
      <c r="F27" s="31" t="s">
        <v>42</v>
      </c>
      <c r="I27" s="31" t="s">
        <v>15</v>
      </c>
      <c r="J27" s="31" t="s">
        <v>55</v>
      </c>
      <c r="K27" s="31" t="s">
        <v>94</v>
      </c>
      <c r="L27" s="31" t="s">
        <v>18</v>
      </c>
      <c r="M27" s="31" t="s">
        <v>93</v>
      </c>
      <c r="Q27" s="31" t="s">
        <v>17</v>
      </c>
      <c r="R27" s="31" t="s">
        <v>19</v>
      </c>
      <c r="S27" s="31" t="s">
        <v>0</v>
      </c>
      <c r="T27" s="31" t="s">
        <v>97</v>
      </c>
      <c r="U27" s="31" t="s">
        <v>102</v>
      </c>
      <c r="V27" s="31" t="s">
        <v>49</v>
      </c>
      <c r="W27" s="32" t="s">
        <v>103</v>
      </c>
    </row>
    <row r="28" spans="2:25" ht="31.5">
      <c r="B28" s="53" t="str">
        <f>הלוואות!B6</f>
        <v>1.ד. הלוואות:</v>
      </c>
      <c r="C28" s="31" t="s">
        <v>38</v>
      </c>
      <c r="I28" s="31" t="s">
        <v>15</v>
      </c>
      <c r="J28" s="31" t="s">
        <v>55</v>
      </c>
      <c r="L28" s="31" t="s">
        <v>18</v>
      </c>
      <c r="M28" s="31" t="s">
        <v>93</v>
      </c>
      <c r="Q28" s="14" t="s">
        <v>32</v>
      </c>
      <c r="R28" s="31" t="s">
        <v>19</v>
      </c>
      <c r="S28" s="31" t="s">
        <v>0</v>
      </c>
      <c r="T28" s="31" t="s">
        <v>97</v>
      </c>
      <c r="U28" s="31" t="s">
        <v>102</v>
      </c>
      <c r="V28" s="32" t="s">
        <v>103</v>
      </c>
    </row>
    <row r="29" spans="2:25" ht="47.25">
      <c r="B29" s="53" t="str">
        <f>'פקדונות מעל 3 חודשים'!B6:O6</f>
        <v>1.ה. פקדונות מעל 3 חודשים:</v>
      </c>
      <c r="C29" s="31" t="s">
        <v>38</v>
      </c>
      <c r="E29" s="31" t="s">
        <v>109</v>
      </c>
      <c r="I29" s="31" t="s">
        <v>15</v>
      </c>
      <c r="J29" s="31" t="s">
        <v>55</v>
      </c>
      <c r="L29" s="31" t="s">
        <v>18</v>
      </c>
      <c r="M29" s="31" t="s">
        <v>93</v>
      </c>
      <c r="O29" s="50" t="s">
        <v>43</v>
      </c>
      <c r="P29" s="51"/>
      <c r="R29" s="31" t="s">
        <v>19</v>
      </c>
      <c r="S29" s="31" t="s">
        <v>0</v>
      </c>
      <c r="T29" s="31" t="s">
        <v>97</v>
      </c>
      <c r="U29" s="31" t="s">
        <v>102</v>
      </c>
      <c r="V29" s="32" t="s">
        <v>103</v>
      </c>
    </row>
    <row r="30" spans="2:25" ht="63">
      <c r="B30" s="53" t="str">
        <f>'זכויות מקרקעין'!B6</f>
        <v>1. ו. זכויות במקרקעין:</v>
      </c>
      <c r="C30" s="14" t="s">
        <v>45</v>
      </c>
      <c r="N30" s="50" t="s">
        <v>77</v>
      </c>
      <c r="P30" s="51" t="s">
        <v>46</v>
      </c>
      <c r="U30" s="31" t="s">
        <v>102</v>
      </c>
      <c r="V30" s="15" t="s">
        <v>48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47</v>
      </c>
      <c r="R31" s="14" t="s">
        <v>44</v>
      </c>
      <c r="U31" s="31" t="s">
        <v>102</v>
      </c>
      <c r="V31" s="15" t="s">
        <v>48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99</v>
      </c>
      <c r="Y32" s="15" t="s">
        <v>98</v>
      </c>
    </row>
  </sheetData>
  <sheetProtection sheet="1" objects="1" scenarios="1"/>
  <pageMargins left="0" right="0" top="0" bottom="0" header="0" footer="0"/>
  <pageSetup paperSize="9" scale="5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171</v>
      </c>
      <c r="C1" s="78" t="s" vm="1">
        <v>242</v>
      </c>
    </row>
    <row r="2" spans="2:54">
      <c r="B2" s="57" t="s">
        <v>170</v>
      </c>
      <c r="C2" s="78" t="s">
        <v>243</v>
      </c>
    </row>
    <row r="3" spans="2:54">
      <c r="B3" s="57" t="s">
        <v>172</v>
      </c>
      <c r="C3" s="78" t="s">
        <v>244</v>
      </c>
    </row>
    <row r="4" spans="2:54">
      <c r="B4" s="57" t="s">
        <v>173</v>
      </c>
      <c r="C4" s="78">
        <v>2142</v>
      </c>
    </row>
    <row r="6" spans="2:54" ht="26.25" customHeight="1">
      <c r="B6" s="145" t="s">
        <v>202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54" ht="26.25" customHeight="1">
      <c r="B7" s="145" t="s">
        <v>90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</row>
    <row r="8" spans="2:54" s="3" customFormat="1" ht="78.75">
      <c r="B8" s="23" t="s">
        <v>108</v>
      </c>
      <c r="C8" s="31" t="s">
        <v>38</v>
      </c>
      <c r="D8" s="31" t="s">
        <v>54</v>
      </c>
      <c r="E8" s="31" t="s">
        <v>93</v>
      </c>
      <c r="F8" s="31" t="s">
        <v>94</v>
      </c>
      <c r="G8" s="31" t="s">
        <v>226</v>
      </c>
      <c r="H8" s="31" t="s">
        <v>225</v>
      </c>
      <c r="I8" s="31" t="s">
        <v>102</v>
      </c>
      <c r="J8" s="31" t="s">
        <v>49</v>
      </c>
      <c r="K8" s="31" t="s">
        <v>174</v>
      </c>
      <c r="L8" s="32" t="s">
        <v>176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233</v>
      </c>
      <c r="H9" s="17"/>
      <c r="I9" s="17" t="s">
        <v>229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95" t="s">
        <v>241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95" t="s">
        <v>104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95" t="s">
        <v>224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95" t="s">
        <v>232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2"/>
  <sheetViews>
    <sheetView rightToLeft="1" topLeftCell="A70" workbookViewId="0">
      <selection activeCell="D86" sqref="D86:D87"/>
    </sheetView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41.710937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6.8554687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171</v>
      </c>
      <c r="C1" s="78" t="s" vm="1">
        <v>242</v>
      </c>
    </row>
    <row r="2" spans="2:51">
      <c r="B2" s="57" t="s">
        <v>170</v>
      </c>
      <c r="C2" s="78" t="s">
        <v>243</v>
      </c>
    </row>
    <row r="3" spans="2:51">
      <c r="B3" s="57" t="s">
        <v>172</v>
      </c>
      <c r="C3" s="78" t="s">
        <v>244</v>
      </c>
    </row>
    <row r="4" spans="2:51">
      <c r="B4" s="57" t="s">
        <v>173</v>
      </c>
      <c r="C4" s="78">
        <v>2142</v>
      </c>
    </row>
    <row r="6" spans="2:51" ht="26.25" customHeight="1">
      <c r="B6" s="145" t="s">
        <v>202</v>
      </c>
      <c r="C6" s="146"/>
      <c r="D6" s="146"/>
      <c r="E6" s="146"/>
      <c r="F6" s="146"/>
      <c r="G6" s="146"/>
      <c r="H6" s="146"/>
      <c r="I6" s="146"/>
      <c r="J6" s="146"/>
      <c r="K6" s="147"/>
    </row>
    <row r="7" spans="2:51" ht="26.25" customHeight="1">
      <c r="B7" s="145" t="s">
        <v>91</v>
      </c>
      <c r="C7" s="146"/>
      <c r="D7" s="146"/>
      <c r="E7" s="146"/>
      <c r="F7" s="146"/>
      <c r="G7" s="146"/>
      <c r="H7" s="146"/>
      <c r="I7" s="146"/>
      <c r="J7" s="146"/>
      <c r="K7" s="147"/>
    </row>
    <row r="8" spans="2:51" s="3" customFormat="1" ht="63">
      <c r="B8" s="23" t="s">
        <v>108</v>
      </c>
      <c r="C8" s="31" t="s">
        <v>38</v>
      </c>
      <c r="D8" s="31" t="s">
        <v>54</v>
      </c>
      <c r="E8" s="31" t="s">
        <v>93</v>
      </c>
      <c r="F8" s="31" t="s">
        <v>94</v>
      </c>
      <c r="G8" s="31" t="s">
        <v>226</v>
      </c>
      <c r="H8" s="31" t="s">
        <v>225</v>
      </c>
      <c r="I8" s="31" t="s">
        <v>102</v>
      </c>
      <c r="J8" s="31" t="s">
        <v>174</v>
      </c>
      <c r="K8" s="32" t="s">
        <v>176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233</v>
      </c>
      <c r="H9" s="17"/>
      <c r="I9" s="17" t="s">
        <v>229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97" t="s">
        <v>41</v>
      </c>
      <c r="C11" s="99"/>
      <c r="D11" s="99"/>
      <c r="E11" s="99"/>
      <c r="F11" s="99"/>
      <c r="G11" s="100"/>
      <c r="H11" s="101"/>
      <c r="I11" s="100">
        <v>-4851.7149100000006</v>
      </c>
      <c r="J11" s="102">
        <f>I11/$I$11</f>
        <v>1</v>
      </c>
      <c r="K11" s="102">
        <f>I11/'סכום נכסי הקרן'!$C$42</f>
        <v>-6.4863728853601227E-3</v>
      </c>
      <c r="AW11" s="1"/>
    </row>
    <row r="12" spans="2:51" ht="19.5" customHeight="1">
      <c r="B12" s="81" t="s">
        <v>31</v>
      </c>
      <c r="C12" s="82"/>
      <c r="D12" s="82"/>
      <c r="E12" s="82"/>
      <c r="F12" s="82"/>
      <c r="G12" s="90"/>
      <c r="H12" s="92"/>
      <c r="I12" s="90">
        <v>-4851.7149100000006</v>
      </c>
      <c r="J12" s="91">
        <f t="shared" ref="J12:J46" si="0">I12/$I$11</f>
        <v>1</v>
      </c>
      <c r="K12" s="91">
        <f>I12/'סכום נכסי הקרן'!$C$42</f>
        <v>-6.4863728853601227E-3</v>
      </c>
    </row>
    <row r="13" spans="2:51">
      <c r="B13" s="98" t="s">
        <v>1111</v>
      </c>
      <c r="C13" s="82"/>
      <c r="D13" s="82"/>
      <c r="E13" s="82"/>
      <c r="F13" s="82"/>
      <c r="G13" s="90"/>
      <c r="H13" s="92"/>
      <c r="I13" s="90">
        <v>-5417.2730000000001</v>
      </c>
      <c r="J13" s="91">
        <f t="shared" si="0"/>
        <v>1.116568697974053</v>
      </c>
      <c r="K13" s="91">
        <f>I13/'סכום נכסי הקרן'!$C$42</f>
        <v>-7.2424809271807531E-3</v>
      </c>
    </row>
    <row r="14" spans="2:51">
      <c r="B14" s="86" t="s">
        <v>1112</v>
      </c>
      <c r="C14" s="80" t="s">
        <v>1113</v>
      </c>
      <c r="D14" s="93" t="s">
        <v>940</v>
      </c>
      <c r="E14" s="93" t="s">
        <v>155</v>
      </c>
      <c r="F14" s="106">
        <v>43314</v>
      </c>
      <c r="G14" s="87">
        <v>10958650</v>
      </c>
      <c r="H14" s="89">
        <v>-2.7526999999999999</v>
      </c>
      <c r="I14" s="87">
        <v>-301.65546000000001</v>
      </c>
      <c r="J14" s="88">
        <f t="shared" si="0"/>
        <v>6.2175017616605995E-2</v>
      </c>
      <c r="K14" s="88">
        <f>I14/'סכום נכסי הקרן'!$C$42</f>
        <v>-4.0329034841514108E-4</v>
      </c>
    </row>
    <row r="15" spans="2:51">
      <c r="B15" s="86" t="s">
        <v>1112</v>
      </c>
      <c r="C15" s="80" t="s">
        <v>1114</v>
      </c>
      <c r="D15" s="93" t="s">
        <v>940</v>
      </c>
      <c r="E15" s="93" t="s">
        <v>155</v>
      </c>
      <c r="F15" s="106">
        <v>43313</v>
      </c>
      <c r="G15" s="87">
        <v>1799900</v>
      </c>
      <c r="H15" s="89">
        <v>-3.0926</v>
      </c>
      <c r="I15" s="87">
        <v>-55.663730000000001</v>
      </c>
      <c r="J15" s="88">
        <f t="shared" si="0"/>
        <v>1.1473000997084553E-2</v>
      </c>
      <c r="K15" s="88">
        <f>I15/'סכום נכסי הקרן'!$C$42</f>
        <v>-7.4418162581198902E-5</v>
      </c>
    </row>
    <row r="16" spans="2:51" s="7" customFormat="1">
      <c r="B16" s="86" t="s">
        <v>1112</v>
      </c>
      <c r="C16" s="80" t="s">
        <v>1115</v>
      </c>
      <c r="D16" s="93" t="s">
        <v>940</v>
      </c>
      <c r="E16" s="93" t="s">
        <v>155</v>
      </c>
      <c r="F16" s="106">
        <v>43269</v>
      </c>
      <c r="G16" s="87">
        <v>8830000</v>
      </c>
      <c r="H16" s="89">
        <v>-4.8723000000000001</v>
      </c>
      <c r="I16" s="87">
        <v>-430.22613999999999</v>
      </c>
      <c r="J16" s="88">
        <f t="shared" si="0"/>
        <v>8.867506602938463E-2</v>
      </c>
      <c r="K16" s="88">
        <f>I16/'סכום נכסי הקרן'!$C$42</f>
        <v>-5.7517954390051901E-4</v>
      </c>
      <c r="AW16" s="1"/>
      <c r="AY16" s="1"/>
    </row>
    <row r="17" spans="2:51" s="7" customFormat="1">
      <c r="B17" s="86" t="s">
        <v>1112</v>
      </c>
      <c r="C17" s="80" t="s">
        <v>1116</v>
      </c>
      <c r="D17" s="93" t="s">
        <v>940</v>
      </c>
      <c r="E17" s="93" t="s">
        <v>155</v>
      </c>
      <c r="F17" s="106">
        <v>43326</v>
      </c>
      <c r="G17" s="87">
        <v>4308000</v>
      </c>
      <c r="H17" s="89">
        <v>-2.6463999999999999</v>
      </c>
      <c r="I17" s="87">
        <v>-114.00636</v>
      </c>
      <c r="J17" s="88">
        <f t="shared" si="0"/>
        <v>2.3498157273218676E-2</v>
      </c>
      <c r="K17" s="88">
        <f>I17/'סכום נכסי הקרן'!$C$42</f>
        <v>-1.5241781019293337E-4</v>
      </c>
      <c r="AW17" s="1"/>
      <c r="AY17" s="1"/>
    </row>
    <row r="18" spans="2:51" s="7" customFormat="1">
      <c r="B18" s="86" t="s">
        <v>1112</v>
      </c>
      <c r="C18" s="80" t="s">
        <v>1117</v>
      </c>
      <c r="D18" s="93" t="s">
        <v>940</v>
      </c>
      <c r="E18" s="93" t="s">
        <v>155</v>
      </c>
      <c r="F18" s="106">
        <v>43312</v>
      </c>
      <c r="G18" s="87">
        <v>356780</v>
      </c>
      <c r="H18" s="89">
        <v>-3.5324</v>
      </c>
      <c r="I18" s="87">
        <v>-12.60285</v>
      </c>
      <c r="J18" s="88">
        <f t="shared" si="0"/>
        <v>2.597607286038989E-3</v>
      </c>
      <c r="K18" s="88">
        <f>I18/'סכום נכסי הקרן'!$C$42</f>
        <v>-1.6849049466977197E-5</v>
      </c>
      <c r="AW18" s="1"/>
      <c r="AY18" s="1"/>
    </row>
    <row r="19" spans="2:51">
      <c r="B19" s="86" t="s">
        <v>1112</v>
      </c>
      <c r="C19" s="80" t="s">
        <v>1118</v>
      </c>
      <c r="D19" s="93" t="s">
        <v>940</v>
      </c>
      <c r="E19" s="93" t="s">
        <v>155</v>
      </c>
      <c r="F19" s="106">
        <v>43328</v>
      </c>
      <c r="G19" s="87">
        <v>3573300</v>
      </c>
      <c r="H19" s="89">
        <v>-3.0768</v>
      </c>
      <c r="I19" s="87">
        <v>-109.94372</v>
      </c>
      <c r="J19" s="88">
        <f t="shared" si="0"/>
        <v>2.2660795623706584E-2</v>
      </c>
      <c r="K19" s="88">
        <f>I19/'סכום נכסי הקרן'!$C$42</f>
        <v>-1.4698637029429771E-4</v>
      </c>
    </row>
    <row r="20" spans="2:51">
      <c r="B20" s="86" t="s">
        <v>1112</v>
      </c>
      <c r="C20" s="80" t="s">
        <v>1119</v>
      </c>
      <c r="D20" s="93" t="s">
        <v>940</v>
      </c>
      <c r="E20" s="93" t="s">
        <v>155</v>
      </c>
      <c r="F20" s="106">
        <v>43256</v>
      </c>
      <c r="G20" s="87">
        <v>1229305</v>
      </c>
      <c r="H20" s="89">
        <v>-6.5646000000000004</v>
      </c>
      <c r="I20" s="87">
        <v>-80.698560000000001</v>
      </c>
      <c r="J20" s="88">
        <f t="shared" si="0"/>
        <v>1.6632997094217145E-2</v>
      </c>
      <c r="K20" s="88">
        <f>I20/'סכום נכסי הקרן'!$C$42</f>
        <v>-1.078878213542038E-4</v>
      </c>
    </row>
    <row r="21" spans="2:51">
      <c r="B21" s="86" t="s">
        <v>1112</v>
      </c>
      <c r="C21" s="80" t="s">
        <v>1120</v>
      </c>
      <c r="D21" s="93" t="s">
        <v>940</v>
      </c>
      <c r="E21" s="93" t="s">
        <v>155</v>
      </c>
      <c r="F21" s="106">
        <v>43396</v>
      </c>
      <c r="G21" s="87">
        <v>7940900</v>
      </c>
      <c r="H21" s="89">
        <v>-2.8586</v>
      </c>
      <c r="I21" s="87">
        <v>-227.00110000000001</v>
      </c>
      <c r="J21" s="88">
        <f t="shared" si="0"/>
        <v>4.6787806829317588E-2</v>
      </c>
      <c r="K21" s="88">
        <f>I21/'סכום נכסי הקרן'!$C$42</f>
        <v>-3.0348316158315279E-4</v>
      </c>
    </row>
    <row r="22" spans="2:51">
      <c r="B22" s="86" t="s">
        <v>1112</v>
      </c>
      <c r="C22" s="80" t="s">
        <v>1121</v>
      </c>
      <c r="D22" s="93" t="s">
        <v>940</v>
      </c>
      <c r="E22" s="93" t="s">
        <v>155</v>
      </c>
      <c r="F22" s="106">
        <v>43283</v>
      </c>
      <c r="G22" s="87">
        <v>1798250</v>
      </c>
      <c r="H22" s="89">
        <v>-3.7725</v>
      </c>
      <c r="I22" s="87">
        <v>-67.838460000000012</v>
      </c>
      <c r="J22" s="88">
        <f t="shared" si="0"/>
        <v>1.3982367319270208E-2</v>
      </c>
      <c r="K22" s="88">
        <f>I22/'סכום נכסי הקרן'!$C$42</f>
        <v>-9.0694848252859795E-5</v>
      </c>
    </row>
    <row r="23" spans="2:51">
      <c r="B23" s="86" t="s">
        <v>1112</v>
      </c>
      <c r="C23" s="80" t="s">
        <v>1122</v>
      </c>
      <c r="D23" s="93" t="s">
        <v>940</v>
      </c>
      <c r="E23" s="93" t="s">
        <v>155</v>
      </c>
      <c r="F23" s="106">
        <v>43312</v>
      </c>
      <c r="G23" s="87">
        <v>12140040</v>
      </c>
      <c r="H23" s="89">
        <v>-3.4514</v>
      </c>
      <c r="I23" s="87">
        <v>-418.99834000000004</v>
      </c>
      <c r="J23" s="88">
        <f t="shared" si="0"/>
        <v>8.6360873994552168E-2</v>
      </c>
      <c r="K23" s="88">
        <f>I23/'סכום נכסי הקרן'!$C$42</f>
        <v>-5.6016883143426529E-4</v>
      </c>
    </row>
    <row r="24" spans="2:51">
      <c r="B24" s="86" t="s">
        <v>1112</v>
      </c>
      <c r="C24" s="80" t="s">
        <v>1123</v>
      </c>
      <c r="D24" s="93" t="s">
        <v>940</v>
      </c>
      <c r="E24" s="93" t="s">
        <v>155</v>
      </c>
      <c r="F24" s="106">
        <v>43395</v>
      </c>
      <c r="G24" s="87">
        <v>4488750</v>
      </c>
      <c r="H24" s="89">
        <v>-3.3950999999999998</v>
      </c>
      <c r="I24" s="87">
        <v>-152.39644000000001</v>
      </c>
      <c r="J24" s="88">
        <f t="shared" si="0"/>
        <v>3.141083984260732E-2</v>
      </c>
      <c r="K24" s="88">
        <f>I24/'סכום נכסי הקרן'!$C$42</f>
        <v>-2.0374241986147756E-4</v>
      </c>
    </row>
    <row r="25" spans="2:51">
      <c r="B25" s="86" t="s">
        <v>1112</v>
      </c>
      <c r="C25" s="80" t="s">
        <v>1124</v>
      </c>
      <c r="D25" s="93" t="s">
        <v>940</v>
      </c>
      <c r="E25" s="93" t="s">
        <v>155</v>
      </c>
      <c r="F25" s="106">
        <v>43360</v>
      </c>
      <c r="G25" s="87">
        <v>1536680</v>
      </c>
      <c r="H25" s="89">
        <v>4.9767999999999999</v>
      </c>
      <c r="I25" s="87">
        <v>76.477329999999995</v>
      </c>
      <c r="J25" s="88">
        <f t="shared" si="0"/>
        <v>-1.5762948033564483E-2</v>
      </c>
      <c r="K25" s="88">
        <f>I25/'סכום נכסי הקרן'!$C$42</f>
        <v>1.0224435871825334E-4</v>
      </c>
    </row>
    <row r="26" spans="2:51">
      <c r="B26" s="86" t="s">
        <v>1112</v>
      </c>
      <c r="C26" s="80" t="s">
        <v>1125</v>
      </c>
      <c r="D26" s="93" t="s">
        <v>940</v>
      </c>
      <c r="E26" s="93" t="s">
        <v>155</v>
      </c>
      <c r="F26" s="106">
        <v>43384</v>
      </c>
      <c r="G26" s="87">
        <v>1805850</v>
      </c>
      <c r="H26" s="89">
        <v>-3.7551999999999999</v>
      </c>
      <c r="I26" s="87">
        <v>-67.812429999999992</v>
      </c>
      <c r="J26" s="88">
        <f t="shared" si="0"/>
        <v>1.3977002206009665E-2</v>
      </c>
      <c r="K26" s="88">
        <f>I26/'סכום נכסי הקרן'!$C$42</f>
        <v>-9.0660048127679714E-5</v>
      </c>
    </row>
    <row r="27" spans="2:51">
      <c r="B27" s="86" t="s">
        <v>1112</v>
      </c>
      <c r="C27" s="80" t="s">
        <v>1126</v>
      </c>
      <c r="D27" s="93" t="s">
        <v>940</v>
      </c>
      <c r="E27" s="93" t="s">
        <v>155</v>
      </c>
      <c r="F27" s="106">
        <v>43272</v>
      </c>
      <c r="G27" s="87">
        <v>3563000</v>
      </c>
      <c r="H27" s="89">
        <v>-4.9587000000000003</v>
      </c>
      <c r="I27" s="87">
        <v>-176.67733999999999</v>
      </c>
      <c r="J27" s="88">
        <f t="shared" si="0"/>
        <v>3.6415441401110679E-2</v>
      </c>
      <c r="K27" s="88">
        <f>I27/'סכום נכסי הקרן'!$C$42</f>
        <v>-2.3620413171258474E-4</v>
      </c>
    </row>
    <row r="28" spans="2:51">
      <c r="B28" s="86" t="s">
        <v>1112</v>
      </c>
      <c r="C28" s="80" t="s">
        <v>1127</v>
      </c>
      <c r="D28" s="93" t="s">
        <v>940</v>
      </c>
      <c r="E28" s="93" t="s">
        <v>155</v>
      </c>
      <c r="F28" s="106">
        <v>43326</v>
      </c>
      <c r="G28" s="87">
        <v>9752670</v>
      </c>
      <c r="H28" s="89">
        <v>-2.6354000000000002</v>
      </c>
      <c r="I28" s="87">
        <v>-257.02498000000003</v>
      </c>
      <c r="J28" s="88">
        <f t="shared" si="0"/>
        <v>5.297610943096407E-2</v>
      </c>
      <c r="K28" s="88">
        <f>I28/'סכום נכסי הקרן'!$C$42</f>
        <v>-3.4362279978487605E-4</v>
      </c>
    </row>
    <row r="29" spans="2:51">
      <c r="B29" s="86" t="s">
        <v>1112</v>
      </c>
      <c r="C29" s="80" t="s">
        <v>1128</v>
      </c>
      <c r="D29" s="93" t="s">
        <v>940</v>
      </c>
      <c r="E29" s="93" t="s">
        <v>155</v>
      </c>
      <c r="F29" s="106">
        <v>43298</v>
      </c>
      <c r="G29" s="87">
        <v>2135880</v>
      </c>
      <c r="H29" s="89">
        <v>-4.6699000000000002</v>
      </c>
      <c r="I29" s="87">
        <v>-99.744339999999994</v>
      </c>
      <c r="J29" s="88">
        <f t="shared" si="0"/>
        <v>2.0558573999147033E-2</v>
      </c>
      <c r="K29" s="88">
        <f>I29/'סכום נכסי הקרן'!$C$42</f>
        <v>-1.3335057694973694E-4</v>
      </c>
    </row>
    <row r="30" spans="2:51">
      <c r="B30" s="86" t="s">
        <v>1112</v>
      </c>
      <c r="C30" s="80" t="s">
        <v>1129</v>
      </c>
      <c r="D30" s="93" t="s">
        <v>940</v>
      </c>
      <c r="E30" s="93" t="s">
        <v>155</v>
      </c>
      <c r="F30" s="106">
        <v>43103</v>
      </c>
      <c r="G30" s="87">
        <v>9797100</v>
      </c>
      <c r="H30" s="89">
        <v>-10.5404</v>
      </c>
      <c r="I30" s="87">
        <v>-1032.65563</v>
      </c>
      <c r="J30" s="88">
        <f t="shared" si="0"/>
        <v>0.21284342735628706</v>
      </c>
      <c r="K30" s="88">
        <f>I30/'סכום נכסי הקרן'!$C$42</f>
        <v>-1.3805818360309375E-3</v>
      </c>
    </row>
    <row r="31" spans="2:51">
      <c r="B31" s="86" t="s">
        <v>1112</v>
      </c>
      <c r="C31" s="80" t="s">
        <v>1130</v>
      </c>
      <c r="D31" s="93" t="s">
        <v>940</v>
      </c>
      <c r="E31" s="93" t="s">
        <v>155</v>
      </c>
      <c r="F31" s="106">
        <v>43313</v>
      </c>
      <c r="G31" s="87">
        <v>10520496</v>
      </c>
      <c r="H31" s="89">
        <v>-3.2542</v>
      </c>
      <c r="I31" s="87">
        <v>-342.35338000000002</v>
      </c>
      <c r="J31" s="88">
        <f t="shared" si="0"/>
        <v>7.0563375291150393E-2</v>
      </c>
      <c r="K31" s="88">
        <f>I31/'סכום נכסי הקרן'!$C$42</f>
        <v>-4.5770036418800838E-4</v>
      </c>
    </row>
    <row r="32" spans="2:51">
      <c r="B32" s="86" t="s">
        <v>1112</v>
      </c>
      <c r="C32" s="80" t="s">
        <v>1131</v>
      </c>
      <c r="D32" s="93" t="s">
        <v>940</v>
      </c>
      <c r="E32" s="93" t="s">
        <v>155</v>
      </c>
      <c r="F32" s="106">
        <v>43255</v>
      </c>
      <c r="G32" s="87">
        <v>16474900</v>
      </c>
      <c r="H32" s="89">
        <v>-6.9934000000000003</v>
      </c>
      <c r="I32" s="87">
        <v>-1152.14825</v>
      </c>
      <c r="J32" s="88">
        <f t="shared" si="0"/>
        <v>0.23747237242346539</v>
      </c>
      <c r="K32" s="88">
        <f>I32/'סכום נכסי הקרן'!$C$42</f>
        <v>-1.5403343575097067E-3</v>
      </c>
    </row>
    <row r="33" spans="2:11">
      <c r="B33" s="86" t="s">
        <v>1112</v>
      </c>
      <c r="C33" s="80" t="s">
        <v>1132</v>
      </c>
      <c r="D33" s="93" t="s">
        <v>940</v>
      </c>
      <c r="E33" s="93" t="s">
        <v>155</v>
      </c>
      <c r="F33" s="106">
        <v>43271</v>
      </c>
      <c r="G33" s="87">
        <v>3715110</v>
      </c>
      <c r="H33" s="89">
        <v>-4.6380999999999997</v>
      </c>
      <c r="I33" s="87">
        <v>-172.30926000000002</v>
      </c>
      <c r="J33" s="88">
        <f t="shared" si="0"/>
        <v>3.5515124692270923E-2</v>
      </c>
      <c r="K33" s="88">
        <f>I33/'סכום נכסי הקרן'!$C$42</f>
        <v>-2.3036434182412989E-4</v>
      </c>
    </row>
    <row r="34" spans="2:11">
      <c r="B34" s="86" t="s">
        <v>1112</v>
      </c>
      <c r="C34" s="80" t="s">
        <v>1133</v>
      </c>
      <c r="D34" s="93" t="s">
        <v>940</v>
      </c>
      <c r="E34" s="93" t="s">
        <v>155</v>
      </c>
      <c r="F34" s="106">
        <v>43419</v>
      </c>
      <c r="G34" s="87">
        <v>5074860</v>
      </c>
      <c r="H34" s="89">
        <v>-2.2241</v>
      </c>
      <c r="I34" s="87">
        <v>-112.87021</v>
      </c>
      <c r="J34" s="88">
        <f t="shared" si="0"/>
        <v>2.3263982343101026E-2</v>
      </c>
      <c r="K34" s="88">
        <f>I34/'סכום נכסי הקרן'!$C$42</f>
        <v>-1.5089886427578715E-4</v>
      </c>
    </row>
    <row r="35" spans="2:11">
      <c r="B35" s="86" t="s">
        <v>1112</v>
      </c>
      <c r="C35" s="80" t="s">
        <v>1134</v>
      </c>
      <c r="D35" s="93" t="s">
        <v>940</v>
      </c>
      <c r="E35" s="93" t="s">
        <v>155</v>
      </c>
      <c r="F35" s="106">
        <v>43423</v>
      </c>
      <c r="G35" s="87">
        <v>3637600</v>
      </c>
      <c r="H35" s="89">
        <v>-1.8817999999999999</v>
      </c>
      <c r="I35" s="87">
        <v>-68.452979999999997</v>
      </c>
      <c r="J35" s="88">
        <f t="shared" si="0"/>
        <v>1.4109027688108736E-2</v>
      </c>
      <c r="K35" s="88">
        <f>I35/'סכום נכסי הקרן'!$C$42</f>
        <v>-9.1516414634943726E-5</v>
      </c>
    </row>
    <row r="36" spans="2:11">
      <c r="B36" s="86" t="s">
        <v>1112</v>
      </c>
      <c r="C36" s="80" t="s">
        <v>1135</v>
      </c>
      <c r="D36" s="93" t="s">
        <v>940</v>
      </c>
      <c r="E36" s="93" t="s">
        <v>157</v>
      </c>
      <c r="F36" s="106">
        <v>43423</v>
      </c>
      <c r="G36" s="87">
        <v>2119000</v>
      </c>
      <c r="H36" s="89">
        <v>-1.2744</v>
      </c>
      <c r="I36" s="87">
        <v>-27.004810000000003</v>
      </c>
      <c r="J36" s="88">
        <f t="shared" si="0"/>
        <v>5.5660339696258039E-3</v>
      </c>
      <c r="K36" s="88">
        <f>I36/'סכום נכסי הקרן'!$C$42</f>
        <v>-3.6103371819574183E-5</v>
      </c>
    </row>
    <row r="37" spans="2:11">
      <c r="B37" s="86" t="s">
        <v>1112</v>
      </c>
      <c r="C37" s="80" t="s">
        <v>1136</v>
      </c>
      <c r="D37" s="93" t="s">
        <v>940</v>
      </c>
      <c r="E37" s="93" t="s">
        <v>155</v>
      </c>
      <c r="F37" s="106">
        <v>43425</v>
      </c>
      <c r="G37" s="87">
        <v>2998400</v>
      </c>
      <c r="H37" s="89">
        <v>0.54500000000000004</v>
      </c>
      <c r="I37" s="87">
        <v>16.34178</v>
      </c>
      <c r="J37" s="88">
        <f t="shared" si="0"/>
        <v>-3.3682481974193321E-3</v>
      </c>
      <c r="K37" s="88">
        <f>I37/'סכום נכסי הקרן'!$C$42</f>
        <v>2.1847713778903868E-5</v>
      </c>
    </row>
    <row r="38" spans="2:11">
      <c r="B38" s="86" t="s">
        <v>1112</v>
      </c>
      <c r="C38" s="80" t="s">
        <v>1137</v>
      </c>
      <c r="D38" s="93" t="s">
        <v>940</v>
      </c>
      <c r="E38" s="93" t="s">
        <v>155</v>
      </c>
      <c r="F38" s="106">
        <v>43433</v>
      </c>
      <c r="G38" s="87">
        <v>7368000</v>
      </c>
      <c r="H38" s="89">
        <v>-1.2936000000000001</v>
      </c>
      <c r="I38" s="87">
        <v>-95.316000000000003</v>
      </c>
      <c r="J38" s="88">
        <f t="shared" si="0"/>
        <v>1.9645836939747145E-2</v>
      </c>
      <c r="K38" s="88">
        <f>I38/'סכום נכסי הקרן'!$C$42</f>
        <v>-1.2743022403618218E-4</v>
      </c>
    </row>
    <row r="39" spans="2:11">
      <c r="B39" s="86" t="s">
        <v>1112</v>
      </c>
      <c r="C39" s="80" t="s">
        <v>1138</v>
      </c>
      <c r="D39" s="93" t="s">
        <v>940</v>
      </c>
      <c r="E39" s="93" t="s">
        <v>155</v>
      </c>
      <c r="F39" s="106">
        <v>43440</v>
      </c>
      <c r="G39" s="87">
        <v>1874000</v>
      </c>
      <c r="H39" s="89">
        <v>0.6038</v>
      </c>
      <c r="I39" s="87">
        <v>11.315809999999999</v>
      </c>
      <c r="J39" s="88">
        <f t="shared" si="0"/>
        <v>-2.3323320124759759E-3</v>
      </c>
      <c r="K39" s="88">
        <f>I39/'סכום נכסי הקרן'!$C$42</f>
        <v>1.5128375125381577E-5</v>
      </c>
    </row>
    <row r="40" spans="2:11">
      <c r="B40" s="86" t="s">
        <v>1112</v>
      </c>
      <c r="C40" s="80" t="s">
        <v>1139</v>
      </c>
      <c r="D40" s="93" t="s">
        <v>940</v>
      </c>
      <c r="E40" s="93" t="s">
        <v>155</v>
      </c>
      <c r="F40" s="106">
        <v>43444</v>
      </c>
      <c r="G40" s="87">
        <v>6559000</v>
      </c>
      <c r="H40" s="89">
        <v>0.3649</v>
      </c>
      <c r="I40" s="87">
        <v>23.931290000000001</v>
      </c>
      <c r="J40" s="88">
        <f t="shared" si="0"/>
        <v>-4.932542501760475E-3</v>
      </c>
      <c r="K40" s="88">
        <f>I40/'סכום נכסי הקרן'!$C$42</f>
        <v>3.1994309939305529E-5</v>
      </c>
    </row>
    <row r="41" spans="2:11">
      <c r="B41" s="86" t="s">
        <v>1112</v>
      </c>
      <c r="C41" s="80" t="s">
        <v>1140</v>
      </c>
      <c r="D41" s="93" t="s">
        <v>940</v>
      </c>
      <c r="E41" s="93" t="s">
        <v>155</v>
      </c>
      <c r="F41" s="106">
        <v>43451</v>
      </c>
      <c r="G41" s="87">
        <v>2666760</v>
      </c>
      <c r="H41" s="89">
        <v>0.64710000000000001</v>
      </c>
      <c r="I41" s="87">
        <v>17.25723</v>
      </c>
      <c r="J41" s="88">
        <f t="shared" si="0"/>
        <v>-3.5569340573640583E-3</v>
      </c>
      <c r="K41" s="88">
        <f>I41/'סכום נכסי הקרן'!$C$42</f>
        <v>2.3071600624700196E-5</v>
      </c>
    </row>
    <row r="42" spans="2:11">
      <c r="B42" s="86" t="s">
        <v>1112</v>
      </c>
      <c r="C42" s="80" t="s">
        <v>1141</v>
      </c>
      <c r="D42" s="93" t="s">
        <v>940</v>
      </c>
      <c r="E42" s="93" t="s">
        <v>155</v>
      </c>
      <c r="F42" s="106">
        <v>43454</v>
      </c>
      <c r="G42" s="87">
        <v>3748000</v>
      </c>
      <c r="H42" s="89">
        <v>-0.34889999999999999</v>
      </c>
      <c r="I42" s="87">
        <v>-13.07532</v>
      </c>
      <c r="J42" s="88">
        <f t="shared" si="0"/>
        <v>2.6949893475913238E-3</v>
      </c>
      <c r="K42" s="88">
        <f>I42/'סכום נכסי הקרן'!$C$42</f>
        <v>-1.748070583055073E-5</v>
      </c>
    </row>
    <row r="43" spans="2:11">
      <c r="B43" s="86" t="s">
        <v>1112</v>
      </c>
      <c r="C43" s="80" t="s">
        <v>1142</v>
      </c>
      <c r="D43" s="93" t="s">
        <v>940</v>
      </c>
      <c r="E43" s="93" t="s">
        <v>155</v>
      </c>
      <c r="F43" s="106">
        <v>43458</v>
      </c>
      <c r="G43" s="87">
        <v>7496000</v>
      </c>
      <c r="H43" s="89">
        <v>-0.53539999999999999</v>
      </c>
      <c r="I43" s="87">
        <v>-40.134190000000004</v>
      </c>
      <c r="J43" s="88">
        <f t="shared" si="0"/>
        <v>8.272165769113585E-3</v>
      </c>
      <c r="K43" s="88">
        <f>I43/'סכום נכסי הקרן'!$C$42</f>
        <v>-5.3656351747982523E-5</v>
      </c>
    </row>
    <row r="44" spans="2:11">
      <c r="B44" s="86" t="s">
        <v>1112</v>
      </c>
      <c r="C44" s="80" t="s">
        <v>1143</v>
      </c>
      <c r="D44" s="93" t="s">
        <v>940</v>
      </c>
      <c r="E44" s="93" t="s">
        <v>155</v>
      </c>
      <c r="F44" s="106">
        <v>43458</v>
      </c>
      <c r="G44" s="87">
        <v>3745500</v>
      </c>
      <c r="H44" s="89">
        <v>0.6734</v>
      </c>
      <c r="I44" s="87">
        <v>25.22214</v>
      </c>
      <c r="J44" s="88">
        <f t="shared" si="0"/>
        <v>-5.1986030646635822E-3</v>
      </c>
      <c r="K44" s="88">
        <f>I44/'סכום נכסי הקרן'!$C$42</f>
        <v>3.3720077960383899E-5</v>
      </c>
    </row>
    <row r="45" spans="2:11">
      <c r="B45" s="86" t="s">
        <v>1112</v>
      </c>
      <c r="C45" s="80" t="s">
        <v>1144</v>
      </c>
      <c r="D45" s="93" t="s">
        <v>940</v>
      </c>
      <c r="E45" s="93" t="s">
        <v>155</v>
      </c>
      <c r="F45" s="106">
        <v>43460</v>
      </c>
      <c r="G45" s="87">
        <v>3676666</v>
      </c>
      <c r="H45" s="89">
        <v>0.5333</v>
      </c>
      <c r="I45" s="87">
        <v>19.607950000000002</v>
      </c>
      <c r="J45" s="88">
        <f t="shared" si="0"/>
        <v>-4.0414472745679119E-3</v>
      </c>
      <c r="K45" s="88">
        <f>I45/'סכום נכסי הקרן'!$C$42</f>
        <v>2.6214334019369869E-5</v>
      </c>
    </row>
    <row r="46" spans="2:11">
      <c r="B46" s="86" t="s">
        <v>1112</v>
      </c>
      <c r="C46" s="80" t="s">
        <v>1145</v>
      </c>
      <c r="D46" s="93" t="s">
        <v>940</v>
      </c>
      <c r="E46" s="93" t="s">
        <v>155</v>
      </c>
      <c r="F46" s="106">
        <v>43460</v>
      </c>
      <c r="G46" s="87">
        <v>3685388</v>
      </c>
      <c r="H46" s="89">
        <v>0.57479999999999998</v>
      </c>
      <c r="I46" s="87">
        <v>21.18375</v>
      </c>
      <c r="J46" s="88">
        <f t="shared" si="0"/>
        <v>-4.3662396478279467E-3</v>
      </c>
      <c r="K46" s="88">
        <f>I46/'סכום נכסי הקרן'!$C$42</f>
        <v>2.8321058462655526E-5</v>
      </c>
    </row>
    <row r="47" spans="2:11">
      <c r="B47" s="83"/>
      <c r="C47" s="80"/>
      <c r="D47" s="80"/>
      <c r="E47" s="80"/>
      <c r="F47" s="80"/>
      <c r="G47" s="87"/>
      <c r="H47" s="89"/>
      <c r="I47" s="80"/>
      <c r="J47" s="88"/>
      <c r="K47" s="80"/>
    </row>
    <row r="48" spans="2:11">
      <c r="B48" s="98" t="s">
        <v>219</v>
      </c>
      <c r="C48" s="82"/>
      <c r="D48" s="82"/>
      <c r="E48" s="82"/>
      <c r="F48" s="82"/>
      <c r="G48" s="90"/>
      <c r="H48" s="92"/>
      <c r="I48" s="90">
        <v>565.55809000000011</v>
      </c>
      <c r="J48" s="91">
        <f t="shared" ref="J48:J84" si="1">I48/$I$11</f>
        <v>-0.11656869797405306</v>
      </c>
      <c r="K48" s="91">
        <f>I48/'סכום נכסי הקרן'!$C$42</f>
        <v>7.5610804182063129E-4</v>
      </c>
    </row>
    <row r="49" spans="2:11">
      <c r="B49" s="86" t="s">
        <v>1146</v>
      </c>
      <c r="C49" s="80" t="s">
        <v>1147</v>
      </c>
      <c r="D49" s="93" t="s">
        <v>940</v>
      </c>
      <c r="E49" s="93" t="s">
        <v>157</v>
      </c>
      <c r="F49" s="106">
        <v>43319</v>
      </c>
      <c r="G49" s="87">
        <v>6412078.4000000004</v>
      </c>
      <c r="H49" s="89">
        <v>2.2122000000000002</v>
      </c>
      <c r="I49" s="87">
        <v>141.84797</v>
      </c>
      <c r="J49" s="88">
        <f t="shared" si="1"/>
        <v>-2.9236666339902479E-2</v>
      </c>
      <c r="K49" s="88">
        <f>I49/'סכום נכסי הקרן'!$C$42</f>
        <v>1.8963991980546442E-4</v>
      </c>
    </row>
    <row r="50" spans="2:11">
      <c r="B50" s="86" t="s">
        <v>1146</v>
      </c>
      <c r="C50" s="80" t="s">
        <v>1148</v>
      </c>
      <c r="D50" s="93" t="s">
        <v>940</v>
      </c>
      <c r="E50" s="93" t="s">
        <v>155</v>
      </c>
      <c r="F50" s="106">
        <v>43417</v>
      </c>
      <c r="G50" s="87">
        <v>1636950.62</v>
      </c>
      <c r="H50" s="89">
        <v>2.8279999999999998</v>
      </c>
      <c r="I50" s="87">
        <v>46.293019999999999</v>
      </c>
      <c r="J50" s="88">
        <f t="shared" si="1"/>
        <v>-9.5415787734320929E-3</v>
      </c>
      <c r="K50" s="88">
        <f>I50/'סכום נכסי הקרן'!$C$42</f>
        <v>6.1890237839517617E-5</v>
      </c>
    </row>
    <row r="51" spans="2:11">
      <c r="B51" s="86" t="s">
        <v>1146</v>
      </c>
      <c r="C51" s="80" t="s">
        <v>1149</v>
      </c>
      <c r="D51" s="93" t="s">
        <v>940</v>
      </c>
      <c r="E51" s="93" t="s">
        <v>155</v>
      </c>
      <c r="F51" s="106">
        <v>43377</v>
      </c>
      <c r="G51" s="87">
        <v>202412.24</v>
      </c>
      <c r="H51" s="89">
        <v>-0.1285</v>
      </c>
      <c r="I51" s="87">
        <v>-0.2601</v>
      </c>
      <c r="J51" s="88">
        <f t="shared" si="1"/>
        <v>5.3609910067860923E-5</v>
      </c>
      <c r="K51" s="88">
        <f>I51/'סכום נכסי הקרן'!$C$42</f>
        <v>-3.4773386705076777E-7</v>
      </c>
    </row>
    <row r="52" spans="2:11">
      <c r="B52" s="86" t="s">
        <v>1146</v>
      </c>
      <c r="C52" s="80" t="s">
        <v>1150</v>
      </c>
      <c r="D52" s="93" t="s">
        <v>940</v>
      </c>
      <c r="E52" s="93" t="s">
        <v>158</v>
      </c>
      <c r="F52" s="106">
        <v>43360</v>
      </c>
      <c r="G52" s="87">
        <v>572937.27</v>
      </c>
      <c r="H52" s="89">
        <v>2.8001</v>
      </c>
      <c r="I52" s="87">
        <v>16.042680000000001</v>
      </c>
      <c r="J52" s="88">
        <f t="shared" si="1"/>
        <v>-3.3065998925316076E-3</v>
      </c>
      <c r="K52" s="88">
        <f>I52/'סכום נכסי הקרן'!$C$42</f>
        <v>2.1447839885651715E-5</v>
      </c>
    </row>
    <row r="53" spans="2:11">
      <c r="B53" s="86" t="s">
        <v>1146</v>
      </c>
      <c r="C53" s="80" t="s">
        <v>1151</v>
      </c>
      <c r="D53" s="93" t="s">
        <v>940</v>
      </c>
      <c r="E53" s="93" t="s">
        <v>157</v>
      </c>
      <c r="F53" s="106">
        <v>43342</v>
      </c>
      <c r="G53" s="87">
        <v>155616.21</v>
      </c>
      <c r="H53" s="89">
        <v>2.9420000000000002</v>
      </c>
      <c r="I53" s="87">
        <v>4.57829</v>
      </c>
      <c r="J53" s="88">
        <f t="shared" si="1"/>
        <v>-9.4364365691882736E-4</v>
      </c>
      <c r="K53" s="88">
        <f>I53/'סכום נכסי הקרן'!$C$42</f>
        <v>6.1208246296803523E-6</v>
      </c>
    </row>
    <row r="54" spans="2:11">
      <c r="B54" s="86" t="s">
        <v>1146</v>
      </c>
      <c r="C54" s="80" t="s">
        <v>1152</v>
      </c>
      <c r="D54" s="93" t="s">
        <v>940</v>
      </c>
      <c r="E54" s="93" t="s">
        <v>158</v>
      </c>
      <c r="F54" s="106">
        <v>43300</v>
      </c>
      <c r="G54" s="87">
        <v>1327640.92</v>
      </c>
      <c r="H54" s="89">
        <v>2.4039000000000001</v>
      </c>
      <c r="I54" s="87">
        <v>31.915680000000002</v>
      </c>
      <c r="J54" s="88">
        <f t="shared" si="1"/>
        <v>-6.5782265842161776E-3</v>
      </c>
      <c r="K54" s="88">
        <f>I54/'סכום נכסי הקרן'!$C$42</f>
        <v>4.2668830549614949E-5</v>
      </c>
    </row>
    <row r="55" spans="2:11">
      <c r="B55" s="86" t="s">
        <v>1146</v>
      </c>
      <c r="C55" s="80" t="s">
        <v>1153</v>
      </c>
      <c r="D55" s="93" t="s">
        <v>940</v>
      </c>
      <c r="E55" s="93" t="s">
        <v>157</v>
      </c>
      <c r="F55" s="106">
        <v>43306</v>
      </c>
      <c r="G55" s="87">
        <v>1943405.39</v>
      </c>
      <c r="H55" s="89">
        <v>3.2675000000000001</v>
      </c>
      <c r="I55" s="87">
        <v>63.501559999999998</v>
      </c>
      <c r="J55" s="88">
        <f t="shared" si="1"/>
        <v>-1.3088477204032582E-2</v>
      </c>
      <c r="K55" s="88">
        <f>I55/'סכום נכסי הקרן'!$C$42</f>
        <v>8.4896743646891009E-5</v>
      </c>
    </row>
    <row r="56" spans="2:11">
      <c r="B56" s="86" t="s">
        <v>1146</v>
      </c>
      <c r="C56" s="80" t="s">
        <v>1154</v>
      </c>
      <c r="D56" s="93" t="s">
        <v>940</v>
      </c>
      <c r="E56" s="93" t="s">
        <v>155</v>
      </c>
      <c r="F56" s="106">
        <v>43360</v>
      </c>
      <c r="G56" s="87">
        <v>191016</v>
      </c>
      <c r="H56" s="89">
        <v>1.0052000000000001</v>
      </c>
      <c r="I56" s="87">
        <v>1.9200999999999999</v>
      </c>
      <c r="J56" s="88">
        <f t="shared" si="1"/>
        <v>-3.9575697163129472E-4</v>
      </c>
      <c r="K56" s="88">
        <f>I56/'סכום נכסי הקרן'!$C$42</f>
        <v>2.5670272899814655E-6</v>
      </c>
    </row>
    <row r="57" spans="2:11">
      <c r="B57" s="86" t="s">
        <v>1146</v>
      </c>
      <c r="C57" s="80" t="s">
        <v>1155</v>
      </c>
      <c r="D57" s="93" t="s">
        <v>940</v>
      </c>
      <c r="E57" s="93" t="s">
        <v>158</v>
      </c>
      <c r="F57" s="106">
        <v>43307</v>
      </c>
      <c r="G57" s="87">
        <v>6236034.8399999999</v>
      </c>
      <c r="H57" s="89">
        <v>3.6898</v>
      </c>
      <c r="I57" s="87">
        <v>230.09510999999998</v>
      </c>
      <c r="J57" s="88">
        <f t="shared" si="1"/>
        <v>-4.7425521546153655E-2</v>
      </c>
      <c r="K57" s="88">
        <f>I57/'סכום נכסי הקרן'!$C$42</f>
        <v>3.0761961703103339E-4</v>
      </c>
    </row>
    <row r="58" spans="2:11">
      <c r="B58" s="86" t="s">
        <v>1146</v>
      </c>
      <c r="C58" s="80" t="s">
        <v>1156</v>
      </c>
      <c r="D58" s="93" t="s">
        <v>940</v>
      </c>
      <c r="E58" s="93" t="s">
        <v>157</v>
      </c>
      <c r="F58" s="106">
        <v>43402</v>
      </c>
      <c r="G58" s="87">
        <v>7695537.0700000003</v>
      </c>
      <c r="H58" s="89">
        <v>0.38929999999999998</v>
      </c>
      <c r="I58" s="87">
        <v>29.96144</v>
      </c>
      <c r="J58" s="88">
        <f t="shared" si="1"/>
        <v>-6.1754329254271861E-3</v>
      </c>
      <c r="K58" s="88">
        <f>I58/'סכום נכסי הקרן'!$C$42</f>
        <v>4.0056160682851042E-5</v>
      </c>
    </row>
    <row r="59" spans="2:11">
      <c r="B59" s="86" t="s">
        <v>1146</v>
      </c>
      <c r="C59" s="80" t="s">
        <v>1157</v>
      </c>
      <c r="D59" s="93" t="s">
        <v>940</v>
      </c>
      <c r="E59" s="93" t="s">
        <v>157</v>
      </c>
      <c r="F59" s="106">
        <v>43395</v>
      </c>
      <c r="G59" s="87">
        <v>2611194.12</v>
      </c>
      <c r="H59" s="89">
        <v>0.8518</v>
      </c>
      <c r="I59" s="87">
        <v>22.24211</v>
      </c>
      <c r="J59" s="88">
        <f t="shared" si="1"/>
        <v>-4.5843810719702815E-3</v>
      </c>
      <c r="K59" s="88">
        <f>I59/'סכום נכסי הקרן'!$C$42</f>
        <v>2.9736005081386207E-5</v>
      </c>
    </row>
    <row r="60" spans="2:11">
      <c r="B60" s="86" t="s">
        <v>1146</v>
      </c>
      <c r="C60" s="80" t="s">
        <v>1158</v>
      </c>
      <c r="D60" s="93" t="s">
        <v>940</v>
      </c>
      <c r="E60" s="93" t="s">
        <v>157</v>
      </c>
      <c r="F60" s="106">
        <v>43335</v>
      </c>
      <c r="G60" s="87">
        <v>263961.90000000002</v>
      </c>
      <c r="H60" s="89">
        <v>2.1116999999999999</v>
      </c>
      <c r="I60" s="87">
        <v>5.57409</v>
      </c>
      <c r="J60" s="88">
        <f t="shared" si="1"/>
        <v>-1.14889067131935E-3</v>
      </c>
      <c r="K60" s="88">
        <f>I60/'סכום נכסי הקרן'!$C$42</f>
        <v>7.4521332986890203E-6</v>
      </c>
    </row>
    <row r="61" spans="2:11">
      <c r="B61" s="86" t="s">
        <v>1146</v>
      </c>
      <c r="C61" s="80" t="s">
        <v>1159</v>
      </c>
      <c r="D61" s="93" t="s">
        <v>940</v>
      </c>
      <c r="E61" s="93" t="s">
        <v>155</v>
      </c>
      <c r="F61" s="106">
        <v>43299</v>
      </c>
      <c r="G61" s="87">
        <v>937000</v>
      </c>
      <c r="H61" s="89">
        <v>-1.3874</v>
      </c>
      <c r="I61" s="87">
        <v>-12.99949</v>
      </c>
      <c r="J61" s="88">
        <f t="shared" si="1"/>
        <v>2.679359822483881E-3</v>
      </c>
      <c r="K61" s="88">
        <f>I61/'סכום נכסי הקרן'!$C$42</f>
        <v>-1.7379326902682757E-5</v>
      </c>
    </row>
    <row r="62" spans="2:11">
      <c r="B62" s="86" t="s">
        <v>1146</v>
      </c>
      <c r="C62" s="80" t="s">
        <v>1160</v>
      </c>
      <c r="D62" s="93" t="s">
        <v>940</v>
      </c>
      <c r="E62" s="93" t="s">
        <v>155</v>
      </c>
      <c r="F62" s="106">
        <v>43383</v>
      </c>
      <c r="G62" s="87">
        <v>1304304</v>
      </c>
      <c r="H62" s="89">
        <v>-2.1307999999999998</v>
      </c>
      <c r="I62" s="87">
        <v>-27.792069999999999</v>
      </c>
      <c r="J62" s="88">
        <f t="shared" si="1"/>
        <v>5.7282982441357001E-3</v>
      </c>
      <c r="K62" s="88">
        <f>I62/'סכום נכסי הקרן'!$C$42</f>
        <v>-3.7155878410017805E-5</v>
      </c>
    </row>
    <row r="63" spans="2:11">
      <c r="B63" s="86" t="s">
        <v>1146</v>
      </c>
      <c r="C63" s="80" t="s">
        <v>1161</v>
      </c>
      <c r="D63" s="93" t="s">
        <v>940</v>
      </c>
      <c r="E63" s="93" t="s">
        <v>155</v>
      </c>
      <c r="F63" s="106">
        <v>43405</v>
      </c>
      <c r="G63" s="87">
        <v>963607.5</v>
      </c>
      <c r="H63" s="89">
        <v>2.1065</v>
      </c>
      <c r="I63" s="87">
        <v>20.298349999999999</v>
      </c>
      <c r="J63" s="88">
        <f t="shared" si="1"/>
        <v>-4.1837474741482691E-3</v>
      </c>
      <c r="K63" s="88">
        <f>I63/'סכום נכסי הקרן'!$C$42</f>
        <v>2.7137346175509236E-5</v>
      </c>
    </row>
    <row r="64" spans="2:11">
      <c r="B64" s="86" t="s">
        <v>1146</v>
      </c>
      <c r="C64" s="80" t="s">
        <v>1162</v>
      </c>
      <c r="D64" s="93" t="s">
        <v>940</v>
      </c>
      <c r="E64" s="93" t="s">
        <v>155</v>
      </c>
      <c r="F64" s="106">
        <v>43382</v>
      </c>
      <c r="G64" s="87">
        <v>1001246.68</v>
      </c>
      <c r="H64" s="89">
        <v>-2.3249</v>
      </c>
      <c r="I64" s="87">
        <v>-23.27758</v>
      </c>
      <c r="J64" s="88">
        <f t="shared" si="1"/>
        <v>4.7978045766914196E-3</v>
      </c>
      <c r="K64" s="88">
        <f>I64/'סכום נכסי הקרן'!$C$42</f>
        <v>-3.1120349515507926E-5</v>
      </c>
    </row>
    <row r="65" spans="2:11">
      <c r="B65" s="86" t="s">
        <v>1146</v>
      </c>
      <c r="C65" s="80" t="s">
        <v>1163</v>
      </c>
      <c r="D65" s="93" t="s">
        <v>940</v>
      </c>
      <c r="E65" s="93" t="s">
        <v>155</v>
      </c>
      <c r="F65" s="106">
        <v>43286</v>
      </c>
      <c r="G65" s="87">
        <v>3082291.52</v>
      </c>
      <c r="H65" s="89">
        <v>0.60870000000000002</v>
      </c>
      <c r="I65" s="87">
        <v>18.76266</v>
      </c>
      <c r="J65" s="88">
        <f t="shared" si="1"/>
        <v>-3.8672222807914322E-3</v>
      </c>
      <c r="K65" s="88">
        <f>I65/'סכום נכסי הקרן'!$C$42</f>
        <v>2.5084245743786078E-5</v>
      </c>
    </row>
    <row r="66" spans="2:11">
      <c r="B66" s="86" t="s">
        <v>1146</v>
      </c>
      <c r="C66" s="80" t="s">
        <v>1164</v>
      </c>
      <c r="D66" s="93" t="s">
        <v>940</v>
      </c>
      <c r="E66" s="93" t="s">
        <v>157</v>
      </c>
      <c r="F66" s="106">
        <v>43410</v>
      </c>
      <c r="G66" s="87">
        <v>1716640</v>
      </c>
      <c r="H66" s="89">
        <v>-0.32500000000000001</v>
      </c>
      <c r="I66" s="87">
        <v>-5.5793900000000001</v>
      </c>
      <c r="J66" s="88">
        <f t="shared" si="1"/>
        <v>1.1499830685641006E-3</v>
      </c>
      <c r="K66" s="88">
        <f>I66/'סכום נכסי הקרן'!$C$42</f>
        <v>-7.4592189945574135E-6</v>
      </c>
    </row>
    <row r="67" spans="2:11">
      <c r="B67" s="86" t="s">
        <v>1146</v>
      </c>
      <c r="C67" s="80" t="s">
        <v>1165</v>
      </c>
      <c r="D67" s="93" t="s">
        <v>940</v>
      </c>
      <c r="E67" s="93" t="s">
        <v>157</v>
      </c>
      <c r="F67" s="106">
        <v>43334</v>
      </c>
      <c r="G67" s="87">
        <v>705613.47</v>
      </c>
      <c r="H67" s="89">
        <v>2.4561999999999999</v>
      </c>
      <c r="I67" s="87">
        <v>17.331139999999998</v>
      </c>
      <c r="J67" s="88">
        <f t="shared" si="1"/>
        <v>-3.5721678461111384E-3</v>
      </c>
      <c r="K67" s="88">
        <f>I67/'סכום נכסי הקרן'!$C$42</f>
        <v>2.3170412658970559E-5</v>
      </c>
    </row>
    <row r="68" spans="2:11">
      <c r="B68" s="86" t="s">
        <v>1146</v>
      </c>
      <c r="C68" s="80" t="s">
        <v>1166</v>
      </c>
      <c r="D68" s="93" t="s">
        <v>940</v>
      </c>
      <c r="E68" s="93" t="s">
        <v>157</v>
      </c>
      <c r="F68" s="106">
        <v>43327</v>
      </c>
      <c r="G68" s="87">
        <v>514992</v>
      </c>
      <c r="H68" s="89">
        <v>9.5100000000000004E-2</v>
      </c>
      <c r="I68" s="87">
        <v>0.48964999999999997</v>
      </c>
      <c r="J68" s="88">
        <f t="shared" si="1"/>
        <v>-1.0092307752682853E-4</v>
      </c>
      <c r="K68" s="88">
        <f>I68/'סכום נכסי הקרן'!$C$42</f>
        <v>6.5462471357711819E-7</v>
      </c>
    </row>
    <row r="69" spans="2:11">
      <c r="B69" s="86" t="s">
        <v>1146</v>
      </c>
      <c r="C69" s="80" t="s">
        <v>1167</v>
      </c>
      <c r="D69" s="93" t="s">
        <v>940</v>
      </c>
      <c r="E69" s="93" t="s">
        <v>157</v>
      </c>
      <c r="F69" s="106">
        <v>43335</v>
      </c>
      <c r="G69" s="87">
        <v>1502660.08</v>
      </c>
      <c r="H69" s="89">
        <v>1.9867999999999999</v>
      </c>
      <c r="I69" s="87">
        <v>29.8553</v>
      </c>
      <c r="J69" s="88">
        <f t="shared" si="1"/>
        <v>-6.153556124755895E-3</v>
      </c>
      <c r="K69" s="88">
        <f>I69/'סכום נכסי הקרן'!$C$42</f>
        <v>3.9914259596158349E-5</v>
      </c>
    </row>
    <row r="70" spans="2:11">
      <c r="B70" s="86" t="s">
        <v>1146</v>
      </c>
      <c r="C70" s="80" t="s">
        <v>1168</v>
      </c>
      <c r="D70" s="93" t="s">
        <v>940</v>
      </c>
      <c r="E70" s="93" t="s">
        <v>157</v>
      </c>
      <c r="F70" s="106">
        <v>43417</v>
      </c>
      <c r="G70" s="87">
        <v>2303450.5299999998</v>
      </c>
      <c r="H70" s="89">
        <v>-0.9133</v>
      </c>
      <c r="I70" s="87">
        <v>-21.037320000000001</v>
      </c>
      <c r="J70" s="88">
        <f t="shared" si="1"/>
        <v>4.3360585669696737E-3</v>
      </c>
      <c r="K70" s="88">
        <f>I70/'סכום נכסי הקרן'!$C$42</f>
        <v>-2.8125292718125562E-5</v>
      </c>
    </row>
    <row r="71" spans="2:11">
      <c r="B71" s="86" t="s">
        <v>1146</v>
      </c>
      <c r="C71" s="80" t="s">
        <v>1169</v>
      </c>
      <c r="D71" s="93" t="s">
        <v>940</v>
      </c>
      <c r="E71" s="93" t="s">
        <v>155</v>
      </c>
      <c r="F71" s="106">
        <v>43342</v>
      </c>
      <c r="G71" s="87">
        <v>9603565.8000000007</v>
      </c>
      <c r="H71" s="89">
        <v>-0.68830000000000002</v>
      </c>
      <c r="I71" s="87">
        <v>-66.101240000000004</v>
      </c>
      <c r="J71" s="88">
        <f t="shared" si="1"/>
        <v>1.3624304235963444E-2</v>
      </c>
      <c r="K71" s="88">
        <f>I71/'סכום נכסי הקרן'!$C$42</f>
        <v>-8.8372317578050338E-5</v>
      </c>
    </row>
    <row r="72" spans="2:11">
      <c r="B72" s="86" t="s">
        <v>1146</v>
      </c>
      <c r="C72" s="80" t="s">
        <v>1170</v>
      </c>
      <c r="D72" s="93" t="s">
        <v>940</v>
      </c>
      <c r="E72" s="93" t="s">
        <v>155</v>
      </c>
      <c r="F72" s="106">
        <v>43412</v>
      </c>
      <c r="G72" s="87">
        <v>1226250.29</v>
      </c>
      <c r="H72" s="89">
        <v>0.13020000000000001</v>
      </c>
      <c r="I72" s="87">
        <v>1.5961400000000001</v>
      </c>
      <c r="J72" s="88">
        <f t="shared" si="1"/>
        <v>-3.289847053276261E-4</v>
      </c>
      <c r="K72" s="88">
        <f>I72/'סכום נכסי הקרן'!$C$42</f>
        <v>2.1339174723353038E-6</v>
      </c>
    </row>
    <row r="73" spans="2:11">
      <c r="B73" s="86" t="s">
        <v>1146</v>
      </c>
      <c r="C73" s="80" t="s">
        <v>1171</v>
      </c>
      <c r="D73" s="93" t="s">
        <v>940</v>
      </c>
      <c r="E73" s="93" t="s">
        <v>158</v>
      </c>
      <c r="F73" s="106">
        <v>43430</v>
      </c>
      <c r="G73" s="87">
        <v>729032.85</v>
      </c>
      <c r="H73" s="89">
        <v>0.52290000000000003</v>
      </c>
      <c r="I73" s="87">
        <v>3.8122500000000001</v>
      </c>
      <c r="J73" s="88">
        <f t="shared" si="1"/>
        <v>-7.8575309364168711E-4</v>
      </c>
      <c r="K73" s="88">
        <f>I73/'סכום נכסי הקרן'!$C$42</f>
        <v>5.0966875611852731E-6</v>
      </c>
    </row>
    <row r="74" spans="2:11">
      <c r="B74" s="86" t="s">
        <v>1146</v>
      </c>
      <c r="C74" s="80" t="s">
        <v>1172</v>
      </c>
      <c r="D74" s="93" t="s">
        <v>940</v>
      </c>
      <c r="E74" s="93" t="s">
        <v>158</v>
      </c>
      <c r="F74" s="106">
        <v>43437</v>
      </c>
      <c r="G74" s="87">
        <v>599175</v>
      </c>
      <c r="H74" s="89">
        <v>0.31390000000000001</v>
      </c>
      <c r="I74" s="87">
        <v>1.8809400000000001</v>
      </c>
      <c r="J74" s="88">
        <f t="shared" si="1"/>
        <v>-3.8768559878140074E-4</v>
      </c>
      <c r="K74" s="88">
        <f>I74/'סכום נכסי הקרן'!$C$42</f>
        <v>2.5146733559802812E-6</v>
      </c>
    </row>
    <row r="75" spans="2:11">
      <c r="B75" s="86" t="s">
        <v>1146</v>
      </c>
      <c r="C75" s="80" t="s">
        <v>1173</v>
      </c>
      <c r="D75" s="93" t="s">
        <v>940</v>
      </c>
      <c r="E75" s="93" t="s">
        <v>157</v>
      </c>
      <c r="F75" s="106">
        <v>43440</v>
      </c>
      <c r="G75" s="87">
        <v>2549209.7000000002</v>
      </c>
      <c r="H75" s="89">
        <v>-0.67800000000000005</v>
      </c>
      <c r="I75" s="87">
        <v>-17.28256</v>
      </c>
      <c r="J75" s="88">
        <f t="shared" si="1"/>
        <v>3.5621548917432163E-3</v>
      </c>
      <c r="K75" s="88">
        <f>I75/'סכום נכסי הקרן'!$C$42</f>
        <v>-2.310546490325612E-5</v>
      </c>
    </row>
    <row r="76" spans="2:11">
      <c r="B76" s="86" t="s">
        <v>1146</v>
      </c>
      <c r="C76" s="80" t="s">
        <v>1174</v>
      </c>
      <c r="D76" s="93" t="s">
        <v>940</v>
      </c>
      <c r="E76" s="93" t="s">
        <v>155</v>
      </c>
      <c r="F76" s="106">
        <v>43440</v>
      </c>
      <c r="G76" s="87">
        <v>1364400</v>
      </c>
      <c r="H76" s="89">
        <v>2.1711</v>
      </c>
      <c r="I76" s="87">
        <v>29.622199999999999</v>
      </c>
      <c r="J76" s="88">
        <f t="shared" si="1"/>
        <v>-6.1055112572556318E-3</v>
      </c>
      <c r="K76" s="88">
        <f>I76/'סכום נכסי הקרן'!$C$42</f>
        <v>3.9602622670323924E-5</v>
      </c>
    </row>
    <row r="77" spans="2:11">
      <c r="B77" s="86" t="s">
        <v>1146</v>
      </c>
      <c r="C77" s="80" t="s">
        <v>1175</v>
      </c>
      <c r="D77" s="93" t="s">
        <v>940</v>
      </c>
      <c r="E77" s="93" t="s">
        <v>155</v>
      </c>
      <c r="F77" s="106">
        <v>43444</v>
      </c>
      <c r="G77" s="87">
        <v>186467.65</v>
      </c>
      <c r="H77" s="89">
        <v>2.2833999999999999</v>
      </c>
      <c r="I77" s="87">
        <v>4.2577700000000007</v>
      </c>
      <c r="J77" s="88">
        <f t="shared" si="1"/>
        <v>-8.7758041826080835E-4</v>
      </c>
      <c r="K77" s="88">
        <f>I77/'סכום נכסי הקרן'!$C$42</f>
        <v>5.6923138297299033E-6</v>
      </c>
    </row>
    <row r="78" spans="2:11">
      <c r="B78" s="86" t="s">
        <v>1146</v>
      </c>
      <c r="C78" s="80" t="s">
        <v>1176</v>
      </c>
      <c r="D78" s="93" t="s">
        <v>940</v>
      </c>
      <c r="E78" s="93" t="s">
        <v>155</v>
      </c>
      <c r="F78" s="106">
        <v>43451</v>
      </c>
      <c r="G78" s="87">
        <v>20966.2</v>
      </c>
      <c r="H78" s="89">
        <v>-1.0815999999999999</v>
      </c>
      <c r="I78" s="87">
        <v>-0.22678000000000001</v>
      </c>
      <c r="J78" s="88">
        <f t="shared" si="1"/>
        <v>4.6742235314069595E-5</v>
      </c>
      <c r="K78" s="88">
        <f>I78/'סכום נכסי הקרן'!$C$42</f>
        <v>-3.0318756774230343E-7</v>
      </c>
    </row>
    <row r="79" spans="2:11">
      <c r="B79" s="86" t="s">
        <v>1146</v>
      </c>
      <c r="C79" s="80" t="s">
        <v>1177</v>
      </c>
      <c r="D79" s="93" t="s">
        <v>940</v>
      </c>
      <c r="E79" s="93" t="s">
        <v>155</v>
      </c>
      <c r="F79" s="106">
        <v>43452</v>
      </c>
      <c r="G79" s="87">
        <v>1296180</v>
      </c>
      <c r="H79" s="89">
        <v>2.2138</v>
      </c>
      <c r="I79" s="87">
        <v>28.69481</v>
      </c>
      <c r="J79" s="88">
        <f t="shared" si="1"/>
        <v>-5.9143644118199012E-3</v>
      </c>
      <c r="K79" s="88">
        <f>I79/'סכום נכסי הקרן'!$C$42</f>
        <v>3.8362772954967484E-5</v>
      </c>
    </row>
    <row r="80" spans="2:11">
      <c r="B80" s="86" t="s">
        <v>1146</v>
      </c>
      <c r="C80" s="80" t="s">
        <v>1178</v>
      </c>
      <c r="D80" s="93" t="s">
        <v>940</v>
      </c>
      <c r="E80" s="93" t="s">
        <v>157</v>
      </c>
      <c r="F80" s="106">
        <v>43452</v>
      </c>
      <c r="G80" s="87">
        <v>4291600</v>
      </c>
      <c r="H80" s="89">
        <v>0.60329999999999995</v>
      </c>
      <c r="I80" s="87">
        <v>25.892779999999998</v>
      </c>
      <c r="J80" s="88">
        <f t="shared" si="1"/>
        <v>-5.3368304775352092E-3</v>
      </c>
      <c r="K80" s="88">
        <f>I80/'סכום נכסי הקרן'!$C$42</f>
        <v>3.4616672503247895E-5</v>
      </c>
    </row>
    <row r="81" spans="2:11">
      <c r="B81" s="86" t="s">
        <v>1146</v>
      </c>
      <c r="C81" s="80" t="s">
        <v>1179</v>
      </c>
      <c r="D81" s="93" t="s">
        <v>940</v>
      </c>
      <c r="E81" s="93" t="s">
        <v>155</v>
      </c>
      <c r="F81" s="106">
        <v>43454</v>
      </c>
      <c r="G81" s="87">
        <v>2264937.69</v>
      </c>
      <c r="H81" s="89">
        <v>-1.4834000000000001</v>
      </c>
      <c r="I81" s="87">
        <v>-33.597139999999996</v>
      </c>
      <c r="J81" s="88">
        <f t="shared" si="1"/>
        <v>6.9247968240574121E-3</v>
      </c>
      <c r="K81" s="88">
        <f>I81/'סכום נכסי הקרן'!$C$42</f>
        <v>-4.491681435619389E-5</v>
      </c>
    </row>
    <row r="82" spans="2:11">
      <c r="B82" s="86" t="s">
        <v>1146</v>
      </c>
      <c r="C82" s="80" t="s">
        <v>1180</v>
      </c>
      <c r="D82" s="93" t="s">
        <v>940</v>
      </c>
      <c r="E82" s="93" t="s">
        <v>158</v>
      </c>
      <c r="F82" s="106">
        <v>43460</v>
      </c>
      <c r="G82" s="87">
        <v>494290.74</v>
      </c>
      <c r="H82" s="89">
        <v>-0.79610000000000003</v>
      </c>
      <c r="I82" s="87">
        <v>-3.9350999999999998</v>
      </c>
      <c r="J82" s="88">
        <f t="shared" si="1"/>
        <v>8.1107403732425811E-4</v>
      </c>
      <c r="K82" s="88">
        <f>I82/'סכום נכסי הקרן'!$C$42</f>
        <v>-5.2609286437196321E-6</v>
      </c>
    </row>
    <row r="83" spans="2:11">
      <c r="B83" s="86" t="s">
        <v>1146</v>
      </c>
      <c r="C83" s="80" t="s">
        <v>1181</v>
      </c>
      <c r="D83" s="93" t="s">
        <v>940</v>
      </c>
      <c r="E83" s="93" t="s">
        <v>157</v>
      </c>
      <c r="F83" s="106">
        <v>43465</v>
      </c>
      <c r="G83" s="87">
        <v>330453.2</v>
      </c>
      <c r="H83" s="89">
        <v>0.14130000000000001</v>
      </c>
      <c r="I83" s="87">
        <v>0.46683999999999998</v>
      </c>
      <c r="J83" s="88">
        <f t="shared" si="1"/>
        <v>-9.6221647120646646E-5</v>
      </c>
      <c r="K83" s="88">
        <f>I83/'סכום נכסי הקרן'!$C$42</f>
        <v>6.2412948286805238E-7</v>
      </c>
    </row>
    <row r="84" spans="2:11">
      <c r="B84" s="86" t="s">
        <v>1146</v>
      </c>
      <c r="C84" s="80" t="s">
        <v>1182</v>
      </c>
      <c r="D84" s="93" t="s">
        <v>940</v>
      </c>
      <c r="E84" s="93" t="s">
        <v>157</v>
      </c>
      <c r="F84" s="106">
        <v>43465</v>
      </c>
      <c r="G84" s="87">
        <v>519283.6</v>
      </c>
      <c r="H84" s="89">
        <v>0.13750000000000001</v>
      </c>
      <c r="I84" s="87">
        <v>0.71398000000000006</v>
      </c>
      <c r="J84" s="88">
        <f t="shared" si="1"/>
        <v>-1.4716033675606053E-4</v>
      </c>
      <c r="K84" s="88">
        <f>I84/'סכום נכסי הקרן'!$C$42</f>
        <v>9.5453681813497583E-7</v>
      </c>
    </row>
    <row r="85" spans="2:11">
      <c r="C85" s="1"/>
      <c r="D85" s="1"/>
    </row>
    <row r="86" spans="2:11">
      <c r="C86" s="1"/>
      <c r="D86" s="1"/>
    </row>
    <row r="87" spans="2:11">
      <c r="C87" s="1"/>
      <c r="D87" s="1"/>
    </row>
    <row r="88" spans="2:11">
      <c r="B88" s="95" t="s">
        <v>241</v>
      </c>
      <c r="C88" s="1"/>
      <c r="D88" s="1"/>
    </row>
    <row r="89" spans="2:11">
      <c r="B89" s="95" t="s">
        <v>104</v>
      </c>
      <c r="C89" s="1"/>
      <c r="D89" s="1"/>
    </row>
    <row r="90" spans="2:11">
      <c r="B90" s="95" t="s">
        <v>224</v>
      </c>
      <c r="C90" s="1"/>
      <c r="D90" s="1"/>
    </row>
    <row r="91" spans="2:11">
      <c r="B91" s="95" t="s">
        <v>232</v>
      </c>
      <c r="C91" s="1"/>
      <c r="D91" s="1"/>
    </row>
    <row r="92" spans="2:11">
      <c r="C92" s="1"/>
      <c r="D92" s="1"/>
    </row>
    <row r="93" spans="2:11">
      <c r="C93" s="1"/>
      <c r="D93" s="1"/>
    </row>
    <row r="94" spans="2:11">
      <c r="C94" s="1"/>
      <c r="D94" s="1"/>
    </row>
    <row r="95" spans="2:11">
      <c r="C95" s="1"/>
      <c r="D95" s="1"/>
    </row>
    <row r="96" spans="2:11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D1:XFD40 D41:AF44 AH41:XFD44 C5:C1048576 A1:B1048576 D45:XFD1048576"/>
  </dataValidations>
  <pageMargins left="0" right="0" top="0.5" bottom="0.5" header="0" footer="0.25"/>
  <pageSetup paperSize="9" scale="31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171</v>
      </c>
      <c r="C1" s="78" t="s" vm="1">
        <v>242</v>
      </c>
    </row>
    <row r="2" spans="2:78">
      <c r="B2" s="57" t="s">
        <v>170</v>
      </c>
      <c r="C2" s="78" t="s">
        <v>243</v>
      </c>
    </row>
    <row r="3" spans="2:78">
      <c r="B3" s="57" t="s">
        <v>172</v>
      </c>
      <c r="C3" s="78" t="s">
        <v>244</v>
      </c>
    </row>
    <row r="4" spans="2:78">
      <c r="B4" s="57" t="s">
        <v>173</v>
      </c>
      <c r="C4" s="78">
        <v>2142</v>
      </c>
    </row>
    <row r="6" spans="2:78" ht="26.25" customHeight="1">
      <c r="B6" s="145" t="s">
        <v>202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7"/>
    </row>
    <row r="7" spans="2:78" ht="26.25" customHeight="1">
      <c r="B7" s="145" t="s">
        <v>92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7"/>
    </row>
    <row r="8" spans="2:78" s="3" customFormat="1" ht="47.25">
      <c r="B8" s="23" t="s">
        <v>108</v>
      </c>
      <c r="C8" s="31" t="s">
        <v>38</v>
      </c>
      <c r="D8" s="31" t="s">
        <v>42</v>
      </c>
      <c r="E8" s="31" t="s">
        <v>15</v>
      </c>
      <c r="F8" s="31" t="s">
        <v>55</v>
      </c>
      <c r="G8" s="31" t="s">
        <v>94</v>
      </c>
      <c r="H8" s="31" t="s">
        <v>18</v>
      </c>
      <c r="I8" s="31" t="s">
        <v>93</v>
      </c>
      <c r="J8" s="31" t="s">
        <v>17</v>
      </c>
      <c r="K8" s="31" t="s">
        <v>19</v>
      </c>
      <c r="L8" s="31" t="s">
        <v>226</v>
      </c>
      <c r="M8" s="31" t="s">
        <v>225</v>
      </c>
      <c r="N8" s="31" t="s">
        <v>102</v>
      </c>
      <c r="O8" s="31" t="s">
        <v>49</v>
      </c>
      <c r="P8" s="31" t="s">
        <v>174</v>
      </c>
      <c r="Q8" s="32" t="s">
        <v>176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233</v>
      </c>
      <c r="M9" s="17"/>
      <c r="N9" s="17" t="s">
        <v>229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105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95" t="s">
        <v>241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95" t="s">
        <v>104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95" t="s">
        <v>224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95" t="s">
        <v>232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171</v>
      </c>
      <c r="C1" s="78" t="s" vm="1">
        <v>242</v>
      </c>
    </row>
    <row r="2" spans="2:61">
      <c r="B2" s="57" t="s">
        <v>170</v>
      </c>
      <c r="C2" s="78" t="s">
        <v>243</v>
      </c>
    </row>
    <row r="3" spans="2:61">
      <c r="B3" s="57" t="s">
        <v>172</v>
      </c>
      <c r="C3" s="78" t="s">
        <v>244</v>
      </c>
    </row>
    <row r="4" spans="2:61">
      <c r="B4" s="57" t="s">
        <v>173</v>
      </c>
      <c r="C4" s="78">
        <v>2142</v>
      </c>
    </row>
    <row r="6" spans="2:61" ht="26.25" customHeight="1">
      <c r="B6" s="145" t="s">
        <v>203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7"/>
    </row>
    <row r="7" spans="2:61" s="3" customFormat="1" ht="78.75">
      <c r="B7" s="23" t="s">
        <v>108</v>
      </c>
      <c r="C7" s="31" t="s">
        <v>215</v>
      </c>
      <c r="D7" s="31" t="s">
        <v>38</v>
      </c>
      <c r="E7" s="31" t="s">
        <v>109</v>
      </c>
      <c r="F7" s="31" t="s">
        <v>15</v>
      </c>
      <c r="G7" s="31" t="s">
        <v>94</v>
      </c>
      <c r="H7" s="31" t="s">
        <v>55</v>
      </c>
      <c r="I7" s="31" t="s">
        <v>18</v>
      </c>
      <c r="J7" s="31" t="s">
        <v>93</v>
      </c>
      <c r="K7" s="14" t="s">
        <v>32</v>
      </c>
      <c r="L7" s="71" t="s">
        <v>19</v>
      </c>
      <c r="M7" s="31" t="s">
        <v>226</v>
      </c>
      <c r="N7" s="31" t="s">
        <v>225</v>
      </c>
      <c r="O7" s="31" t="s">
        <v>102</v>
      </c>
      <c r="P7" s="31" t="s">
        <v>174</v>
      </c>
      <c r="Q7" s="32" t="s">
        <v>176</v>
      </c>
      <c r="R7" s="1"/>
      <c r="S7" s="1"/>
      <c r="T7" s="1"/>
      <c r="U7" s="1"/>
      <c r="V7" s="1"/>
      <c r="W7" s="1"/>
      <c r="BH7" s="3" t="s">
        <v>154</v>
      </c>
      <c r="BI7" s="3" t="s">
        <v>156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233</v>
      </c>
      <c r="N8" s="17"/>
      <c r="O8" s="17" t="s">
        <v>229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152</v>
      </c>
      <c r="BI8" s="3" t="s">
        <v>155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105</v>
      </c>
      <c r="R9" s="1"/>
      <c r="S9" s="1"/>
      <c r="T9" s="1"/>
      <c r="U9" s="1"/>
      <c r="V9" s="1"/>
      <c r="W9" s="1"/>
      <c r="BH9" s="4" t="s">
        <v>153</v>
      </c>
      <c r="BI9" s="4" t="s">
        <v>157</v>
      </c>
    </row>
    <row r="10" spans="2:61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1"/>
      <c r="S10" s="1"/>
      <c r="T10" s="1"/>
      <c r="U10" s="1"/>
      <c r="V10" s="1"/>
      <c r="W10" s="1"/>
      <c r="BH10" s="1" t="s">
        <v>26</v>
      </c>
      <c r="BI10" s="4" t="s">
        <v>158</v>
      </c>
    </row>
    <row r="11" spans="2:61" ht="21.75" customHeight="1">
      <c r="B11" s="95" t="s">
        <v>241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BI11" s="1" t="s">
        <v>164</v>
      </c>
    </row>
    <row r="12" spans="2:61">
      <c r="B12" s="95" t="s">
        <v>104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BI12" s="1" t="s">
        <v>159</v>
      </c>
    </row>
    <row r="13" spans="2:61">
      <c r="B13" s="95" t="s">
        <v>224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BI13" s="1" t="s">
        <v>160</v>
      </c>
    </row>
    <row r="14" spans="2:61">
      <c r="B14" s="95" t="s">
        <v>232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BI14" s="1" t="s">
        <v>161</v>
      </c>
    </row>
    <row r="15" spans="2:61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BI15" s="1" t="s">
        <v>163</v>
      </c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BI16" s="1" t="s">
        <v>162</v>
      </c>
    </row>
    <row r="17" spans="2:6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BI17" s="1" t="s">
        <v>165</v>
      </c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BI18" s="1" t="s">
        <v>166</v>
      </c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BI19" s="1" t="s">
        <v>167</v>
      </c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BI20" s="1" t="s">
        <v>168</v>
      </c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BI21" s="1" t="s">
        <v>169</v>
      </c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BI22" s="1" t="s">
        <v>26</v>
      </c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2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5"/>
  <sheetViews>
    <sheetView rightToLeft="1" workbookViewId="0">
      <selection activeCell="J14" sqref="J14"/>
    </sheetView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171</v>
      </c>
      <c r="C1" s="78" t="s" vm="1">
        <v>242</v>
      </c>
    </row>
    <row r="2" spans="2:64">
      <c r="B2" s="57" t="s">
        <v>170</v>
      </c>
      <c r="C2" s="78" t="s">
        <v>243</v>
      </c>
    </row>
    <row r="3" spans="2:64">
      <c r="B3" s="57" t="s">
        <v>172</v>
      </c>
      <c r="C3" s="78" t="s">
        <v>244</v>
      </c>
    </row>
    <row r="4" spans="2:64">
      <c r="B4" s="57" t="s">
        <v>173</v>
      </c>
      <c r="C4" s="78">
        <v>2142</v>
      </c>
    </row>
    <row r="6" spans="2:64" ht="26.25" customHeight="1">
      <c r="B6" s="145" t="s">
        <v>204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64" s="3" customFormat="1" ht="63">
      <c r="B7" s="60" t="s">
        <v>108</v>
      </c>
      <c r="C7" s="61" t="s">
        <v>38</v>
      </c>
      <c r="D7" s="61" t="s">
        <v>109</v>
      </c>
      <c r="E7" s="61" t="s">
        <v>15</v>
      </c>
      <c r="F7" s="61" t="s">
        <v>55</v>
      </c>
      <c r="G7" s="61" t="s">
        <v>18</v>
      </c>
      <c r="H7" s="61" t="s">
        <v>93</v>
      </c>
      <c r="I7" s="61" t="s">
        <v>43</v>
      </c>
      <c r="J7" s="61" t="s">
        <v>19</v>
      </c>
      <c r="K7" s="61" t="s">
        <v>226</v>
      </c>
      <c r="L7" s="61" t="s">
        <v>225</v>
      </c>
      <c r="M7" s="61" t="s">
        <v>102</v>
      </c>
      <c r="N7" s="61" t="s">
        <v>174</v>
      </c>
      <c r="O7" s="63" t="s">
        <v>176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233</v>
      </c>
      <c r="L8" s="33"/>
      <c r="M8" s="33" t="s">
        <v>229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13" t="s">
        <v>33</v>
      </c>
      <c r="C10" s="114"/>
      <c r="D10" s="114"/>
      <c r="E10" s="114"/>
      <c r="F10" s="114"/>
      <c r="G10" s="115">
        <v>0.11241214855750169</v>
      </c>
      <c r="H10" s="114"/>
      <c r="I10" s="114"/>
      <c r="J10" s="116">
        <v>4.3003192178802793E-3</v>
      </c>
      <c r="K10" s="115"/>
      <c r="L10" s="117"/>
      <c r="M10" s="115">
        <v>8222.5400000000009</v>
      </c>
      <c r="N10" s="116">
        <f>M10/$M$10</f>
        <v>1</v>
      </c>
      <c r="O10" s="116">
        <f>M10/'סכום נכסי הקרן'!$C$42</f>
        <v>1.099290900107505E-2</v>
      </c>
      <c r="P10" s="96"/>
      <c r="Q10" s="96"/>
      <c r="R10" s="96"/>
      <c r="S10" s="96"/>
      <c r="T10" s="96"/>
      <c r="U10" s="96"/>
      <c r="BL10" s="96"/>
    </row>
    <row r="11" spans="2:64" s="96" customFormat="1" ht="20.25" customHeight="1">
      <c r="B11" s="118" t="s">
        <v>221</v>
      </c>
      <c r="C11" s="114"/>
      <c r="D11" s="114"/>
      <c r="E11" s="114"/>
      <c r="F11" s="114"/>
      <c r="G11" s="115">
        <v>0.11241214855750169</v>
      </c>
      <c r="H11" s="114"/>
      <c r="I11" s="114"/>
      <c r="J11" s="116">
        <v>4.3003192178802793E-3</v>
      </c>
      <c r="K11" s="115"/>
      <c r="L11" s="117"/>
      <c r="M11" s="115">
        <v>8222.5400000000009</v>
      </c>
      <c r="N11" s="116">
        <f t="shared" ref="N11:N15" si="0">M11/$M$10</f>
        <v>1</v>
      </c>
      <c r="O11" s="116">
        <f>M11/'סכום נכסי הקרן'!$C$42</f>
        <v>1.099290900107505E-2</v>
      </c>
    </row>
    <row r="12" spans="2:64">
      <c r="B12" s="98" t="s">
        <v>50</v>
      </c>
      <c r="C12" s="82"/>
      <c r="D12" s="82"/>
      <c r="E12" s="82"/>
      <c r="F12" s="82"/>
      <c r="G12" s="90">
        <v>0.11241214855750169</v>
      </c>
      <c r="H12" s="82"/>
      <c r="I12" s="82"/>
      <c r="J12" s="91">
        <v>4.3003192178802793E-3</v>
      </c>
      <c r="K12" s="90"/>
      <c r="L12" s="92"/>
      <c r="M12" s="90">
        <v>8222.5400000000009</v>
      </c>
      <c r="N12" s="91">
        <f t="shared" si="0"/>
        <v>1</v>
      </c>
      <c r="O12" s="91">
        <f>M12/'סכום נכסי הקרן'!$C$42</f>
        <v>1.099290900107505E-2</v>
      </c>
    </row>
    <row r="13" spans="2:64">
      <c r="B13" s="86" t="s">
        <v>1227</v>
      </c>
      <c r="C13" s="80" t="s">
        <v>1228</v>
      </c>
      <c r="D13" s="80" t="s">
        <v>314</v>
      </c>
      <c r="E13" s="80" t="s">
        <v>1189</v>
      </c>
      <c r="F13" s="80" t="s">
        <v>1190</v>
      </c>
      <c r="G13" s="87">
        <v>0.12000000000000001</v>
      </c>
      <c r="H13" s="93" t="s">
        <v>156</v>
      </c>
      <c r="I13" s="94">
        <v>2.3999999999999998E-3</v>
      </c>
      <c r="J13" s="88">
        <v>3.5000000000000005E-3</v>
      </c>
      <c r="K13" s="87">
        <v>3000000</v>
      </c>
      <c r="L13" s="89">
        <v>100.2</v>
      </c>
      <c r="M13" s="87">
        <v>3006.0000299999997</v>
      </c>
      <c r="N13" s="88">
        <f t="shared" si="0"/>
        <v>0.36558046905214198</v>
      </c>
      <c r="O13" s="88">
        <f>M13/'סכום נכסי הקרן'!$C$42</f>
        <v>4.0187928288605299E-3</v>
      </c>
    </row>
    <row r="14" spans="2:64">
      <c r="B14" s="86" t="s">
        <v>1229</v>
      </c>
      <c r="C14" s="80" t="s">
        <v>1230</v>
      </c>
      <c r="D14" s="80" t="s">
        <v>314</v>
      </c>
      <c r="E14" s="80" t="s">
        <v>1189</v>
      </c>
      <c r="F14" s="80" t="s">
        <v>1190</v>
      </c>
      <c r="G14" s="87">
        <v>0.01</v>
      </c>
      <c r="H14" s="93" t="s">
        <v>156</v>
      </c>
      <c r="I14" s="94">
        <v>3.7000000000000002E-3</v>
      </c>
      <c r="J14" s="88">
        <v>0</v>
      </c>
      <c r="K14" s="87">
        <v>2200000</v>
      </c>
      <c r="L14" s="89">
        <v>100.37</v>
      </c>
      <c r="M14" s="87">
        <v>2208.1400600000002</v>
      </c>
      <c r="N14" s="88">
        <f t="shared" si="0"/>
        <v>0.26854719587864578</v>
      </c>
      <c r="O14" s="88">
        <f>M14/'סכום נכסי הקרן'!$C$42</f>
        <v>2.9521148867878294E-3</v>
      </c>
    </row>
    <row r="15" spans="2:64">
      <c r="B15" s="86" t="s">
        <v>1231</v>
      </c>
      <c r="C15" s="80" t="s">
        <v>1232</v>
      </c>
      <c r="D15" s="80" t="s">
        <v>314</v>
      </c>
      <c r="E15" s="80" t="s">
        <v>1189</v>
      </c>
      <c r="F15" s="80" t="s">
        <v>1190</v>
      </c>
      <c r="G15" s="87">
        <v>0.18</v>
      </c>
      <c r="H15" s="93" t="s">
        <v>156</v>
      </c>
      <c r="I15" s="94">
        <v>3.7000000000000002E-3</v>
      </c>
      <c r="J15" s="88">
        <v>5.1000000000000004E-3</v>
      </c>
      <c r="K15" s="87">
        <v>3000000</v>
      </c>
      <c r="L15" s="89">
        <v>100.28</v>
      </c>
      <c r="M15" s="87">
        <v>3008.3999100000001</v>
      </c>
      <c r="N15" s="88">
        <f t="shared" si="0"/>
        <v>0.36587233506921218</v>
      </c>
      <c r="O15" s="88">
        <f>M15/'סכום נכסי הקרן'!$C$42</f>
        <v>4.0220012854266891E-3</v>
      </c>
    </row>
    <row r="16" spans="2:64">
      <c r="B16" s="83"/>
      <c r="C16" s="80"/>
      <c r="D16" s="80"/>
      <c r="E16" s="80"/>
      <c r="F16" s="80"/>
      <c r="G16" s="80"/>
      <c r="H16" s="80"/>
      <c r="I16" s="80"/>
      <c r="J16" s="88"/>
      <c r="K16" s="87"/>
      <c r="L16" s="89"/>
      <c r="M16" s="80"/>
      <c r="N16" s="88"/>
      <c r="O16" s="80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95" t="s">
        <v>241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95" t="s">
        <v>104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95" t="s">
        <v>224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95" t="s">
        <v>232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</row>
    <row r="112" spans="2:15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</row>
    <row r="113" spans="2:15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</row>
    <row r="114" spans="2:15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</row>
    <row r="115" spans="2:15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AH30:XFD33 D34:XFD1048576 D30:AF33 D1:XFD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171</v>
      </c>
      <c r="C1" s="78" t="s" vm="1">
        <v>242</v>
      </c>
    </row>
    <row r="2" spans="2:56">
      <c r="B2" s="57" t="s">
        <v>170</v>
      </c>
      <c r="C2" s="78" t="s">
        <v>243</v>
      </c>
    </row>
    <row r="3" spans="2:56">
      <c r="B3" s="57" t="s">
        <v>172</v>
      </c>
      <c r="C3" s="78" t="s">
        <v>244</v>
      </c>
    </row>
    <row r="4" spans="2:56">
      <c r="B4" s="57" t="s">
        <v>173</v>
      </c>
      <c r="C4" s="78">
        <v>2142</v>
      </c>
    </row>
    <row r="6" spans="2:56" ht="26.25" customHeight="1">
      <c r="B6" s="145" t="s">
        <v>205</v>
      </c>
      <c r="C6" s="146"/>
      <c r="D6" s="146"/>
      <c r="E6" s="146"/>
      <c r="F6" s="146"/>
      <c r="G6" s="146"/>
      <c r="H6" s="146"/>
      <c r="I6" s="146"/>
      <c r="J6" s="147"/>
    </row>
    <row r="7" spans="2:56" s="3" customFormat="1" ht="78.75">
      <c r="B7" s="60" t="s">
        <v>108</v>
      </c>
      <c r="C7" s="62" t="s">
        <v>45</v>
      </c>
      <c r="D7" s="62" t="s">
        <v>77</v>
      </c>
      <c r="E7" s="62" t="s">
        <v>46</v>
      </c>
      <c r="F7" s="62" t="s">
        <v>93</v>
      </c>
      <c r="G7" s="62" t="s">
        <v>216</v>
      </c>
      <c r="H7" s="62" t="s">
        <v>174</v>
      </c>
      <c r="I7" s="64" t="s">
        <v>175</v>
      </c>
      <c r="J7" s="77" t="s">
        <v>236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230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8"/>
      <c r="C11" s="79"/>
      <c r="D11" s="79"/>
      <c r="E11" s="79"/>
      <c r="F11" s="79"/>
      <c r="G11" s="79"/>
      <c r="H11" s="79"/>
      <c r="I11" s="79"/>
      <c r="J11" s="79"/>
    </row>
    <row r="12" spans="2:56">
      <c r="B12" s="108"/>
      <c r="C12" s="79"/>
      <c r="D12" s="79"/>
      <c r="E12" s="79"/>
      <c r="F12" s="79"/>
      <c r="G12" s="79"/>
      <c r="H12" s="79"/>
      <c r="I12" s="79"/>
      <c r="J12" s="79"/>
    </row>
    <row r="13" spans="2:56">
      <c r="B13" s="79"/>
      <c r="C13" s="79"/>
      <c r="D13" s="79"/>
      <c r="E13" s="79"/>
      <c r="F13" s="79"/>
      <c r="G13" s="79"/>
      <c r="H13" s="79"/>
      <c r="I13" s="79"/>
      <c r="J13" s="79"/>
    </row>
    <row r="14" spans="2:56">
      <c r="B14" s="79"/>
      <c r="C14" s="79"/>
      <c r="D14" s="79"/>
      <c r="E14" s="79"/>
      <c r="F14" s="79"/>
      <c r="G14" s="79"/>
      <c r="H14" s="79"/>
      <c r="I14" s="79"/>
      <c r="J14" s="79"/>
    </row>
    <row r="15" spans="2:56">
      <c r="B15" s="79"/>
      <c r="C15" s="79"/>
      <c r="D15" s="79"/>
      <c r="E15" s="79"/>
      <c r="F15" s="79"/>
      <c r="G15" s="79"/>
      <c r="H15" s="79"/>
      <c r="I15" s="79"/>
      <c r="J15" s="79"/>
    </row>
    <row r="16" spans="2:56">
      <c r="B16" s="79"/>
      <c r="C16" s="79"/>
      <c r="D16" s="79"/>
      <c r="E16" s="79"/>
      <c r="F16" s="79"/>
      <c r="G16" s="79"/>
      <c r="H16" s="79"/>
      <c r="I16" s="79"/>
      <c r="J16" s="79"/>
    </row>
    <row r="17" spans="2:10">
      <c r="B17" s="79"/>
      <c r="C17" s="79"/>
      <c r="D17" s="79"/>
      <c r="E17" s="79"/>
      <c r="F17" s="79"/>
      <c r="G17" s="79"/>
      <c r="H17" s="79"/>
      <c r="I17" s="79"/>
      <c r="J17" s="79"/>
    </row>
    <row r="18" spans="2:10">
      <c r="B18" s="79"/>
      <c r="C18" s="79"/>
      <c r="D18" s="79"/>
      <c r="E18" s="79"/>
      <c r="F18" s="79"/>
      <c r="G18" s="79"/>
      <c r="H18" s="79"/>
      <c r="I18" s="79"/>
      <c r="J18" s="79"/>
    </row>
    <row r="19" spans="2:10">
      <c r="B19" s="79"/>
      <c r="C19" s="79"/>
      <c r="D19" s="79"/>
      <c r="E19" s="79"/>
      <c r="F19" s="79"/>
      <c r="G19" s="79"/>
      <c r="H19" s="79"/>
      <c r="I19" s="79"/>
      <c r="J19" s="79"/>
    </row>
    <row r="20" spans="2:10">
      <c r="B20" s="79"/>
      <c r="C20" s="79"/>
      <c r="D20" s="79"/>
      <c r="E20" s="79"/>
      <c r="F20" s="79"/>
      <c r="G20" s="79"/>
      <c r="H20" s="79"/>
      <c r="I20" s="79"/>
      <c r="J20" s="79"/>
    </row>
    <row r="21" spans="2:10">
      <c r="B21" s="79"/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171</v>
      </c>
      <c r="C1" s="78" t="s" vm="1">
        <v>242</v>
      </c>
    </row>
    <row r="2" spans="2:60">
      <c r="B2" s="57" t="s">
        <v>170</v>
      </c>
      <c r="C2" s="78" t="s">
        <v>243</v>
      </c>
    </row>
    <row r="3" spans="2:60">
      <c r="B3" s="57" t="s">
        <v>172</v>
      </c>
      <c r="C3" s="78" t="s">
        <v>244</v>
      </c>
    </row>
    <row r="4" spans="2:60">
      <c r="B4" s="57" t="s">
        <v>173</v>
      </c>
      <c r="C4" s="78">
        <v>2142</v>
      </c>
    </row>
    <row r="6" spans="2:60" ht="26.25" customHeight="1">
      <c r="B6" s="145" t="s">
        <v>206</v>
      </c>
      <c r="C6" s="146"/>
      <c r="D6" s="146"/>
      <c r="E6" s="146"/>
      <c r="F6" s="146"/>
      <c r="G6" s="146"/>
      <c r="H6" s="146"/>
      <c r="I6" s="146"/>
      <c r="J6" s="146"/>
      <c r="K6" s="147"/>
    </row>
    <row r="7" spans="2:60" s="3" customFormat="1" ht="66">
      <c r="B7" s="60" t="s">
        <v>108</v>
      </c>
      <c r="C7" s="60" t="s">
        <v>109</v>
      </c>
      <c r="D7" s="60" t="s">
        <v>15</v>
      </c>
      <c r="E7" s="60" t="s">
        <v>16</v>
      </c>
      <c r="F7" s="60" t="s">
        <v>47</v>
      </c>
      <c r="G7" s="60" t="s">
        <v>93</v>
      </c>
      <c r="H7" s="60" t="s">
        <v>44</v>
      </c>
      <c r="I7" s="60" t="s">
        <v>102</v>
      </c>
      <c r="J7" s="60" t="s">
        <v>174</v>
      </c>
      <c r="K7" s="60" t="s">
        <v>175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229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8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8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171</v>
      </c>
      <c r="C1" s="78" t="s" vm="1">
        <v>242</v>
      </c>
    </row>
    <row r="2" spans="2:60">
      <c r="B2" s="57" t="s">
        <v>170</v>
      </c>
      <c r="C2" s="78" t="s">
        <v>243</v>
      </c>
    </row>
    <row r="3" spans="2:60">
      <c r="B3" s="57" t="s">
        <v>172</v>
      </c>
      <c r="C3" s="78" t="s">
        <v>244</v>
      </c>
    </row>
    <row r="4" spans="2:60">
      <c r="B4" s="57" t="s">
        <v>173</v>
      </c>
      <c r="C4" s="78">
        <v>2142</v>
      </c>
    </row>
    <row r="6" spans="2:60" ht="26.25" customHeight="1">
      <c r="B6" s="145" t="s">
        <v>207</v>
      </c>
      <c r="C6" s="146"/>
      <c r="D6" s="146"/>
      <c r="E6" s="146"/>
      <c r="F6" s="146"/>
      <c r="G6" s="146"/>
      <c r="H6" s="146"/>
      <c r="I6" s="146"/>
      <c r="J6" s="146"/>
      <c r="K6" s="147"/>
    </row>
    <row r="7" spans="2:60" s="3" customFormat="1" ht="78.75">
      <c r="B7" s="60" t="s">
        <v>108</v>
      </c>
      <c r="C7" s="62" t="s">
        <v>38</v>
      </c>
      <c r="D7" s="62" t="s">
        <v>15</v>
      </c>
      <c r="E7" s="62" t="s">
        <v>16</v>
      </c>
      <c r="F7" s="62" t="s">
        <v>47</v>
      </c>
      <c r="G7" s="62" t="s">
        <v>93</v>
      </c>
      <c r="H7" s="62" t="s">
        <v>44</v>
      </c>
      <c r="I7" s="62" t="s">
        <v>102</v>
      </c>
      <c r="J7" s="62" t="s">
        <v>174</v>
      </c>
      <c r="K7" s="64" t="s">
        <v>175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229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8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8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171</v>
      </c>
      <c r="C1" s="78" t="s" vm="1">
        <v>242</v>
      </c>
    </row>
    <row r="2" spans="2:47">
      <c r="B2" s="57" t="s">
        <v>170</v>
      </c>
      <c r="C2" s="78" t="s">
        <v>243</v>
      </c>
    </row>
    <row r="3" spans="2:47">
      <c r="B3" s="57" t="s">
        <v>172</v>
      </c>
      <c r="C3" s="78" t="s">
        <v>244</v>
      </c>
    </row>
    <row r="4" spans="2:47">
      <c r="B4" s="57" t="s">
        <v>173</v>
      </c>
      <c r="C4" s="78">
        <v>2142</v>
      </c>
    </row>
    <row r="6" spans="2:47" ht="26.25" customHeight="1">
      <c r="B6" s="145" t="s">
        <v>208</v>
      </c>
      <c r="C6" s="146"/>
      <c r="D6" s="147"/>
    </row>
    <row r="7" spans="2:47" s="3" customFormat="1" ht="33">
      <c r="B7" s="60" t="s">
        <v>108</v>
      </c>
      <c r="C7" s="65" t="s">
        <v>99</v>
      </c>
      <c r="D7" s="66" t="s">
        <v>98</v>
      </c>
    </row>
    <row r="8" spans="2:47" s="3" customFormat="1">
      <c r="B8" s="16"/>
      <c r="C8" s="33" t="s">
        <v>229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9"/>
      <c r="C10" s="79"/>
      <c r="D10" s="7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8"/>
      <c r="C11" s="79"/>
      <c r="D11" s="79"/>
    </row>
    <row r="12" spans="2:47">
      <c r="B12" s="108"/>
      <c r="C12" s="79"/>
      <c r="D12" s="7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9"/>
      <c r="C13" s="79"/>
      <c r="D13" s="7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9"/>
      <c r="C14" s="79"/>
      <c r="D14" s="79"/>
    </row>
    <row r="15" spans="2:47">
      <c r="B15" s="79"/>
      <c r="C15" s="79"/>
      <c r="D15" s="7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9"/>
      <c r="C16" s="79"/>
      <c r="D16" s="7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9"/>
      <c r="C17" s="79"/>
      <c r="D17" s="79"/>
    </row>
    <row r="18" spans="2:4">
      <c r="B18" s="79"/>
      <c r="C18" s="79"/>
      <c r="D18" s="79"/>
    </row>
    <row r="19" spans="2:4">
      <c r="B19" s="79"/>
      <c r="C19" s="79"/>
      <c r="D19" s="79"/>
    </row>
    <row r="20" spans="2:4">
      <c r="B20" s="79"/>
      <c r="C20" s="79"/>
      <c r="D20" s="79"/>
    </row>
    <row r="21" spans="2:4">
      <c r="B21" s="79"/>
      <c r="C21" s="79"/>
      <c r="D21" s="79"/>
    </row>
    <row r="22" spans="2:4">
      <c r="B22" s="79"/>
      <c r="C22" s="79"/>
      <c r="D22" s="79"/>
    </row>
    <row r="23" spans="2:4">
      <c r="B23" s="79"/>
      <c r="C23" s="79"/>
      <c r="D23" s="79"/>
    </row>
    <row r="24" spans="2:4">
      <c r="B24" s="79"/>
      <c r="C24" s="79"/>
      <c r="D24" s="79"/>
    </row>
    <row r="25" spans="2:4">
      <c r="B25" s="79"/>
      <c r="C25" s="79"/>
      <c r="D25" s="79"/>
    </row>
    <row r="26" spans="2:4">
      <c r="B26" s="79"/>
      <c r="C26" s="79"/>
      <c r="D26" s="79"/>
    </row>
    <row r="27" spans="2:4">
      <c r="B27" s="79"/>
      <c r="C27" s="79"/>
      <c r="D27" s="79"/>
    </row>
    <row r="28" spans="2:4">
      <c r="B28" s="79"/>
      <c r="C28" s="79"/>
      <c r="D28" s="79"/>
    </row>
    <row r="29" spans="2:4">
      <c r="B29" s="79"/>
      <c r="C29" s="79"/>
      <c r="D29" s="79"/>
    </row>
    <row r="30" spans="2:4">
      <c r="B30" s="79"/>
      <c r="C30" s="79"/>
      <c r="D30" s="79"/>
    </row>
    <row r="31" spans="2:4">
      <c r="B31" s="79"/>
      <c r="C31" s="79"/>
      <c r="D31" s="79"/>
    </row>
    <row r="32" spans="2:4">
      <c r="B32" s="79"/>
      <c r="C32" s="79"/>
      <c r="D32" s="79"/>
    </row>
    <row r="33" spans="2:4">
      <c r="B33" s="79"/>
      <c r="C33" s="79"/>
      <c r="D33" s="79"/>
    </row>
    <row r="34" spans="2:4">
      <c r="B34" s="79"/>
      <c r="C34" s="79"/>
      <c r="D34" s="79"/>
    </row>
    <row r="35" spans="2:4">
      <c r="B35" s="79"/>
      <c r="C35" s="79"/>
      <c r="D35" s="79"/>
    </row>
    <row r="36" spans="2:4">
      <c r="B36" s="79"/>
      <c r="C36" s="79"/>
      <c r="D36" s="79"/>
    </row>
    <row r="37" spans="2:4">
      <c r="B37" s="79"/>
      <c r="C37" s="79"/>
      <c r="D37" s="79"/>
    </row>
    <row r="38" spans="2:4">
      <c r="B38" s="79"/>
      <c r="C38" s="79"/>
      <c r="D38" s="79"/>
    </row>
    <row r="39" spans="2:4">
      <c r="B39" s="79"/>
      <c r="C39" s="79"/>
      <c r="D39" s="79"/>
    </row>
    <row r="40" spans="2:4">
      <c r="B40" s="79"/>
      <c r="C40" s="79"/>
      <c r="D40" s="79"/>
    </row>
    <row r="41" spans="2:4">
      <c r="B41" s="79"/>
      <c r="C41" s="79"/>
      <c r="D41" s="79"/>
    </row>
    <row r="42" spans="2:4">
      <c r="B42" s="79"/>
      <c r="C42" s="79"/>
      <c r="D42" s="79"/>
    </row>
    <row r="43" spans="2:4">
      <c r="B43" s="79"/>
      <c r="C43" s="79"/>
      <c r="D43" s="79"/>
    </row>
    <row r="44" spans="2:4">
      <c r="B44" s="79"/>
      <c r="C44" s="79"/>
      <c r="D44" s="79"/>
    </row>
    <row r="45" spans="2:4">
      <c r="B45" s="79"/>
      <c r="C45" s="79"/>
      <c r="D45" s="79"/>
    </row>
    <row r="46" spans="2:4">
      <c r="B46" s="79"/>
      <c r="C46" s="79"/>
      <c r="D46" s="79"/>
    </row>
    <row r="47" spans="2:4">
      <c r="B47" s="79"/>
      <c r="C47" s="79"/>
      <c r="D47" s="79"/>
    </row>
    <row r="48" spans="2:4">
      <c r="B48" s="79"/>
      <c r="C48" s="79"/>
      <c r="D48" s="79"/>
    </row>
    <row r="49" spans="2:4">
      <c r="B49" s="79"/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  <row r="107" spans="2:4">
      <c r="B107" s="79"/>
      <c r="C107" s="79"/>
      <c r="D107" s="79"/>
    </row>
    <row r="108" spans="2:4">
      <c r="B108" s="79"/>
      <c r="C108" s="79"/>
      <c r="D108" s="79"/>
    </row>
    <row r="109" spans="2:4">
      <c r="B109" s="79"/>
      <c r="C109" s="79"/>
      <c r="D109" s="79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171</v>
      </c>
      <c r="C1" s="78" t="s" vm="1">
        <v>242</v>
      </c>
    </row>
    <row r="2" spans="2:18">
      <c r="B2" s="57" t="s">
        <v>170</v>
      </c>
      <c r="C2" s="78" t="s">
        <v>243</v>
      </c>
    </row>
    <row r="3" spans="2:18">
      <c r="B3" s="57" t="s">
        <v>172</v>
      </c>
      <c r="C3" s="78" t="s">
        <v>244</v>
      </c>
    </row>
    <row r="4" spans="2:18">
      <c r="B4" s="57" t="s">
        <v>173</v>
      </c>
      <c r="C4" s="78">
        <v>2142</v>
      </c>
    </row>
    <row r="6" spans="2:18" ht="26.25" customHeight="1">
      <c r="B6" s="145" t="s">
        <v>211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7" spans="2:18" s="3" customFormat="1" ht="78.75">
      <c r="B7" s="23" t="s">
        <v>108</v>
      </c>
      <c r="C7" s="31" t="s">
        <v>38</v>
      </c>
      <c r="D7" s="31" t="s">
        <v>54</v>
      </c>
      <c r="E7" s="31" t="s">
        <v>15</v>
      </c>
      <c r="F7" s="31" t="s">
        <v>55</v>
      </c>
      <c r="G7" s="31" t="s">
        <v>94</v>
      </c>
      <c r="H7" s="31" t="s">
        <v>18</v>
      </c>
      <c r="I7" s="31" t="s">
        <v>93</v>
      </c>
      <c r="J7" s="31" t="s">
        <v>17</v>
      </c>
      <c r="K7" s="31" t="s">
        <v>209</v>
      </c>
      <c r="L7" s="31" t="s">
        <v>231</v>
      </c>
      <c r="M7" s="31" t="s">
        <v>210</v>
      </c>
      <c r="N7" s="31" t="s">
        <v>49</v>
      </c>
      <c r="O7" s="31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233</v>
      </c>
      <c r="M8" s="33" t="s">
        <v>229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241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104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232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topLeftCell="A7" workbookViewId="0">
      <selection activeCell="J32" sqref="J32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12.28515625" style="1" bestFit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171</v>
      </c>
      <c r="C1" s="78" t="s" vm="1">
        <v>242</v>
      </c>
    </row>
    <row r="2" spans="2:13">
      <c r="B2" s="57" t="s">
        <v>170</v>
      </c>
      <c r="C2" s="78" t="s">
        <v>243</v>
      </c>
    </row>
    <row r="3" spans="2:13">
      <c r="B3" s="57" t="s">
        <v>172</v>
      </c>
      <c r="C3" s="78" t="s">
        <v>244</v>
      </c>
    </row>
    <row r="4" spans="2:13">
      <c r="B4" s="57" t="s">
        <v>173</v>
      </c>
      <c r="C4" s="78">
        <v>2142</v>
      </c>
    </row>
    <row r="6" spans="2:13" ht="26.25" customHeight="1">
      <c r="B6" s="134" t="s">
        <v>200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</row>
    <row r="7" spans="2:13" s="3" customFormat="1" ht="63">
      <c r="B7" s="13" t="s">
        <v>107</v>
      </c>
      <c r="C7" s="14" t="s">
        <v>38</v>
      </c>
      <c r="D7" s="14" t="s">
        <v>109</v>
      </c>
      <c r="E7" s="14" t="s">
        <v>15</v>
      </c>
      <c r="F7" s="14" t="s">
        <v>55</v>
      </c>
      <c r="G7" s="14" t="s">
        <v>93</v>
      </c>
      <c r="H7" s="14" t="s">
        <v>17</v>
      </c>
      <c r="I7" s="14" t="s">
        <v>19</v>
      </c>
      <c r="J7" s="14" t="s">
        <v>51</v>
      </c>
      <c r="K7" s="14" t="s">
        <v>174</v>
      </c>
      <c r="L7" s="14" t="s">
        <v>175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229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97" t="s">
        <v>37</v>
      </c>
      <c r="C10" s="99"/>
      <c r="D10" s="99"/>
      <c r="E10" s="99"/>
      <c r="F10" s="99"/>
      <c r="G10" s="99"/>
      <c r="H10" s="99"/>
      <c r="I10" s="99"/>
      <c r="J10" s="100">
        <f>J11+J43</f>
        <v>76891.416507187008</v>
      </c>
      <c r="K10" s="102">
        <f>J10/$J$10</f>
        <v>1</v>
      </c>
      <c r="L10" s="102">
        <f>J10/'סכום נכסי הקרן'!$C$42</f>
        <v>0.10279796080375</v>
      </c>
    </row>
    <row r="11" spans="2:13" s="121" customFormat="1">
      <c r="B11" s="81" t="s">
        <v>221</v>
      </c>
      <c r="C11" s="82"/>
      <c r="D11" s="82"/>
      <c r="E11" s="82"/>
      <c r="F11" s="82"/>
      <c r="G11" s="82"/>
      <c r="H11" s="82"/>
      <c r="I11" s="82"/>
      <c r="J11" s="90">
        <f>J12+J19</f>
        <v>62887.764107187002</v>
      </c>
      <c r="K11" s="91">
        <f t="shared" ref="K11:K17" si="0">J11/$J$10</f>
        <v>0.81787755986143018</v>
      </c>
      <c r="L11" s="91">
        <f>J11/'סכום נכסי הקרן'!$C$42</f>
        <v>8.4076145340902006E-2</v>
      </c>
    </row>
    <row r="12" spans="2:13" s="121" customFormat="1">
      <c r="B12" s="98" t="s">
        <v>34</v>
      </c>
      <c r="C12" s="82"/>
      <c r="D12" s="82"/>
      <c r="E12" s="82"/>
      <c r="F12" s="82"/>
      <c r="G12" s="82"/>
      <c r="H12" s="82"/>
      <c r="I12" s="82"/>
      <c r="J12" s="90">
        <f>SUM(J13:J17)</f>
        <v>42041.528730000005</v>
      </c>
      <c r="K12" s="91">
        <f t="shared" si="0"/>
        <v>0.54676491394940552</v>
      </c>
      <c r="L12" s="91">
        <f>J12/'סכום נכסי הקרן'!$C$42</f>
        <v>5.6206318193036738E-2</v>
      </c>
    </row>
    <row r="13" spans="2:13" s="121" customFormat="1">
      <c r="B13" s="86" t="s">
        <v>1187</v>
      </c>
      <c r="C13" s="80" t="s">
        <v>1188</v>
      </c>
      <c r="D13" s="80">
        <v>12</v>
      </c>
      <c r="E13" s="80" t="s">
        <v>1189</v>
      </c>
      <c r="F13" s="80" t="s">
        <v>1190</v>
      </c>
      <c r="G13" s="93" t="s">
        <v>156</v>
      </c>
      <c r="H13" s="94">
        <v>0</v>
      </c>
      <c r="I13" s="94">
        <v>0</v>
      </c>
      <c r="J13" s="87">
        <v>3.41</v>
      </c>
      <c r="K13" s="88">
        <f t="shared" si="0"/>
        <v>4.4348253093780223E-5</v>
      </c>
      <c r="L13" s="88">
        <f>J13/'סכום נכסי הקרן'!$C$42</f>
        <v>4.5589099832492047E-6</v>
      </c>
    </row>
    <row r="14" spans="2:13" s="121" customFormat="1">
      <c r="B14" s="86" t="s">
        <v>1191</v>
      </c>
      <c r="C14" s="80" t="s">
        <v>1192</v>
      </c>
      <c r="D14" s="80">
        <v>10</v>
      </c>
      <c r="E14" s="80" t="s">
        <v>1189</v>
      </c>
      <c r="F14" s="80" t="s">
        <v>1190</v>
      </c>
      <c r="G14" s="93" t="s">
        <v>156</v>
      </c>
      <c r="H14" s="94">
        <v>0</v>
      </c>
      <c r="I14" s="94">
        <v>0</v>
      </c>
      <c r="J14" s="87">
        <v>39645.980000000003</v>
      </c>
      <c r="K14" s="88">
        <f t="shared" si="0"/>
        <v>0.51560995753400263</v>
      </c>
      <c r="L14" s="88">
        <f>J14/'סכום נכסי הקרן'!$C$42</f>
        <v>5.300365220460361E-2</v>
      </c>
    </row>
    <row r="15" spans="2:13" s="121" customFormat="1">
      <c r="B15" s="86" t="s">
        <v>1193</v>
      </c>
      <c r="C15" s="80" t="s">
        <v>1194</v>
      </c>
      <c r="D15" s="80">
        <v>20</v>
      </c>
      <c r="E15" s="80" t="s">
        <v>1189</v>
      </c>
      <c r="F15" s="80" t="s">
        <v>1190</v>
      </c>
      <c r="G15" s="93" t="s">
        <v>156</v>
      </c>
      <c r="H15" s="94">
        <v>0</v>
      </c>
      <c r="I15" s="94">
        <v>0</v>
      </c>
      <c r="J15" s="87">
        <v>118.18</v>
      </c>
      <c r="K15" s="88">
        <f t="shared" si="0"/>
        <v>1.5369725954906004E-3</v>
      </c>
      <c r="L15" s="88">
        <f>J15/'סכום נכסי הקרן'!$C$42</f>
        <v>1.5799764862768064E-4</v>
      </c>
    </row>
    <row r="16" spans="2:13" s="121" customFormat="1">
      <c r="B16" s="86" t="s">
        <v>1195</v>
      </c>
      <c r="C16" s="80" t="s">
        <v>1196</v>
      </c>
      <c r="D16" s="80">
        <v>11</v>
      </c>
      <c r="E16" s="80" t="s">
        <v>1197</v>
      </c>
      <c r="F16" s="80" t="s">
        <v>1190</v>
      </c>
      <c r="G16" s="93" t="s">
        <v>156</v>
      </c>
      <c r="H16" s="94">
        <v>0</v>
      </c>
      <c r="I16" s="94">
        <v>0</v>
      </c>
      <c r="J16" s="87">
        <v>1.99</v>
      </c>
      <c r="K16" s="88">
        <f t="shared" si="0"/>
        <v>2.588065209871632E-5</v>
      </c>
      <c r="L16" s="88">
        <f>J16/'סכום נכסי הקרן'!$C$42</f>
        <v>2.6604782600193307E-6</v>
      </c>
    </row>
    <row r="17" spans="2:12" s="121" customFormat="1">
      <c r="B17" s="86" t="s">
        <v>1198</v>
      </c>
      <c r="C17" s="80" t="s">
        <v>1199</v>
      </c>
      <c r="D17" s="80">
        <v>26</v>
      </c>
      <c r="E17" s="80" t="s">
        <v>1197</v>
      </c>
      <c r="F17" s="80" t="s">
        <v>1190</v>
      </c>
      <c r="G17" s="93" t="s">
        <v>156</v>
      </c>
      <c r="H17" s="94">
        <v>0</v>
      </c>
      <c r="I17" s="94">
        <v>0</v>
      </c>
      <c r="J17" s="87">
        <v>2271.9687300000001</v>
      </c>
      <c r="K17" s="88">
        <f t="shared" si="0"/>
        <v>2.9547754914719775E-2</v>
      </c>
      <c r="L17" s="88">
        <f>J17/'סכום נכסי הקרן'!$C$42</f>
        <v>3.0374489515621749E-3</v>
      </c>
    </row>
    <row r="18" spans="2:12" s="121" customFormat="1">
      <c r="B18" s="83"/>
      <c r="C18" s="80"/>
      <c r="D18" s="80"/>
      <c r="E18" s="80"/>
      <c r="F18" s="80"/>
      <c r="G18" s="80"/>
      <c r="H18" s="80"/>
      <c r="I18" s="80"/>
      <c r="J18" s="80"/>
      <c r="K18" s="88"/>
      <c r="L18" s="80"/>
    </row>
    <row r="19" spans="2:12" s="121" customFormat="1">
      <c r="B19" s="98" t="s">
        <v>35</v>
      </c>
      <c r="C19" s="82"/>
      <c r="D19" s="82"/>
      <c r="E19" s="82"/>
      <c r="F19" s="82"/>
      <c r="G19" s="82"/>
      <c r="H19" s="82"/>
      <c r="I19" s="82"/>
      <c r="J19" s="90">
        <f>SUM(J20:J41)</f>
        <v>20846.235377187</v>
      </c>
      <c r="K19" s="91">
        <f t="shared" ref="K19:K41" si="1">J19/$J$10</f>
        <v>0.27111264591202466</v>
      </c>
      <c r="L19" s="91">
        <f>J19/'סכום נכסי הקרן'!$C$42</f>
        <v>2.7869827147865268E-2</v>
      </c>
    </row>
    <row r="20" spans="2:12" s="121" customFormat="1">
      <c r="B20" s="86" t="s">
        <v>1187</v>
      </c>
      <c r="C20" s="80" t="s">
        <v>1200</v>
      </c>
      <c r="D20" s="80">
        <v>12</v>
      </c>
      <c r="E20" s="80" t="s">
        <v>1189</v>
      </c>
      <c r="F20" s="80" t="s">
        <v>1190</v>
      </c>
      <c r="G20" s="93" t="s">
        <v>155</v>
      </c>
      <c r="H20" s="94">
        <v>0</v>
      </c>
      <c r="I20" s="94">
        <v>0</v>
      </c>
      <c r="J20" s="87">
        <v>5.8663817E-2</v>
      </c>
      <c r="K20" s="88">
        <f t="shared" si="1"/>
        <v>7.6294363746721611E-7</v>
      </c>
      <c r="L20" s="88">
        <f>J20/'סכום נכסי הקרן'!$C$42</f>
        <v>7.8429050139825343E-8</v>
      </c>
    </row>
    <row r="21" spans="2:12" s="121" customFormat="1">
      <c r="B21" s="86" t="s">
        <v>1191</v>
      </c>
      <c r="C21" s="80" t="s">
        <v>1201</v>
      </c>
      <c r="D21" s="80">
        <v>10</v>
      </c>
      <c r="E21" s="80" t="s">
        <v>1189</v>
      </c>
      <c r="F21" s="80" t="s">
        <v>1190</v>
      </c>
      <c r="G21" s="93" t="s">
        <v>162</v>
      </c>
      <c r="H21" s="94">
        <v>0</v>
      </c>
      <c r="I21" s="94">
        <v>0</v>
      </c>
      <c r="J21" s="87">
        <v>0.15315999999999999</v>
      </c>
      <c r="K21" s="88">
        <f t="shared" si="1"/>
        <v>1.9918998369042168E-6</v>
      </c>
      <c r="L21" s="88">
        <f>J21/'סכום נכסי הקרן'!$C$42</f>
        <v>2.0476324135907571E-7</v>
      </c>
    </row>
    <row r="22" spans="2:12" s="121" customFormat="1">
      <c r="B22" s="86" t="s">
        <v>1191</v>
      </c>
      <c r="C22" s="80" t="s">
        <v>1202</v>
      </c>
      <c r="D22" s="80">
        <v>10</v>
      </c>
      <c r="E22" s="80" t="s">
        <v>1189</v>
      </c>
      <c r="F22" s="80" t="s">
        <v>1190</v>
      </c>
      <c r="G22" s="93" t="s">
        <v>155</v>
      </c>
      <c r="H22" s="94">
        <v>0</v>
      </c>
      <c r="I22" s="94">
        <v>0</v>
      </c>
      <c r="J22" s="87">
        <v>246.45752457400002</v>
      </c>
      <c r="K22" s="88">
        <f t="shared" si="1"/>
        <v>3.2052670606083026E-3</v>
      </c>
      <c r="L22" s="88">
        <f>J22/'סכום נכסי הקרן'!$C$42</f>
        <v>3.2949491766196329E-4</v>
      </c>
    </row>
    <row r="23" spans="2:12" s="121" customFormat="1">
      <c r="B23" s="86" t="s">
        <v>1191</v>
      </c>
      <c r="C23" s="80" t="s">
        <v>1203</v>
      </c>
      <c r="D23" s="80">
        <v>10</v>
      </c>
      <c r="E23" s="80" t="s">
        <v>1189</v>
      </c>
      <c r="F23" s="80" t="s">
        <v>1190</v>
      </c>
      <c r="G23" s="93" t="s">
        <v>157</v>
      </c>
      <c r="H23" s="94">
        <v>0</v>
      </c>
      <c r="I23" s="94">
        <v>0</v>
      </c>
      <c r="J23" s="87">
        <v>4.18</v>
      </c>
      <c r="K23" s="88">
        <f t="shared" si="1"/>
        <v>5.4362374760117692E-5</v>
      </c>
      <c r="L23" s="88">
        <f>J23/'סכום נכסי הקרן'!$C$42</f>
        <v>5.5883412697893475E-6</v>
      </c>
    </row>
    <row r="24" spans="2:12" s="121" customFormat="1">
      <c r="B24" s="86" t="s">
        <v>1191</v>
      </c>
      <c r="C24" s="80" t="s">
        <v>1204</v>
      </c>
      <c r="D24" s="80">
        <v>10</v>
      </c>
      <c r="E24" s="80" t="s">
        <v>1189</v>
      </c>
      <c r="F24" s="80" t="s">
        <v>1190</v>
      </c>
      <c r="G24" s="93" t="s">
        <v>655</v>
      </c>
      <c r="H24" s="94">
        <v>0</v>
      </c>
      <c r="I24" s="94">
        <v>0</v>
      </c>
      <c r="J24" s="87">
        <v>88.98</v>
      </c>
      <c r="K24" s="88">
        <f t="shared" si="1"/>
        <v>1.1572162933385819E-3</v>
      </c>
      <c r="L24" s="88">
        <f>J24/'סכום נכסי הקרן'!$C$42</f>
        <v>1.1895947516408043E-4</v>
      </c>
    </row>
    <row r="25" spans="2:12" s="121" customFormat="1">
      <c r="B25" s="86" t="s">
        <v>1191</v>
      </c>
      <c r="C25" s="80" t="s">
        <v>1205</v>
      </c>
      <c r="D25" s="80">
        <v>10</v>
      </c>
      <c r="E25" s="80" t="s">
        <v>1189</v>
      </c>
      <c r="F25" s="80" t="s">
        <v>1190</v>
      </c>
      <c r="G25" s="93" t="s">
        <v>160</v>
      </c>
      <c r="H25" s="94">
        <v>0</v>
      </c>
      <c r="I25" s="94">
        <v>0</v>
      </c>
      <c r="J25" s="87">
        <v>394.74394000000001</v>
      </c>
      <c r="K25" s="88">
        <f t="shared" si="1"/>
        <v>5.1337842106615825E-3</v>
      </c>
      <c r="L25" s="88">
        <f>J25/'סכום נכסי הקרן'!$C$42</f>
        <v>5.277425480625E-4</v>
      </c>
    </row>
    <row r="26" spans="2:12" s="121" customFormat="1">
      <c r="B26" s="86" t="s">
        <v>1191</v>
      </c>
      <c r="C26" s="80" t="s">
        <v>1206</v>
      </c>
      <c r="D26" s="80">
        <v>10</v>
      </c>
      <c r="E26" s="80" t="s">
        <v>1189</v>
      </c>
      <c r="F26" s="80" t="s">
        <v>1190</v>
      </c>
      <c r="G26" s="93" t="s">
        <v>158</v>
      </c>
      <c r="H26" s="94">
        <v>0</v>
      </c>
      <c r="I26" s="94">
        <v>0</v>
      </c>
      <c r="J26" s="87">
        <v>813.01</v>
      </c>
      <c r="K26" s="88">
        <f t="shared" si="1"/>
        <v>1.0573481890842892E-2</v>
      </c>
      <c r="L26" s="88">
        <f>J26/'סכום נכסי הקרן'!$C$42</f>
        <v>1.086932376974028E-3</v>
      </c>
    </row>
    <row r="27" spans="2:12" s="121" customFormat="1">
      <c r="B27" s="86" t="s">
        <v>1191</v>
      </c>
      <c r="C27" s="80" t="s">
        <v>1207</v>
      </c>
      <c r="D27" s="80">
        <v>10</v>
      </c>
      <c r="E27" s="80" t="s">
        <v>1189</v>
      </c>
      <c r="F27" s="80" t="s">
        <v>1190</v>
      </c>
      <c r="G27" s="93" t="s">
        <v>155</v>
      </c>
      <c r="H27" s="94">
        <v>0</v>
      </c>
      <c r="I27" s="94">
        <v>0</v>
      </c>
      <c r="J27" s="87">
        <f>18964.20716-25.67</f>
        <v>18938.537160000003</v>
      </c>
      <c r="K27" s="88">
        <f t="shared" si="1"/>
        <v>0.24630235753596535</v>
      </c>
      <c r="L27" s="88">
        <f>J27/'סכום נכסי הקרן'!$C$42</f>
        <v>2.531938009585339E-2</v>
      </c>
    </row>
    <row r="28" spans="2:12" s="121" customFormat="1">
      <c r="B28" s="86" t="s">
        <v>1191</v>
      </c>
      <c r="C28" s="80" t="s">
        <v>1208</v>
      </c>
      <c r="D28" s="80">
        <v>10</v>
      </c>
      <c r="E28" s="80" t="s">
        <v>1189</v>
      </c>
      <c r="F28" s="80" t="s">
        <v>1190</v>
      </c>
      <c r="G28" s="93" t="s">
        <v>165</v>
      </c>
      <c r="H28" s="94">
        <v>0</v>
      </c>
      <c r="I28" s="94">
        <v>0</v>
      </c>
      <c r="J28" s="87">
        <v>3.84</v>
      </c>
      <c r="K28" s="88">
        <f t="shared" si="1"/>
        <v>4.9940554803553094E-5</v>
      </c>
      <c r="L28" s="88">
        <f>J28/'סכום נכסי הקרן'!$C$42</f>
        <v>5.1337871952131805E-6</v>
      </c>
    </row>
    <row r="29" spans="2:12" s="121" customFormat="1">
      <c r="B29" s="86" t="s">
        <v>1191</v>
      </c>
      <c r="C29" s="80" t="s">
        <v>1209</v>
      </c>
      <c r="D29" s="80">
        <v>10</v>
      </c>
      <c r="E29" s="80" t="s">
        <v>1189</v>
      </c>
      <c r="F29" s="80" t="s">
        <v>1190</v>
      </c>
      <c r="G29" s="93" t="s">
        <v>164</v>
      </c>
      <c r="H29" s="94">
        <v>0</v>
      </c>
      <c r="I29" s="94">
        <v>0</v>
      </c>
      <c r="J29" s="87">
        <v>11.32512</v>
      </c>
      <c r="K29" s="88">
        <f t="shared" si="1"/>
        <v>1.4728718125437898E-4</v>
      </c>
      <c r="L29" s="88">
        <f>J29/'סכום נכסי הקרן'!$C$42</f>
        <v>1.5140821885482473E-5</v>
      </c>
    </row>
    <row r="30" spans="2:12" s="121" customFormat="1">
      <c r="B30" s="86" t="s">
        <v>1191</v>
      </c>
      <c r="C30" s="80" t="s">
        <v>1210</v>
      </c>
      <c r="D30" s="80">
        <v>10</v>
      </c>
      <c r="E30" s="80" t="s">
        <v>1189</v>
      </c>
      <c r="F30" s="80" t="s">
        <v>1190</v>
      </c>
      <c r="G30" s="93" t="s">
        <v>159</v>
      </c>
      <c r="H30" s="94">
        <v>0</v>
      </c>
      <c r="I30" s="94">
        <v>0</v>
      </c>
      <c r="J30" s="87">
        <v>115.12736</v>
      </c>
      <c r="K30" s="88">
        <f t="shared" si="1"/>
        <v>1.4972719352782256E-3</v>
      </c>
      <c r="L30" s="88">
        <f>J30/'סכום נכסי הקרן'!$C$42</f>
        <v>1.5391650171528597E-4</v>
      </c>
    </row>
    <row r="31" spans="2:12" s="121" customFormat="1">
      <c r="B31" s="86" t="s">
        <v>1191</v>
      </c>
      <c r="C31" s="80" t="s">
        <v>1211</v>
      </c>
      <c r="D31" s="80">
        <v>10</v>
      </c>
      <c r="E31" s="80" t="s">
        <v>1189</v>
      </c>
      <c r="F31" s="80" t="s">
        <v>1190</v>
      </c>
      <c r="G31" s="93" t="s">
        <v>163</v>
      </c>
      <c r="H31" s="94">
        <v>0</v>
      </c>
      <c r="I31" s="94">
        <v>0</v>
      </c>
      <c r="J31" s="87">
        <v>111.23</v>
      </c>
      <c r="K31" s="88">
        <f t="shared" si="1"/>
        <v>1.4465853934372945E-3</v>
      </c>
      <c r="L31" s="88">
        <f>J31/'סכום נכסי הקרן'!$C$42</f>
        <v>1.487060285738443E-4</v>
      </c>
    </row>
    <row r="32" spans="2:12" s="121" customFormat="1">
      <c r="B32" s="86" t="s">
        <v>1193</v>
      </c>
      <c r="C32" s="80" t="s">
        <v>1212</v>
      </c>
      <c r="D32" s="80">
        <v>20</v>
      </c>
      <c r="E32" s="80" t="s">
        <v>1189</v>
      </c>
      <c r="F32" s="80" t="s">
        <v>1190</v>
      </c>
      <c r="G32" s="93" t="s">
        <v>155</v>
      </c>
      <c r="H32" s="94">
        <v>0</v>
      </c>
      <c r="I32" s="94">
        <v>0</v>
      </c>
      <c r="J32" s="87">
        <v>0.62992138600000003</v>
      </c>
      <c r="K32" s="88">
        <f t="shared" si="1"/>
        <v>8.1923498696518561E-6</v>
      </c>
      <c r="L32" s="88">
        <f>J32/'סכום נכסי הקרן'!$C$42</f>
        <v>8.4215686079107801E-7</v>
      </c>
    </row>
    <row r="33" spans="2:15" s="121" customFormat="1">
      <c r="B33" s="86" t="s">
        <v>1195</v>
      </c>
      <c r="C33" s="80" t="s">
        <v>1213</v>
      </c>
      <c r="D33" s="80">
        <v>11</v>
      </c>
      <c r="E33" s="80" t="s">
        <v>1197</v>
      </c>
      <c r="F33" s="80" t="s">
        <v>1190</v>
      </c>
      <c r="G33" s="93" t="s">
        <v>155</v>
      </c>
      <c r="H33" s="94">
        <v>0</v>
      </c>
      <c r="I33" s="94">
        <v>0</v>
      </c>
      <c r="J33" s="87">
        <v>0.41781741</v>
      </c>
      <c r="K33" s="88">
        <f t="shared" si="1"/>
        <v>5.4338628286415656E-6</v>
      </c>
      <c r="L33" s="88">
        <f>J33/'סכום נכסי הקרן'!$C$42</f>
        <v>5.5859001807164982E-7</v>
      </c>
    </row>
    <row r="34" spans="2:15" s="121" customFormat="1">
      <c r="B34" s="86" t="s">
        <v>1198</v>
      </c>
      <c r="C34" s="80" t="s">
        <v>1214</v>
      </c>
      <c r="D34" s="80">
        <v>26</v>
      </c>
      <c r="E34" s="80" t="s">
        <v>1197</v>
      </c>
      <c r="F34" s="80" t="s">
        <v>1190</v>
      </c>
      <c r="G34" s="93" t="s">
        <v>164</v>
      </c>
      <c r="H34" s="94">
        <v>0</v>
      </c>
      <c r="I34" s="94">
        <v>0</v>
      </c>
      <c r="J34" s="87">
        <v>2.3700000000000001E-3</v>
      </c>
      <c r="K34" s="88">
        <f t="shared" si="1"/>
        <v>3.0822686167817929E-8</v>
      </c>
      <c r="L34" s="88">
        <f>J34/'סכום נכסי הקרן'!$C$42</f>
        <v>3.1685092845456349E-9</v>
      </c>
    </row>
    <row r="35" spans="2:15" s="121" customFormat="1">
      <c r="B35" s="86" t="s">
        <v>1198</v>
      </c>
      <c r="C35" s="80" t="s">
        <v>1215</v>
      </c>
      <c r="D35" s="80">
        <v>26</v>
      </c>
      <c r="E35" s="80" t="s">
        <v>1197</v>
      </c>
      <c r="F35" s="80" t="s">
        <v>1190</v>
      </c>
      <c r="G35" s="93" t="s">
        <v>163</v>
      </c>
      <c r="H35" s="94">
        <v>0</v>
      </c>
      <c r="I35" s="94">
        <v>0</v>
      </c>
      <c r="J35" s="87">
        <v>8.5599999999999999E-3</v>
      </c>
      <c r="K35" s="88">
        <f t="shared" si="1"/>
        <v>1.1132582008292045E-7</v>
      </c>
      <c r="L35" s="88">
        <f>J35/'סכום נכסי הקרן'!$C$42</f>
        <v>1.1444067289329381E-8</v>
      </c>
    </row>
    <row r="36" spans="2:15" s="121" customFormat="1">
      <c r="B36" s="86" t="s">
        <v>1198</v>
      </c>
      <c r="C36" s="80" t="s">
        <v>1216</v>
      </c>
      <c r="D36" s="80">
        <v>26</v>
      </c>
      <c r="E36" s="80" t="s">
        <v>1197</v>
      </c>
      <c r="F36" s="80" t="s">
        <v>1190</v>
      </c>
      <c r="G36" s="93" t="s">
        <v>162</v>
      </c>
      <c r="H36" s="94">
        <v>0</v>
      </c>
      <c r="I36" s="94">
        <v>0</v>
      </c>
      <c r="J36" s="87">
        <v>1.7900000000000001E-3</v>
      </c>
      <c r="K36" s="88">
        <f t="shared" si="1"/>
        <v>2.3279581536031264E-8</v>
      </c>
      <c r="L36" s="88">
        <f>J36/'סכום נכסי הקרן'!$C$42</f>
        <v>2.393093510268644E-9</v>
      </c>
    </row>
    <row r="37" spans="2:15" s="121" customFormat="1">
      <c r="B37" s="86" t="s">
        <v>1198</v>
      </c>
      <c r="C37" s="80" t="s">
        <v>1217</v>
      </c>
      <c r="D37" s="80">
        <v>26</v>
      </c>
      <c r="E37" s="80" t="s">
        <v>1197</v>
      </c>
      <c r="F37" s="80" t="s">
        <v>1190</v>
      </c>
      <c r="G37" s="93" t="s">
        <v>655</v>
      </c>
      <c r="H37" s="94">
        <v>0</v>
      </c>
      <c r="I37" s="94">
        <v>0</v>
      </c>
      <c r="J37" s="87">
        <v>1.451E-2</v>
      </c>
      <c r="K37" s="88">
        <f t="shared" si="1"/>
        <v>1.8870766932280091E-7</v>
      </c>
      <c r="L37" s="88">
        <f>J37/'סכום נכסי הקרן'!$C$42</f>
        <v>1.9398763594412304E-8</v>
      </c>
    </row>
    <row r="38" spans="2:15" s="121" customFormat="1">
      <c r="B38" s="86" t="s">
        <v>1198</v>
      </c>
      <c r="C38" s="80" t="s">
        <v>1218</v>
      </c>
      <c r="D38" s="80">
        <v>26</v>
      </c>
      <c r="E38" s="80" t="s">
        <v>1197</v>
      </c>
      <c r="F38" s="80" t="s">
        <v>1190</v>
      </c>
      <c r="G38" s="93" t="s">
        <v>155</v>
      </c>
      <c r="H38" s="94">
        <v>0</v>
      </c>
      <c r="I38" s="94">
        <v>0</v>
      </c>
      <c r="J38" s="87">
        <v>17.953779999999998</v>
      </c>
      <c r="K38" s="88">
        <f t="shared" si="1"/>
        <v>2.334952432346186E-4</v>
      </c>
      <c r="L38" s="88">
        <f>J38/'סכום נכסי הקרן'!$C$42</f>
        <v>2.4002834861894397E-5</v>
      </c>
    </row>
    <row r="39" spans="2:15" s="121" customFormat="1">
      <c r="B39" s="86" t="s">
        <v>1198</v>
      </c>
      <c r="C39" s="80" t="s">
        <v>1219</v>
      </c>
      <c r="D39" s="80">
        <v>26</v>
      </c>
      <c r="E39" s="80" t="s">
        <v>1197</v>
      </c>
      <c r="F39" s="80" t="s">
        <v>1190</v>
      </c>
      <c r="G39" s="93" t="s">
        <v>157</v>
      </c>
      <c r="H39" s="94">
        <v>0</v>
      </c>
      <c r="I39" s="94">
        <v>0</v>
      </c>
      <c r="J39" s="87">
        <v>2.40523</v>
      </c>
      <c r="K39" s="88">
        <f t="shared" si="1"/>
        <v>3.1280864747434899E-5</v>
      </c>
      <c r="L39" s="88">
        <f>J39/'סכום נכסי הקרן'!$C$42</f>
        <v>3.2156091082142182E-6</v>
      </c>
    </row>
    <row r="40" spans="2:15" s="121" customFormat="1">
      <c r="B40" s="86" t="s">
        <v>1198</v>
      </c>
      <c r="C40" s="80" t="s">
        <v>1220</v>
      </c>
      <c r="D40" s="80">
        <v>26</v>
      </c>
      <c r="E40" s="80" t="s">
        <v>1197</v>
      </c>
      <c r="F40" s="80" t="s">
        <v>1190</v>
      </c>
      <c r="G40" s="93" t="s">
        <v>158</v>
      </c>
      <c r="H40" s="94">
        <v>0</v>
      </c>
      <c r="I40" s="94">
        <v>0</v>
      </c>
      <c r="J40" s="87">
        <v>96.445270000000008</v>
      </c>
      <c r="K40" s="88">
        <f t="shared" si="1"/>
        <v>1.2543047635360613E-3</v>
      </c>
      <c r="L40" s="88">
        <f>J40/'סכום נכסי הקרן'!$C$42</f>
        <v>1.2893997191793695E-4</v>
      </c>
    </row>
    <row r="41" spans="2:15" s="121" customFormat="1">
      <c r="B41" s="86" t="s">
        <v>1198</v>
      </c>
      <c r="C41" s="80" t="s">
        <v>1221</v>
      </c>
      <c r="D41" s="80">
        <v>26</v>
      </c>
      <c r="E41" s="80" t="s">
        <v>1197</v>
      </c>
      <c r="F41" s="80" t="s">
        <v>1190</v>
      </c>
      <c r="G41" s="93" t="s">
        <v>165</v>
      </c>
      <c r="H41" s="94">
        <v>0</v>
      </c>
      <c r="I41" s="94">
        <v>0</v>
      </c>
      <c r="J41" s="87">
        <v>0.71320000000000006</v>
      </c>
      <c r="K41" s="88">
        <f t="shared" si="1"/>
        <v>9.2754176265349135E-6</v>
      </c>
      <c r="L41" s="88">
        <f>J41/'סכום נכסי הקרן'!$C$42</f>
        <v>9.5349401761094809E-7</v>
      </c>
    </row>
    <row r="42" spans="2:15" s="121" customFormat="1">
      <c r="B42" s="83"/>
      <c r="C42" s="80"/>
      <c r="D42" s="80"/>
      <c r="E42" s="80"/>
      <c r="F42" s="80"/>
      <c r="G42" s="80"/>
      <c r="H42" s="80"/>
      <c r="I42" s="80"/>
      <c r="J42" s="80"/>
      <c r="K42" s="88"/>
      <c r="L42" s="80"/>
    </row>
    <row r="43" spans="2:15" s="121" customFormat="1">
      <c r="B43" s="81" t="s">
        <v>220</v>
      </c>
      <c r="C43" s="82"/>
      <c r="D43" s="82"/>
      <c r="E43" s="82"/>
      <c r="F43" s="82"/>
      <c r="G43" s="82"/>
      <c r="H43" s="82"/>
      <c r="I43" s="82"/>
      <c r="J43" s="90">
        <f>J44</f>
        <v>14003.652399999999</v>
      </c>
      <c r="K43" s="91">
        <f t="shared" ref="K43:K46" si="2">J43/$J$10</f>
        <v>0.18212244013856974</v>
      </c>
      <c r="L43" s="91">
        <f>J43/'סכום נכסי הקרן'!$C$42</f>
        <v>1.8721815462847999E-2</v>
      </c>
    </row>
    <row r="44" spans="2:15" s="122" customFormat="1">
      <c r="B44" s="120" t="s">
        <v>36</v>
      </c>
      <c r="C44" s="114"/>
      <c r="D44" s="114"/>
      <c r="E44" s="114"/>
      <c r="F44" s="114"/>
      <c r="G44" s="114"/>
      <c r="H44" s="114"/>
      <c r="I44" s="114"/>
      <c r="J44" s="115">
        <f>SUM(J45:J46)</f>
        <v>14003.652399999999</v>
      </c>
      <c r="K44" s="116">
        <f t="shared" si="2"/>
        <v>0.18212244013856974</v>
      </c>
      <c r="L44" s="116">
        <f>J44/'סכום נכסי הקרן'!$C$42</f>
        <v>1.8721815462847999E-2</v>
      </c>
    </row>
    <row r="45" spans="2:15" s="121" customFormat="1">
      <c r="B45" s="86" t="s">
        <v>1222</v>
      </c>
      <c r="C45" s="80" t="s">
        <v>1223</v>
      </c>
      <c r="D45" s="80"/>
      <c r="E45" s="80" t="s">
        <v>247</v>
      </c>
      <c r="F45" s="80" t="s">
        <v>1224</v>
      </c>
      <c r="G45" s="93"/>
      <c r="H45" s="94">
        <v>0</v>
      </c>
      <c r="I45" s="94">
        <v>0</v>
      </c>
      <c r="J45" s="87">
        <v>10030.7724</v>
      </c>
      <c r="K45" s="88">
        <f t="shared" si="2"/>
        <v>0.13045373405316871</v>
      </c>
      <c r="L45" s="88">
        <f>J45/'סכום נכסי הקרן'!$C$42</f>
        <v>1.3410377839900465E-2</v>
      </c>
      <c r="N45" s="123"/>
      <c r="O45" s="124"/>
    </row>
    <row r="46" spans="2:15" s="121" customFormat="1">
      <c r="B46" s="86" t="s">
        <v>1225</v>
      </c>
      <c r="C46" s="80" t="s">
        <v>1226</v>
      </c>
      <c r="D46" s="80"/>
      <c r="E46" s="80" t="s">
        <v>247</v>
      </c>
      <c r="F46" s="80" t="s">
        <v>1224</v>
      </c>
      <c r="G46" s="93"/>
      <c r="H46" s="94">
        <v>0</v>
      </c>
      <c r="I46" s="94">
        <v>0</v>
      </c>
      <c r="J46" s="87">
        <v>3972.88</v>
      </c>
      <c r="K46" s="88">
        <f t="shared" si="2"/>
        <v>5.1668706085401049E-2</v>
      </c>
      <c r="L46" s="88">
        <f>J46/'סכום נכסי הקרן'!$C$42</f>
        <v>5.3114376229475369E-3</v>
      </c>
      <c r="N46" s="123"/>
      <c r="O46" s="124"/>
    </row>
    <row r="47" spans="2:15" s="121" customFormat="1">
      <c r="B47" s="125"/>
      <c r="C47" s="125"/>
    </row>
    <row r="48" spans="2:15" s="121" customFormat="1">
      <c r="B48" s="125"/>
      <c r="C48" s="125"/>
    </row>
    <row r="49" spans="2:3" s="121" customFormat="1">
      <c r="B49" s="125"/>
      <c r="C49" s="125"/>
    </row>
    <row r="50" spans="2:3" s="121" customFormat="1">
      <c r="B50" s="126" t="s">
        <v>241</v>
      </c>
      <c r="C50" s="125"/>
    </row>
    <row r="51" spans="2:3" s="121" customFormat="1">
      <c r="B51" s="127"/>
      <c r="C51" s="125"/>
    </row>
    <row r="52" spans="2:3" s="121" customFormat="1">
      <c r="B52" s="125"/>
      <c r="C52" s="125"/>
    </row>
    <row r="53" spans="2:3" s="121" customFormat="1">
      <c r="B53" s="125"/>
      <c r="C53" s="125"/>
    </row>
    <row r="54" spans="2:3" s="121" customFormat="1">
      <c r="B54" s="125"/>
      <c r="C54" s="125"/>
    </row>
    <row r="55" spans="2:3" s="121" customFormat="1">
      <c r="B55" s="125"/>
      <c r="C55" s="125"/>
    </row>
    <row r="56" spans="2:3" s="121" customFormat="1">
      <c r="B56" s="125"/>
      <c r="C56" s="125"/>
    </row>
    <row r="57" spans="2:3" s="121" customFormat="1">
      <c r="B57" s="125"/>
      <c r="C57" s="125"/>
    </row>
    <row r="58" spans="2:3" s="121" customFormat="1">
      <c r="B58" s="125"/>
      <c r="C58" s="125"/>
    </row>
    <row r="59" spans="2:3" s="121" customFormat="1">
      <c r="B59" s="125"/>
      <c r="C59" s="125"/>
    </row>
    <row r="60" spans="2:3" s="121" customFormat="1">
      <c r="B60" s="125"/>
      <c r="C60" s="125"/>
    </row>
    <row r="61" spans="2:3" s="121" customFormat="1">
      <c r="B61" s="125"/>
      <c r="C61" s="125"/>
    </row>
    <row r="62" spans="2:3" s="121" customFormat="1">
      <c r="B62" s="125"/>
      <c r="C62" s="125"/>
    </row>
    <row r="63" spans="2:3" s="121" customFormat="1">
      <c r="B63" s="125"/>
      <c r="C63" s="125"/>
    </row>
    <row r="64" spans="2:3" s="121" customFormat="1">
      <c r="B64" s="125"/>
      <c r="C64" s="125"/>
    </row>
    <row r="65" spans="2:3" s="121" customFormat="1">
      <c r="B65" s="125"/>
      <c r="C65" s="125"/>
    </row>
    <row r="66" spans="2:3" s="121" customFormat="1">
      <c r="B66" s="125"/>
      <c r="C66" s="125"/>
    </row>
    <row r="67" spans="2:3" s="121" customFormat="1">
      <c r="B67" s="125"/>
      <c r="C67" s="125"/>
    </row>
    <row r="68" spans="2:3" s="121" customFormat="1">
      <c r="B68" s="125"/>
      <c r="C68" s="125"/>
    </row>
    <row r="69" spans="2:3" s="121" customFormat="1">
      <c r="B69" s="125"/>
      <c r="C69" s="125"/>
    </row>
    <row r="70" spans="2:3" s="121" customFormat="1">
      <c r="B70" s="125"/>
      <c r="C70" s="125"/>
    </row>
    <row r="71" spans="2:3" s="121" customFormat="1">
      <c r="B71" s="125"/>
      <c r="C71" s="125"/>
    </row>
    <row r="72" spans="2:3" s="121" customFormat="1">
      <c r="B72" s="125"/>
      <c r="C72" s="125"/>
    </row>
    <row r="73" spans="2:3" s="121" customFormat="1">
      <c r="B73" s="125"/>
      <c r="C73" s="125"/>
    </row>
    <row r="74" spans="2:3" s="121" customFormat="1">
      <c r="B74" s="125"/>
      <c r="C74" s="125"/>
    </row>
    <row r="75" spans="2:3" s="121" customFormat="1">
      <c r="B75" s="125"/>
      <c r="C75" s="125"/>
    </row>
    <row r="76" spans="2:3" s="121" customFormat="1">
      <c r="B76" s="125"/>
      <c r="C76" s="125"/>
    </row>
    <row r="77" spans="2:3" s="121" customFormat="1">
      <c r="B77" s="125"/>
      <c r="C77" s="125"/>
    </row>
    <row r="78" spans="2:3" s="121" customFormat="1">
      <c r="B78" s="125"/>
      <c r="C78" s="125"/>
    </row>
    <row r="79" spans="2:3" s="121" customFormat="1">
      <c r="B79" s="125"/>
      <c r="C79" s="125"/>
    </row>
    <row r="80" spans="2:3" s="121" customFormat="1">
      <c r="B80" s="125"/>
      <c r="C80" s="125"/>
    </row>
    <row r="81" spans="2:3" s="121" customFormat="1">
      <c r="B81" s="125"/>
      <c r="C81" s="125"/>
    </row>
    <row r="82" spans="2:3" s="121" customFormat="1">
      <c r="B82" s="125"/>
      <c r="C82" s="125"/>
    </row>
    <row r="83" spans="2:3" s="121" customFormat="1">
      <c r="B83" s="125"/>
      <c r="C83" s="125"/>
    </row>
    <row r="84" spans="2:3" s="121" customFormat="1">
      <c r="B84" s="125"/>
      <c r="C84" s="125"/>
    </row>
    <row r="85" spans="2:3" s="121" customFormat="1">
      <c r="B85" s="125"/>
      <c r="C85" s="125"/>
    </row>
    <row r="86" spans="2:3" s="121" customFormat="1">
      <c r="B86" s="125"/>
      <c r="C86" s="125"/>
    </row>
    <row r="87" spans="2:3" s="121" customFormat="1">
      <c r="B87" s="125"/>
      <c r="C87" s="125"/>
    </row>
    <row r="88" spans="2:3" s="121" customFormat="1">
      <c r="B88" s="125"/>
      <c r="C88" s="125"/>
    </row>
    <row r="89" spans="2:3" s="121" customFormat="1">
      <c r="B89" s="125"/>
      <c r="C89" s="125"/>
    </row>
    <row r="90" spans="2:3" s="121" customFormat="1">
      <c r="B90" s="125"/>
      <c r="C90" s="125"/>
    </row>
    <row r="91" spans="2:3" s="121" customFormat="1">
      <c r="B91" s="125"/>
      <c r="C91" s="125"/>
    </row>
    <row r="92" spans="2:3" s="121" customFormat="1">
      <c r="B92" s="125"/>
      <c r="C92" s="125"/>
    </row>
    <row r="93" spans="2:3" s="121" customFormat="1">
      <c r="B93" s="125"/>
      <c r="C93" s="125"/>
    </row>
    <row r="94" spans="2:3" s="121" customFormat="1">
      <c r="B94" s="125"/>
      <c r="C94" s="125"/>
    </row>
    <row r="95" spans="2:3" s="121" customFormat="1">
      <c r="B95" s="125"/>
      <c r="C95" s="125"/>
    </row>
    <row r="96" spans="2:3" s="121" customFormat="1">
      <c r="B96" s="125"/>
      <c r="C96" s="125"/>
    </row>
    <row r="97" spans="2:3" s="121" customFormat="1">
      <c r="B97" s="125"/>
      <c r="C97" s="125"/>
    </row>
    <row r="98" spans="2:3" s="121" customFormat="1">
      <c r="B98" s="125"/>
      <c r="C98" s="125"/>
    </row>
    <row r="99" spans="2:3" s="121" customFormat="1">
      <c r="B99" s="125"/>
      <c r="C99" s="125"/>
    </row>
    <row r="100" spans="2:3" s="121" customFormat="1">
      <c r="B100" s="125"/>
      <c r="C100" s="125"/>
    </row>
    <row r="101" spans="2:3" s="121" customFormat="1">
      <c r="B101" s="125"/>
      <c r="C101" s="125"/>
    </row>
    <row r="102" spans="2:3" s="121" customFormat="1">
      <c r="B102" s="125"/>
      <c r="C102" s="125"/>
    </row>
    <row r="103" spans="2:3" s="121" customFormat="1">
      <c r="B103" s="125"/>
      <c r="C103" s="125"/>
    </row>
    <row r="104" spans="2:3" s="121" customFormat="1">
      <c r="B104" s="125"/>
      <c r="C104" s="125"/>
    </row>
    <row r="105" spans="2:3" s="121" customFormat="1">
      <c r="B105" s="125"/>
      <c r="C105" s="125"/>
    </row>
    <row r="106" spans="2:3" s="121" customFormat="1">
      <c r="B106" s="125"/>
      <c r="C106" s="125"/>
    </row>
    <row r="107" spans="2:3" s="121" customFormat="1">
      <c r="B107" s="125"/>
      <c r="C107" s="125"/>
    </row>
    <row r="108" spans="2:3" s="121" customFormat="1">
      <c r="B108" s="125"/>
      <c r="C108" s="125"/>
    </row>
    <row r="109" spans="2:3" s="121" customFormat="1">
      <c r="B109" s="125"/>
      <c r="C109" s="125"/>
    </row>
    <row r="110" spans="2:3" s="121" customFormat="1">
      <c r="B110" s="125"/>
      <c r="C110" s="125"/>
    </row>
    <row r="111" spans="2:3" s="121" customFormat="1">
      <c r="B111" s="125"/>
      <c r="C111" s="125"/>
    </row>
    <row r="112" spans="2:3" s="121" customFormat="1">
      <c r="B112" s="125"/>
      <c r="C112" s="125"/>
    </row>
    <row r="113" spans="2:3" s="121" customFormat="1">
      <c r="B113" s="125"/>
      <c r="C113" s="125"/>
    </row>
    <row r="114" spans="2:3" s="121" customFormat="1">
      <c r="B114" s="125"/>
      <c r="C114" s="125"/>
    </row>
    <row r="115" spans="2:3" s="121" customFormat="1">
      <c r="B115" s="125"/>
      <c r="C115" s="125"/>
    </row>
    <row r="116" spans="2:3" s="121" customFormat="1">
      <c r="B116" s="125"/>
      <c r="C116" s="125"/>
    </row>
    <row r="117" spans="2:3" s="121" customFormat="1">
      <c r="B117" s="125"/>
      <c r="C117" s="125"/>
    </row>
    <row r="118" spans="2:3" s="121" customFormat="1">
      <c r="B118" s="125"/>
      <c r="C118" s="125"/>
    </row>
    <row r="119" spans="2:3" s="121" customFormat="1">
      <c r="B119" s="125"/>
      <c r="C119" s="125"/>
    </row>
    <row r="120" spans="2:3" s="121" customFormat="1">
      <c r="B120" s="125"/>
      <c r="C120" s="125"/>
    </row>
    <row r="121" spans="2:3" s="121" customFormat="1">
      <c r="B121" s="125"/>
      <c r="C121" s="125"/>
    </row>
    <row r="122" spans="2:3" s="121" customFormat="1">
      <c r="B122" s="125"/>
      <c r="C122" s="125"/>
    </row>
    <row r="123" spans="2:3" s="121" customFormat="1">
      <c r="B123" s="125"/>
      <c r="C123" s="125"/>
    </row>
    <row r="124" spans="2:3" s="121" customFormat="1">
      <c r="B124" s="125"/>
      <c r="C124" s="125"/>
    </row>
    <row r="125" spans="2:3" s="121" customFormat="1">
      <c r="B125" s="125"/>
      <c r="C125" s="125"/>
    </row>
    <row r="126" spans="2:3" s="121" customFormat="1">
      <c r="B126" s="125"/>
      <c r="C126" s="125"/>
    </row>
    <row r="127" spans="2:3" s="121" customFormat="1">
      <c r="B127" s="125"/>
      <c r="C127" s="125"/>
    </row>
    <row r="128" spans="2:3" s="121" customFormat="1">
      <c r="B128" s="125"/>
      <c r="C128" s="125"/>
    </row>
    <row r="129" spans="2:4" s="121" customFormat="1">
      <c r="B129" s="125"/>
      <c r="C129" s="125"/>
    </row>
    <row r="130" spans="2:4" s="121" customFormat="1">
      <c r="B130" s="125"/>
      <c r="C130" s="125"/>
    </row>
    <row r="131" spans="2:4" s="121" customFormat="1">
      <c r="B131" s="125"/>
      <c r="C131" s="125"/>
    </row>
    <row r="132" spans="2:4" s="121" customFormat="1">
      <c r="B132" s="125"/>
      <c r="C132" s="125"/>
    </row>
    <row r="133" spans="2:4" s="121" customFormat="1">
      <c r="B133" s="125"/>
      <c r="C133" s="125"/>
    </row>
    <row r="134" spans="2:4" s="121" customFormat="1">
      <c r="B134" s="125"/>
      <c r="C134" s="125"/>
    </row>
    <row r="135" spans="2:4" s="121" customFormat="1">
      <c r="B135" s="125"/>
      <c r="C135" s="125"/>
    </row>
    <row r="136" spans="2:4" s="121" customFormat="1">
      <c r="B136" s="125"/>
      <c r="C136" s="125"/>
    </row>
    <row r="137" spans="2:4">
      <c r="D137" s="1"/>
    </row>
    <row r="138" spans="2:4">
      <c r="D138" s="1"/>
    </row>
    <row r="139" spans="2:4">
      <c r="D139" s="1"/>
    </row>
    <row r="140" spans="2:4">
      <c r="D140" s="1"/>
    </row>
    <row r="141" spans="2:4">
      <c r="D141" s="1"/>
    </row>
    <row r="142" spans="2:4">
      <c r="D142" s="1"/>
    </row>
    <row r="143" spans="2:4">
      <c r="D143" s="1"/>
    </row>
    <row r="144" spans="2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171</v>
      </c>
      <c r="C1" s="78" t="s" vm="1">
        <v>242</v>
      </c>
    </row>
    <row r="2" spans="2:18">
      <c r="B2" s="57" t="s">
        <v>170</v>
      </c>
      <c r="C2" s="78" t="s">
        <v>243</v>
      </c>
    </row>
    <row r="3" spans="2:18">
      <c r="B3" s="57" t="s">
        <v>172</v>
      </c>
      <c r="C3" s="78" t="s">
        <v>244</v>
      </c>
    </row>
    <row r="4" spans="2:18">
      <c r="B4" s="57" t="s">
        <v>173</v>
      </c>
      <c r="C4" s="78">
        <v>2142</v>
      </c>
    </row>
    <row r="6" spans="2:18" ht="26.25" customHeight="1">
      <c r="B6" s="145" t="s">
        <v>212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7" spans="2:18" s="3" customFormat="1" ht="78.75">
      <c r="B7" s="23" t="s">
        <v>108</v>
      </c>
      <c r="C7" s="31" t="s">
        <v>38</v>
      </c>
      <c r="D7" s="31" t="s">
        <v>54</v>
      </c>
      <c r="E7" s="31" t="s">
        <v>15</v>
      </c>
      <c r="F7" s="31" t="s">
        <v>55</v>
      </c>
      <c r="G7" s="31" t="s">
        <v>94</v>
      </c>
      <c r="H7" s="31" t="s">
        <v>18</v>
      </c>
      <c r="I7" s="31" t="s">
        <v>93</v>
      </c>
      <c r="J7" s="31" t="s">
        <v>17</v>
      </c>
      <c r="K7" s="31" t="s">
        <v>209</v>
      </c>
      <c r="L7" s="31" t="s">
        <v>226</v>
      </c>
      <c r="M7" s="31" t="s">
        <v>210</v>
      </c>
      <c r="N7" s="31" t="s">
        <v>49</v>
      </c>
      <c r="O7" s="31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233</v>
      </c>
      <c r="M8" s="33" t="s">
        <v>229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241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104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232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V31" sqref="V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171</v>
      </c>
      <c r="C1" s="78" t="s" vm="1">
        <v>242</v>
      </c>
    </row>
    <row r="2" spans="2:18">
      <c r="B2" s="57" t="s">
        <v>170</v>
      </c>
      <c r="C2" s="78" t="s">
        <v>243</v>
      </c>
    </row>
    <row r="3" spans="2:18">
      <c r="B3" s="57" t="s">
        <v>172</v>
      </c>
      <c r="C3" s="78" t="s">
        <v>244</v>
      </c>
    </row>
    <row r="4" spans="2:18">
      <c r="B4" s="57" t="s">
        <v>173</v>
      </c>
      <c r="C4" s="78">
        <v>2142</v>
      </c>
    </row>
    <row r="6" spans="2:18" ht="26.25" customHeight="1">
      <c r="B6" s="145" t="s">
        <v>214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7" spans="2:18" s="3" customFormat="1" ht="78.75">
      <c r="B7" s="23" t="s">
        <v>108</v>
      </c>
      <c r="C7" s="31" t="s">
        <v>38</v>
      </c>
      <c r="D7" s="31" t="s">
        <v>54</v>
      </c>
      <c r="E7" s="31" t="s">
        <v>15</v>
      </c>
      <c r="F7" s="31" t="s">
        <v>55</v>
      </c>
      <c r="G7" s="31" t="s">
        <v>94</v>
      </c>
      <c r="H7" s="31" t="s">
        <v>18</v>
      </c>
      <c r="I7" s="31" t="s">
        <v>93</v>
      </c>
      <c r="J7" s="31" t="s">
        <v>17</v>
      </c>
      <c r="K7" s="31" t="s">
        <v>209</v>
      </c>
      <c r="L7" s="31" t="s">
        <v>226</v>
      </c>
      <c r="M7" s="31" t="s">
        <v>210</v>
      </c>
      <c r="N7" s="31" t="s">
        <v>49</v>
      </c>
      <c r="O7" s="31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233</v>
      </c>
      <c r="M8" s="33" t="s">
        <v>229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241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104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232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selection activeCell="M21" sqref="M21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171</v>
      </c>
      <c r="C1" s="78" t="s" vm="1">
        <v>242</v>
      </c>
    </row>
    <row r="2" spans="2:53">
      <c r="B2" s="57" t="s">
        <v>170</v>
      </c>
      <c r="C2" s="78" t="s">
        <v>243</v>
      </c>
    </row>
    <row r="3" spans="2:53">
      <c r="B3" s="57" t="s">
        <v>172</v>
      </c>
      <c r="C3" s="78" t="s">
        <v>244</v>
      </c>
    </row>
    <row r="4" spans="2:53">
      <c r="B4" s="57" t="s">
        <v>173</v>
      </c>
      <c r="C4" s="78">
        <v>2142</v>
      </c>
    </row>
    <row r="6" spans="2:53" ht="21.75" customHeight="1">
      <c r="B6" s="136" t="s">
        <v>201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8"/>
    </row>
    <row r="7" spans="2:53" ht="27.75" customHeight="1">
      <c r="B7" s="139" t="s">
        <v>78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1"/>
      <c r="AU7" s="3"/>
      <c r="AV7" s="3"/>
    </row>
    <row r="8" spans="2:53" s="3" customFormat="1" ht="66" customHeight="1">
      <c r="B8" s="23" t="s">
        <v>107</v>
      </c>
      <c r="C8" s="31" t="s">
        <v>38</v>
      </c>
      <c r="D8" s="31" t="s">
        <v>111</v>
      </c>
      <c r="E8" s="31" t="s">
        <v>15</v>
      </c>
      <c r="F8" s="31" t="s">
        <v>55</v>
      </c>
      <c r="G8" s="31" t="s">
        <v>94</v>
      </c>
      <c r="H8" s="31" t="s">
        <v>18</v>
      </c>
      <c r="I8" s="31" t="s">
        <v>93</v>
      </c>
      <c r="J8" s="31" t="s">
        <v>17</v>
      </c>
      <c r="K8" s="31" t="s">
        <v>19</v>
      </c>
      <c r="L8" s="31" t="s">
        <v>226</v>
      </c>
      <c r="M8" s="31" t="s">
        <v>225</v>
      </c>
      <c r="N8" s="31" t="s">
        <v>240</v>
      </c>
      <c r="O8" s="31" t="s">
        <v>51</v>
      </c>
      <c r="P8" s="31" t="s">
        <v>228</v>
      </c>
      <c r="Q8" s="31" t="s">
        <v>174</v>
      </c>
      <c r="R8" s="72" t="s">
        <v>176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233</v>
      </c>
      <c r="M9" s="33"/>
      <c r="N9" s="17" t="s">
        <v>229</v>
      </c>
      <c r="O9" s="33" t="s">
        <v>234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21" t="s">
        <v>106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19" t="s">
        <v>25</v>
      </c>
      <c r="C11" s="82"/>
      <c r="D11" s="82"/>
      <c r="E11" s="82"/>
      <c r="F11" s="82"/>
      <c r="G11" s="82"/>
      <c r="H11" s="90">
        <v>1.5461145007286232</v>
      </c>
      <c r="I11" s="82"/>
      <c r="J11" s="82"/>
      <c r="K11" s="91">
        <v>6.8775705843635137E-3</v>
      </c>
      <c r="L11" s="90"/>
      <c r="M11" s="92"/>
      <c r="N11" s="82"/>
      <c r="O11" s="90">
        <v>36555.101180000005</v>
      </c>
      <c r="P11" s="82"/>
      <c r="Q11" s="91">
        <f>O11/$O$11</f>
        <v>1</v>
      </c>
      <c r="R11" s="91">
        <f>O11/'סכום נכסי הקרן'!$C$42</f>
        <v>4.8871382905626627E-2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6"/>
      <c r="AV11" s="96"/>
      <c r="AW11" s="3"/>
      <c r="BA11" s="96"/>
    </row>
    <row r="12" spans="2:53" s="96" customFormat="1" ht="22.5" customHeight="1">
      <c r="B12" s="81" t="s">
        <v>221</v>
      </c>
      <c r="C12" s="82"/>
      <c r="D12" s="82"/>
      <c r="E12" s="82"/>
      <c r="F12" s="82"/>
      <c r="G12" s="82"/>
      <c r="H12" s="90">
        <v>1.5461145007286232</v>
      </c>
      <c r="I12" s="82"/>
      <c r="J12" s="82"/>
      <c r="K12" s="91">
        <v>6.8775705843635137E-3</v>
      </c>
      <c r="L12" s="90"/>
      <c r="M12" s="92"/>
      <c r="N12" s="82"/>
      <c r="O12" s="90">
        <v>36555.101180000005</v>
      </c>
      <c r="P12" s="82"/>
      <c r="Q12" s="91">
        <f t="shared" ref="Q12:Q16" si="0">O12/$O$11</f>
        <v>1</v>
      </c>
      <c r="R12" s="91">
        <f>O12/'סכום נכסי הקרן'!$C$42</f>
        <v>4.8871382905626627E-2</v>
      </c>
      <c r="AW12" s="4"/>
    </row>
    <row r="13" spans="2:53" s="96" customFormat="1">
      <c r="B13" s="98" t="s">
        <v>39</v>
      </c>
      <c r="C13" s="82"/>
      <c r="D13" s="82"/>
      <c r="E13" s="82"/>
      <c r="F13" s="82"/>
      <c r="G13" s="82"/>
      <c r="H13" s="90">
        <v>1.5461145007286232</v>
      </c>
      <c r="I13" s="82"/>
      <c r="J13" s="82"/>
      <c r="K13" s="91">
        <v>6.8775705843635137E-3</v>
      </c>
      <c r="L13" s="90"/>
      <c r="M13" s="92"/>
      <c r="N13" s="82"/>
      <c r="O13" s="90">
        <v>36555.101180000005</v>
      </c>
      <c r="P13" s="82"/>
      <c r="Q13" s="91">
        <f t="shared" si="0"/>
        <v>1</v>
      </c>
      <c r="R13" s="91">
        <f>O13/'סכום נכסי הקרן'!$C$42</f>
        <v>4.8871382905626627E-2</v>
      </c>
    </row>
    <row r="14" spans="2:53">
      <c r="B14" s="84" t="s">
        <v>23</v>
      </c>
      <c r="C14" s="82"/>
      <c r="D14" s="82"/>
      <c r="E14" s="82"/>
      <c r="F14" s="82"/>
      <c r="G14" s="82"/>
      <c r="H14" s="90">
        <v>1.5461145007286232</v>
      </c>
      <c r="I14" s="82"/>
      <c r="J14" s="82"/>
      <c r="K14" s="91">
        <v>6.8775705843635137E-3</v>
      </c>
      <c r="L14" s="90"/>
      <c r="M14" s="92"/>
      <c r="N14" s="82"/>
      <c r="O14" s="90">
        <v>36555.101180000005</v>
      </c>
      <c r="P14" s="82"/>
      <c r="Q14" s="91">
        <f t="shared" si="0"/>
        <v>1</v>
      </c>
      <c r="R14" s="91">
        <f>O14/'סכום נכסי הקרן'!$C$42</f>
        <v>4.8871382905626627E-2</v>
      </c>
    </row>
    <row r="15" spans="2:53">
      <c r="B15" s="85" t="s">
        <v>245</v>
      </c>
      <c r="C15" s="80" t="s">
        <v>246</v>
      </c>
      <c r="D15" s="93" t="s">
        <v>112</v>
      </c>
      <c r="E15" s="80" t="s">
        <v>247</v>
      </c>
      <c r="F15" s="80"/>
      <c r="G15" s="80"/>
      <c r="H15" s="87">
        <v>2.0699999999999998</v>
      </c>
      <c r="I15" s="93" t="s">
        <v>156</v>
      </c>
      <c r="J15" s="94">
        <v>5.0000000000000001E-3</v>
      </c>
      <c r="K15" s="88">
        <v>8.199999999999999E-3</v>
      </c>
      <c r="L15" s="87">
        <v>18000000</v>
      </c>
      <c r="M15" s="89">
        <v>99.79</v>
      </c>
      <c r="N15" s="80"/>
      <c r="O15" s="87">
        <v>17962.200760000003</v>
      </c>
      <c r="P15" s="88">
        <v>1.701583313820269E-3</v>
      </c>
      <c r="Q15" s="88">
        <f t="shared" si="0"/>
        <v>0.49137330167827487</v>
      </c>
      <c r="R15" s="88">
        <f>O15/'סכום נכסי הקרן'!$C$42</f>
        <v>2.4014092775920957E-2</v>
      </c>
    </row>
    <row r="16" spans="2:53" ht="20.25">
      <c r="B16" s="85" t="s">
        <v>248</v>
      </c>
      <c r="C16" s="80" t="s">
        <v>249</v>
      </c>
      <c r="D16" s="93" t="s">
        <v>112</v>
      </c>
      <c r="E16" s="80" t="s">
        <v>247</v>
      </c>
      <c r="F16" s="80"/>
      <c r="G16" s="80"/>
      <c r="H16" s="87">
        <v>1.0399999999999998</v>
      </c>
      <c r="I16" s="93" t="s">
        <v>156</v>
      </c>
      <c r="J16" s="94">
        <v>0.05</v>
      </c>
      <c r="K16" s="88">
        <v>5.5999999999999991E-3</v>
      </c>
      <c r="L16" s="87">
        <v>17000000</v>
      </c>
      <c r="M16" s="89">
        <v>109.37</v>
      </c>
      <c r="N16" s="80"/>
      <c r="O16" s="87">
        <v>18592.900420000002</v>
      </c>
      <c r="P16" s="88">
        <v>9.1846365882424766E-4</v>
      </c>
      <c r="Q16" s="88">
        <f t="shared" si="0"/>
        <v>0.50862669832172513</v>
      </c>
      <c r="R16" s="88">
        <f>O16/'סכום נכסי הקרן'!$C$42</f>
        <v>2.485729012970567E-2</v>
      </c>
      <c r="AU16" s="4"/>
    </row>
    <row r="17" spans="2:48" ht="20.25">
      <c r="B17" s="86"/>
      <c r="C17" s="80"/>
      <c r="D17" s="80"/>
      <c r="E17" s="80"/>
      <c r="F17" s="80"/>
      <c r="G17" s="80"/>
      <c r="H17" s="80"/>
      <c r="I17" s="80"/>
      <c r="J17" s="80"/>
      <c r="K17" s="88"/>
      <c r="L17" s="87"/>
      <c r="M17" s="89"/>
      <c r="N17" s="80"/>
      <c r="O17" s="80"/>
      <c r="P17" s="80"/>
      <c r="Q17" s="88"/>
      <c r="R17" s="80"/>
      <c r="AV17" s="4"/>
    </row>
    <row r="18" spans="2:48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AU18" s="3"/>
    </row>
    <row r="19" spans="2:48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AV19" s="3"/>
    </row>
    <row r="20" spans="2:48">
      <c r="B20" s="95" t="s">
        <v>104</v>
      </c>
      <c r="C20" s="96"/>
      <c r="D20" s="96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</row>
    <row r="21" spans="2:48">
      <c r="B21" s="95" t="s">
        <v>224</v>
      </c>
      <c r="C21" s="96"/>
      <c r="D21" s="96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</row>
    <row r="22" spans="2:48">
      <c r="B22" s="142" t="s">
        <v>232</v>
      </c>
      <c r="C22" s="142"/>
      <c r="D22" s="142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</row>
    <row r="23" spans="2:48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</row>
    <row r="24" spans="2:48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</row>
    <row r="25" spans="2:48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</row>
    <row r="26" spans="2:48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</row>
    <row r="27" spans="2:48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</row>
    <row r="28" spans="2:48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</row>
    <row r="29" spans="2:48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</row>
    <row r="30" spans="2:48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</row>
    <row r="31" spans="2:48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</row>
    <row r="32" spans="2:48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</row>
    <row r="33" spans="2:18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</row>
    <row r="34" spans="2:18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</row>
    <row r="35" spans="2:18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</row>
    <row r="36" spans="2:18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</row>
    <row r="37" spans="2:18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</row>
    <row r="38" spans="2:18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2:18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2:18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</row>
    <row r="41" spans="2:18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</row>
    <row r="42" spans="2:18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</row>
    <row r="43" spans="2:18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</row>
    <row r="44" spans="2:18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</row>
    <row r="45" spans="2:18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2:18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</row>
    <row r="47" spans="2:18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</row>
    <row r="48" spans="2:18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</row>
    <row r="49" spans="2:18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</row>
    <row r="50" spans="2:18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</row>
    <row r="51" spans="2:18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</row>
    <row r="52" spans="2:18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spans="2:18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</row>
    <row r="54" spans="2:18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</row>
    <row r="55" spans="2:18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</row>
    <row r="56" spans="2:18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</row>
    <row r="57" spans="2:18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</row>
    <row r="58" spans="2:18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</row>
    <row r="59" spans="2:18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</row>
    <row r="60" spans="2:18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</row>
    <row r="61" spans="2:18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</row>
    <row r="62" spans="2:18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2:18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</row>
    <row r="64" spans="2:18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</row>
    <row r="65" spans="2:18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</row>
    <row r="66" spans="2:18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</row>
    <row r="67" spans="2:18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</row>
    <row r="68" spans="2:18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</row>
    <row r="69" spans="2:18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</row>
    <row r="70" spans="2:18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</row>
    <row r="71" spans="2:18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</row>
    <row r="72" spans="2:18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</row>
    <row r="73" spans="2:18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</row>
    <row r="74" spans="2:18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</row>
    <row r="75" spans="2:18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</row>
    <row r="76" spans="2:18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</row>
    <row r="77" spans="2:18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</row>
    <row r="78" spans="2:18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</row>
    <row r="79" spans="2:18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</row>
    <row r="80" spans="2:18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</row>
    <row r="81" spans="2:18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</row>
    <row r="82" spans="2:18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</row>
    <row r="83" spans="2:18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</row>
    <row r="84" spans="2:18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</row>
    <row r="85" spans="2:18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</row>
    <row r="86" spans="2:18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</row>
    <row r="87" spans="2:18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</row>
    <row r="88" spans="2:18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</row>
    <row r="89" spans="2:18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</row>
    <row r="90" spans="2:18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</row>
    <row r="91" spans="2:18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</row>
    <row r="92" spans="2:18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</row>
    <row r="93" spans="2:18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</row>
    <row r="94" spans="2:18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</row>
    <row r="95" spans="2:18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</row>
    <row r="96" spans="2:18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</row>
    <row r="97" spans="2:18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</row>
    <row r="98" spans="2:18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2:18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</row>
    <row r="100" spans="2:18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</row>
    <row r="101" spans="2:18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</row>
    <row r="102" spans="2:18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</row>
    <row r="103" spans="2:18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</row>
    <row r="104" spans="2:18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</row>
    <row r="105" spans="2:18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</row>
    <row r="106" spans="2:18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</row>
    <row r="107" spans="2:18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</row>
    <row r="108" spans="2:18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</row>
    <row r="109" spans="2:18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</row>
    <row r="110" spans="2:18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</row>
    <row r="111" spans="2:18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</row>
    <row r="112" spans="2:18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</row>
    <row r="113" spans="2:18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</row>
    <row r="114" spans="2:18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</row>
    <row r="115" spans="2:18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</row>
    <row r="116" spans="2:18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</row>
    <row r="117" spans="2:18">
      <c r="C117" s="1"/>
      <c r="D117" s="1"/>
    </row>
    <row r="118" spans="2:18">
      <c r="C118" s="1"/>
      <c r="D118" s="1"/>
    </row>
    <row r="119" spans="2:18">
      <c r="C119" s="1"/>
      <c r="D119" s="1"/>
    </row>
    <row r="120" spans="2:18">
      <c r="C120" s="1"/>
      <c r="D120" s="1"/>
    </row>
    <row r="121" spans="2:18">
      <c r="C121" s="1"/>
      <c r="D121" s="1"/>
    </row>
    <row r="122" spans="2:18">
      <c r="C122" s="1"/>
      <c r="D122" s="1"/>
    </row>
    <row r="123" spans="2:18">
      <c r="C123" s="1"/>
      <c r="D123" s="1"/>
    </row>
    <row r="124" spans="2:18">
      <c r="C124" s="1"/>
      <c r="D124" s="1"/>
    </row>
    <row r="125" spans="2:18">
      <c r="C125" s="1"/>
      <c r="D125" s="1"/>
    </row>
    <row r="126" spans="2:18">
      <c r="C126" s="1"/>
      <c r="D126" s="1"/>
    </row>
    <row r="127" spans="2:18">
      <c r="C127" s="1"/>
      <c r="D127" s="1"/>
    </row>
    <row r="128" spans="2:18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22:D22"/>
  </mergeCells>
  <phoneticPr fontId="3" type="noConversion"/>
  <dataValidations count="1">
    <dataValidation allowBlank="1" showInputMessage="1" showErrorMessage="1" sqref="N10:Q10 N9 N1:N7 N32:N1048576 B23:B1048576 O1:Q9 O11:Q1048576 C32:I1048576 J1:M1048576 E1:I30 D23:D29 B20:B22 R1:AF1048576 AJ1:XFD1048576 AG1:AI27 AG31:AI1048576 C20:D21 D1:D19 A1:A1048576 B1:B19 C5:C19 C23:C29"/>
  </dataValidations>
  <pageMargins left="0" right="0" top="0.5" bottom="0.5" header="0" footer="0.25"/>
  <pageSetup paperSize="9" scale="71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171</v>
      </c>
      <c r="C1" s="78" t="s" vm="1">
        <v>242</v>
      </c>
    </row>
    <row r="2" spans="2:67">
      <c r="B2" s="57" t="s">
        <v>170</v>
      </c>
      <c r="C2" s="78" t="s">
        <v>243</v>
      </c>
    </row>
    <row r="3" spans="2:67">
      <c r="B3" s="57" t="s">
        <v>172</v>
      </c>
      <c r="C3" s="78" t="s">
        <v>244</v>
      </c>
    </row>
    <row r="4" spans="2:67">
      <c r="B4" s="57" t="s">
        <v>173</v>
      </c>
      <c r="C4" s="78">
        <v>2142</v>
      </c>
    </row>
    <row r="6" spans="2:67" ht="26.25" customHeight="1">
      <c r="B6" s="139" t="s">
        <v>201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4"/>
      <c r="BO6" s="3"/>
    </row>
    <row r="7" spans="2:67" ht="26.25" customHeight="1">
      <c r="B7" s="139" t="s">
        <v>79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4"/>
      <c r="AZ7" s="44"/>
      <c r="BJ7" s="3"/>
      <c r="BO7" s="3"/>
    </row>
    <row r="8" spans="2:67" s="3" customFormat="1" ht="78.75">
      <c r="B8" s="38" t="s">
        <v>107</v>
      </c>
      <c r="C8" s="14" t="s">
        <v>38</v>
      </c>
      <c r="D8" s="14" t="s">
        <v>111</v>
      </c>
      <c r="E8" s="14" t="s">
        <v>217</v>
      </c>
      <c r="F8" s="14" t="s">
        <v>109</v>
      </c>
      <c r="G8" s="14" t="s">
        <v>54</v>
      </c>
      <c r="H8" s="14" t="s">
        <v>15</v>
      </c>
      <c r="I8" s="14" t="s">
        <v>55</v>
      </c>
      <c r="J8" s="14" t="s">
        <v>94</v>
      </c>
      <c r="K8" s="14" t="s">
        <v>18</v>
      </c>
      <c r="L8" s="14" t="s">
        <v>93</v>
      </c>
      <c r="M8" s="14" t="s">
        <v>17</v>
      </c>
      <c r="N8" s="14" t="s">
        <v>19</v>
      </c>
      <c r="O8" s="14" t="s">
        <v>226</v>
      </c>
      <c r="P8" s="14" t="s">
        <v>225</v>
      </c>
      <c r="Q8" s="14" t="s">
        <v>51</v>
      </c>
      <c r="R8" s="14" t="s">
        <v>49</v>
      </c>
      <c r="S8" s="14" t="s">
        <v>174</v>
      </c>
      <c r="T8" s="39" t="s">
        <v>176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233</v>
      </c>
      <c r="P9" s="17"/>
      <c r="Q9" s="17" t="s">
        <v>229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105</v>
      </c>
      <c r="R10" s="20" t="s">
        <v>106</v>
      </c>
      <c r="S10" s="46" t="s">
        <v>177</v>
      </c>
      <c r="T10" s="73" t="s">
        <v>218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95" t="s">
        <v>241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95" t="s">
        <v>104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95" t="s">
        <v>224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95" t="s">
        <v>232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6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171</v>
      </c>
      <c r="C1" s="78" t="s" vm="1">
        <v>242</v>
      </c>
    </row>
    <row r="2" spans="2:66">
      <c r="B2" s="57" t="s">
        <v>170</v>
      </c>
      <c r="C2" s="78" t="s">
        <v>243</v>
      </c>
    </row>
    <row r="3" spans="2:66">
      <c r="B3" s="57" t="s">
        <v>172</v>
      </c>
      <c r="C3" s="78" t="s">
        <v>244</v>
      </c>
    </row>
    <row r="4" spans="2:66">
      <c r="B4" s="57" t="s">
        <v>173</v>
      </c>
      <c r="C4" s="78">
        <v>2142</v>
      </c>
    </row>
    <row r="6" spans="2:66" ht="26.25" customHeight="1">
      <c r="B6" s="145" t="s">
        <v>201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7"/>
    </row>
    <row r="7" spans="2:66" ht="26.25" customHeight="1">
      <c r="B7" s="145" t="s">
        <v>80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7"/>
      <c r="BN7" s="3"/>
    </row>
    <row r="8" spans="2:66" s="3" customFormat="1" ht="78.75">
      <c r="B8" s="23" t="s">
        <v>107</v>
      </c>
      <c r="C8" s="31" t="s">
        <v>38</v>
      </c>
      <c r="D8" s="31" t="s">
        <v>111</v>
      </c>
      <c r="E8" s="31" t="s">
        <v>217</v>
      </c>
      <c r="F8" s="31" t="s">
        <v>109</v>
      </c>
      <c r="G8" s="31" t="s">
        <v>54</v>
      </c>
      <c r="H8" s="31" t="s">
        <v>15</v>
      </c>
      <c r="I8" s="31" t="s">
        <v>55</v>
      </c>
      <c r="J8" s="31" t="s">
        <v>94</v>
      </c>
      <c r="K8" s="31" t="s">
        <v>18</v>
      </c>
      <c r="L8" s="31" t="s">
        <v>93</v>
      </c>
      <c r="M8" s="31" t="s">
        <v>17</v>
      </c>
      <c r="N8" s="31" t="s">
        <v>19</v>
      </c>
      <c r="O8" s="14" t="s">
        <v>226</v>
      </c>
      <c r="P8" s="31" t="s">
        <v>225</v>
      </c>
      <c r="Q8" s="31" t="s">
        <v>240</v>
      </c>
      <c r="R8" s="31" t="s">
        <v>51</v>
      </c>
      <c r="S8" s="14" t="s">
        <v>49</v>
      </c>
      <c r="T8" s="31" t="s">
        <v>174</v>
      </c>
      <c r="U8" s="15" t="s">
        <v>176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233</v>
      </c>
      <c r="P9" s="33"/>
      <c r="Q9" s="17" t="s">
        <v>229</v>
      </c>
      <c r="R9" s="33" t="s">
        <v>229</v>
      </c>
      <c r="S9" s="17" t="s">
        <v>20</v>
      </c>
      <c r="T9" s="33" t="s">
        <v>229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105</v>
      </c>
      <c r="R10" s="20" t="s">
        <v>106</v>
      </c>
      <c r="S10" s="20" t="s">
        <v>177</v>
      </c>
      <c r="T10" s="21" t="s">
        <v>218</v>
      </c>
      <c r="U10" s="21" t="s">
        <v>235</v>
      </c>
      <c r="V10" s="5"/>
      <c r="BI10" s="1"/>
      <c r="BJ10" s="3"/>
      <c r="BK10" s="1"/>
    </row>
    <row r="11" spans="2:66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5"/>
      <c r="BI11" s="1"/>
      <c r="BJ11" s="3"/>
      <c r="BK11" s="1"/>
      <c r="BN11" s="1"/>
    </row>
    <row r="12" spans="2:66">
      <c r="B12" s="95" t="s">
        <v>241</v>
      </c>
      <c r="C12" s="96"/>
      <c r="D12" s="96"/>
      <c r="E12" s="96"/>
      <c r="F12" s="96"/>
      <c r="G12" s="96"/>
      <c r="H12" s="96"/>
      <c r="I12" s="96"/>
      <c r="J12" s="96"/>
      <c r="K12" s="96"/>
      <c r="L12" s="79"/>
      <c r="M12" s="79"/>
      <c r="N12" s="79"/>
      <c r="O12" s="79"/>
      <c r="P12" s="79"/>
      <c r="Q12" s="79"/>
      <c r="R12" s="79"/>
      <c r="S12" s="79"/>
      <c r="T12" s="79"/>
      <c r="U12" s="79"/>
      <c r="BJ12" s="3"/>
    </row>
    <row r="13" spans="2:66" ht="20.25">
      <c r="B13" s="95" t="s">
        <v>104</v>
      </c>
      <c r="C13" s="96"/>
      <c r="D13" s="96"/>
      <c r="E13" s="96"/>
      <c r="F13" s="96"/>
      <c r="G13" s="96"/>
      <c r="H13" s="96"/>
      <c r="I13" s="96"/>
      <c r="J13" s="96"/>
      <c r="K13" s="96"/>
      <c r="L13" s="79"/>
      <c r="M13" s="79"/>
      <c r="N13" s="79"/>
      <c r="O13" s="79"/>
      <c r="P13" s="79"/>
      <c r="Q13" s="79"/>
      <c r="R13" s="79"/>
      <c r="S13" s="79"/>
      <c r="T13" s="79"/>
      <c r="U13" s="79"/>
      <c r="BJ13" s="4"/>
    </row>
    <row r="14" spans="2:66">
      <c r="B14" s="95" t="s">
        <v>224</v>
      </c>
      <c r="C14" s="96"/>
      <c r="D14" s="96"/>
      <c r="E14" s="96"/>
      <c r="F14" s="96"/>
      <c r="G14" s="96"/>
      <c r="H14" s="96"/>
      <c r="I14" s="96"/>
      <c r="J14" s="96"/>
      <c r="K14" s="96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2:66">
      <c r="B15" s="95" t="s">
        <v>232</v>
      </c>
      <c r="C15" s="96"/>
      <c r="D15" s="96"/>
      <c r="E15" s="96"/>
      <c r="F15" s="96"/>
      <c r="G15" s="96"/>
      <c r="H15" s="96"/>
      <c r="I15" s="96"/>
      <c r="J15" s="96"/>
      <c r="K15" s="96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2:66">
      <c r="B16" s="142" t="s">
        <v>237</v>
      </c>
      <c r="C16" s="142"/>
      <c r="D16" s="142"/>
      <c r="E16" s="142"/>
      <c r="F16" s="142"/>
      <c r="G16" s="142"/>
      <c r="H16" s="142"/>
      <c r="I16" s="142"/>
      <c r="J16" s="142"/>
      <c r="K16" s="142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2:61" ht="20.2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BI17" s="4"/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BI19" s="3"/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spans="2:21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spans="2:21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spans="2:21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spans="2:21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spans="2:21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spans="2:21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spans="2:21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spans="2:21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spans="2:21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spans="2:21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spans="2:21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spans="2:21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spans="2:21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spans="2:21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</row>
    <row r="47" spans="2:21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spans="2:21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spans="2:21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spans="2:21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spans="2:21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spans="2:21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spans="2:21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spans="2:21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spans="2:21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spans="2:21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spans="2:21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spans="2:21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spans="2:21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spans="2:21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</row>
    <row r="61" spans="2:21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spans="2:21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spans="2:21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spans="2:21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spans="2:21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spans="2:21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</row>
    <row r="67" spans="2:21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</row>
    <row r="68" spans="2:21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</row>
    <row r="69" spans="2:21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</row>
    <row r="70" spans="2:21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</row>
    <row r="71" spans="2:21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</row>
    <row r="72" spans="2:21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</row>
    <row r="73" spans="2:21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</row>
    <row r="74" spans="2:21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</row>
    <row r="75" spans="2:21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</row>
    <row r="76" spans="2:21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</row>
    <row r="77" spans="2:21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</row>
    <row r="78" spans="2:21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</row>
    <row r="79" spans="2:21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</row>
    <row r="80" spans="2:21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</row>
    <row r="81" spans="2:21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</row>
    <row r="82" spans="2:21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</row>
    <row r="83" spans="2:21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</row>
    <row r="84" spans="2:21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</row>
    <row r="85" spans="2:21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</row>
    <row r="86" spans="2:21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</row>
    <row r="87" spans="2:21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</row>
    <row r="88" spans="2:21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</row>
    <row r="89" spans="2:21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</row>
    <row r="90" spans="2:21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</row>
    <row r="91" spans="2:21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</row>
    <row r="92" spans="2:21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</row>
    <row r="93" spans="2:21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</row>
    <row r="94" spans="2:21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</row>
    <row r="95" spans="2:21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</row>
    <row r="96" spans="2:21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</row>
    <row r="97" spans="2:21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</row>
    <row r="98" spans="2:21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</row>
    <row r="99" spans="2:21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</row>
    <row r="100" spans="2:21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</row>
    <row r="101" spans="2:21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</row>
    <row r="102" spans="2:21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</row>
    <row r="103" spans="2:21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</row>
    <row r="104" spans="2:21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</row>
    <row r="105" spans="2:21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</row>
    <row r="106" spans="2:21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</row>
    <row r="107" spans="2:21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</row>
    <row r="108" spans="2:21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</row>
    <row r="109" spans="2:21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</row>
    <row r="110" spans="2:21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7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topLeftCell="A223" workbookViewId="0">
      <selection activeCell="A11" sqref="A11:XFD357"/>
    </sheetView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8.28515625" style="1" bestFit="1" customWidth="1"/>
    <col min="12" max="12" width="11.28515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171</v>
      </c>
      <c r="C1" s="78" t="s" vm="1">
        <v>242</v>
      </c>
    </row>
    <row r="2" spans="2:62">
      <c r="B2" s="57" t="s">
        <v>170</v>
      </c>
      <c r="C2" s="78" t="s">
        <v>243</v>
      </c>
    </row>
    <row r="3" spans="2:62">
      <c r="B3" s="57" t="s">
        <v>172</v>
      </c>
      <c r="C3" s="78" t="s">
        <v>244</v>
      </c>
    </row>
    <row r="4" spans="2:62">
      <c r="B4" s="57" t="s">
        <v>173</v>
      </c>
      <c r="C4" s="78">
        <v>2142</v>
      </c>
    </row>
    <row r="6" spans="2:62" ht="26.25" customHeight="1">
      <c r="B6" s="145" t="s">
        <v>201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  <c r="BJ6" s="3"/>
    </row>
    <row r="7" spans="2:62" ht="26.25" customHeight="1">
      <c r="B7" s="145" t="s">
        <v>81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7"/>
      <c r="BF7" s="3"/>
      <c r="BJ7" s="3"/>
    </row>
    <row r="8" spans="2:62" s="3" customFormat="1" ht="78.75">
      <c r="B8" s="23" t="s">
        <v>107</v>
      </c>
      <c r="C8" s="31" t="s">
        <v>38</v>
      </c>
      <c r="D8" s="31" t="s">
        <v>111</v>
      </c>
      <c r="E8" s="31" t="s">
        <v>217</v>
      </c>
      <c r="F8" s="31" t="s">
        <v>109</v>
      </c>
      <c r="G8" s="31" t="s">
        <v>54</v>
      </c>
      <c r="H8" s="31" t="s">
        <v>93</v>
      </c>
      <c r="I8" s="14" t="s">
        <v>226</v>
      </c>
      <c r="J8" s="14" t="s">
        <v>225</v>
      </c>
      <c r="K8" s="31" t="s">
        <v>240</v>
      </c>
      <c r="L8" s="14" t="s">
        <v>51</v>
      </c>
      <c r="M8" s="14" t="s">
        <v>49</v>
      </c>
      <c r="N8" s="14" t="s">
        <v>174</v>
      </c>
      <c r="O8" s="15" t="s">
        <v>176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233</v>
      </c>
      <c r="J9" s="17"/>
      <c r="K9" s="17" t="s">
        <v>229</v>
      </c>
      <c r="L9" s="17" t="s">
        <v>229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28" customFormat="1" ht="18" customHeight="1">
      <c r="B11" s="97" t="s">
        <v>28</v>
      </c>
      <c r="C11" s="99"/>
      <c r="D11" s="99"/>
      <c r="E11" s="99"/>
      <c r="F11" s="99"/>
      <c r="G11" s="99"/>
      <c r="H11" s="99"/>
      <c r="I11" s="100"/>
      <c r="J11" s="101"/>
      <c r="K11" s="100">
        <v>901.96026334600003</v>
      </c>
      <c r="L11" s="100">
        <v>201759.357726419</v>
      </c>
      <c r="M11" s="99"/>
      <c r="N11" s="102">
        <f>L11/$L$11</f>
        <v>1</v>
      </c>
      <c r="O11" s="102">
        <f>L11/'סכום נכסי הקרן'!$C$42</f>
        <v>0.26973687687768888</v>
      </c>
      <c r="BF11" s="121"/>
      <c r="BG11" s="129"/>
      <c r="BH11" s="121"/>
      <c r="BJ11" s="121"/>
    </row>
    <row r="12" spans="2:62" s="121" customFormat="1" ht="20.25">
      <c r="B12" s="81" t="s">
        <v>221</v>
      </c>
      <c r="C12" s="82"/>
      <c r="D12" s="82"/>
      <c r="E12" s="82"/>
      <c r="F12" s="82"/>
      <c r="G12" s="82"/>
      <c r="H12" s="82"/>
      <c r="I12" s="90"/>
      <c r="J12" s="92"/>
      <c r="K12" s="90">
        <v>881.22697003500002</v>
      </c>
      <c r="L12" s="90">
        <v>156680.22761905703</v>
      </c>
      <c r="M12" s="82"/>
      <c r="N12" s="91">
        <f t="shared" ref="N12:N75" si="0">L12/$L$11</f>
        <v>0.77656981755221377</v>
      </c>
      <c r="O12" s="91">
        <f>L12/'סכום נכסי הקרן'!$C$42</f>
        <v>0.20946951726401081</v>
      </c>
      <c r="BG12" s="128"/>
    </row>
    <row r="13" spans="2:62" s="121" customFormat="1">
      <c r="B13" s="98" t="s">
        <v>250</v>
      </c>
      <c r="C13" s="82"/>
      <c r="D13" s="82"/>
      <c r="E13" s="82"/>
      <c r="F13" s="82"/>
      <c r="G13" s="82"/>
      <c r="H13" s="82"/>
      <c r="I13" s="90"/>
      <c r="J13" s="92"/>
      <c r="K13" s="90">
        <v>881.22697003500002</v>
      </c>
      <c r="L13" s="90">
        <f>SUM(L14:L40)</f>
        <v>113159.21365809001</v>
      </c>
      <c r="M13" s="82"/>
      <c r="N13" s="91">
        <f t="shared" si="0"/>
        <v>0.56086228134970217</v>
      </c>
      <c r="O13" s="91">
        <f>L13/'סכום נכסי הקרן'!$C$42</f>
        <v>0.1512852401297643</v>
      </c>
    </row>
    <row r="14" spans="2:62" s="121" customFormat="1">
      <c r="B14" s="86" t="s">
        <v>251</v>
      </c>
      <c r="C14" s="80" t="s">
        <v>252</v>
      </c>
      <c r="D14" s="93" t="s">
        <v>112</v>
      </c>
      <c r="E14" s="93" t="s">
        <v>253</v>
      </c>
      <c r="F14" s="80" t="s">
        <v>254</v>
      </c>
      <c r="G14" s="93" t="s">
        <v>182</v>
      </c>
      <c r="H14" s="93" t="s">
        <v>156</v>
      </c>
      <c r="I14" s="87">
        <v>17045.099417000001</v>
      </c>
      <c r="J14" s="89">
        <v>19750</v>
      </c>
      <c r="K14" s="80"/>
      <c r="L14" s="87">
        <v>3366.407139254</v>
      </c>
      <c r="M14" s="88">
        <v>3.3637757539984199E-4</v>
      </c>
      <c r="N14" s="88">
        <f t="shared" si="0"/>
        <v>1.6685258999578942E-2</v>
      </c>
      <c r="O14" s="88">
        <f>L14/'סכום נכסי הקרן'!$C$42</f>
        <v>4.5006296524417759E-3</v>
      </c>
    </row>
    <row r="15" spans="2:62" s="121" customFormat="1">
      <c r="B15" s="86" t="s">
        <v>255</v>
      </c>
      <c r="C15" s="80" t="s">
        <v>256</v>
      </c>
      <c r="D15" s="93" t="s">
        <v>112</v>
      </c>
      <c r="E15" s="93" t="s">
        <v>253</v>
      </c>
      <c r="F15" s="80">
        <v>29389</v>
      </c>
      <c r="G15" s="93" t="s">
        <v>257</v>
      </c>
      <c r="H15" s="93" t="s">
        <v>156</v>
      </c>
      <c r="I15" s="87">
        <v>4715.2222320000001</v>
      </c>
      <c r="J15" s="89">
        <v>49950</v>
      </c>
      <c r="K15" s="87">
        <v>12.901036826</v>
      </c>
      <c r="L15" s="87">
        <v>2368.1545415559999</v>
      </c>
      <c r="M15" s="88">
        <v>4.4225043633476136E-5</v>
      </c>
      <c r="N15" s="88">
        <f t="shared" si="0"/>
        <v>1.1737520223310595E-2</v>
      </c>
      <c r="O15" s="88">
        <f>L15/'סכום נכסי הקרן'!$C$42</f>
        <v>3.1660420473245137E-3</v>
      </c>
    </row>
    <row r="16" spans="2:62" s="121" customFormat="1" ht="20.25">
      <c r="B16" s="86" t="s">
        <v>258</v>
      </c>
      <c r="C16" s="80" t="s">
        <v>259</v>
      </c>
      <c r="D16" s="93" t="s">
        <v>112</v>
      </c>
      <c r="E16" s="93" t="s">
        <v>253</v>
      </c>
      <c r="F16" s="80" t="s">
        <v>260</v>
      </c>
      <c r="G16" s="93" t="s">
        <v>261</v>
      </c>
      <c r="H16" s="93" t="s">
        <v>156</v>
      </c>
      <c r="I16" s="87">
        <v>25374.964540000001</v>
      </c>
      <c r="J16" s="89">
        <v>4593</v>
      </c>
      <c r="K16" s="80"/>
      <c r="L16" s="87">
        <v>1165.472121279</v>
      </c>
      <c r="M16" s="88">
        <v>1.9298108037462186E-4</v>
      </c>
      <c r="N16" s="88">
        <f t="shared" si="0"/>
        <v>5.7765455561141956E-3</v>
      </c>
      <c r="O16" s="88">
        <f>L16/'סכום נכסי הקרן'!$C$42</f>
        <v>1.5581473574479358E-3</v>
      </c>
      <c r="BF16" s="128"/>
    </row>
    <row r="17" spans="2:15" s="121" customFormat="1">
      <c r="B17" s="86" t="s">
        <v>262</v>
      </c>
      <c r="C17" s="80" t="s">
        <v>263</v>
      </c>
      <c r="D17" s="93" t="s">
        <v>112</v>
      </c>
      <c r="E17" s="93" t="s">
        <v>253</v>
      </c>
      <c r="F17" s="80" t="s">
        <v>264</v>
      </c>
      <c r="G17" s="93" t="s">
        <v>265</v>
      </c>
      <c r="H17" s="93" t="s">
        <v>156</v>
      </c>
      <c r="I17" s="87">
        <v>10389.999674999999</v>
      </c>
      <c r="J17" s="89">
        <v>42880</v>
      </c>
      <c r="K17" s="80"/>
      <c r="L17" s="87">
        <v>4455.2318607839998</v>
      </c>
      <c r="M17" s="88">
        <v>2.4302283921229532E-4</v>
      </c>
      <c r="N17" s="88">
        <f t="shared" si="0"/>
        <v>2.2081909414210125E-2</v>
      </c>
      <c r="O17" s="88">
        <f>L17/'סכום נכסי הקרן'!$C$42</f>
        <v>5.956305280885075E-3</v>
      </c>
    </row>
    <row r="18" spans="2:15" s="121" customFormat="1">
      <c r="B18" s="86" t="s">
        <v>266</v>
      </c>
      <c r="C18" s="80" t="s">
        <v>267</v>
      </c>
      <c r="D18" s="93" t="s">
        <v>112</v>
      </c>
      <c r="E18" s="93" t="s">
        <v>253</v>
      </c>
      <c r="F18" s="80" t="s">
        <v>268</v>
      </c>
      <c r="G18" s="93" t="s">
        <v>261</v>
      </c>
      <c r="H18" s="93" t="s">
        <v>156</v>
      </c>
      <c r="I18" s="87">
        <v>64138.489092000003</v>
      </c>
      <c r="J18" s="89">
        <v>1814</v>
      </c>
      <c r="K18" s="80"/>
      <c r="L18" s="87">
        <v>1163.4721921310002</v>
      </c>
      <c r="M18" s="88">
        <v>1.8459775670969078E-4</v>
      </c>
      <c r="N18" s="88">
        <f t="shared" si="0"/>
        <v>5.766633108084342E-3</v>
      </c>
      <c r="O18" s="88">
        <f>L18/'סכום נכסי הקרן'!$C$42</f>
        <v>1.5554736046741505E-3</v>
      </c>
    </row>
    <row r="19" spans="2:15" s="121" customFormat="1">
      <c r="B19" s="86" t="s">
        <v>269</v>
      </c>
      <c r="C19" s="80" t="s">
        <v>270</v>
      </c>
      <c r="D19" s="93" t="s">
        <v>112</v>
      </c>
      <c r="E19" s="93" t="s">
        <v>253</v>
      </c>
      <c r="F19" s="80" t="s">
        <v>271</v>
      </c>
      <c r="G19" s="93" t="s">
        <v>272</v>
      </c>
      <c r="H19" s="93" t="s">
        <v>156</v>
      </c>
      <c r="I19" s="87">
        <v>1121561.988653</v>
      </c>
      <c r="J19" s="89">
        <v>365</v>
      </c>
      <c r="K19" s="80"/>
      <c r="L19" s="87">
        <v>4093.7012585510001</v>
      </c>
      <c r="M19" s="88">
        <v>4.0555695773747131E-4</v>
      </c>
      <c r="N19" s="88">
        <f t="shared" si="0"/>
        <v>2.0290019281791947E-2</v>
      </c>
      <c r="O19" s="88">
        <f>L19/'סכום נכסי הקרן'!$C$42</f>
        <v>5.4729664328586475E-3</v>
      </c>
    </row>
    <row r="20" spans="2:15" s="121" customFormat="1">
      <c r="B20" s="86" t="s">
        <v>273</v>
      </c>
      <c r="C20" s="80" t="s">
        <v>274</v>
      </c>
      <c r="D20" s="93" t="s">
        <v>112</v>
      </c>
      <c r="E20" s="93" t="s">
        <v>253</v>
      </c>
      <c r="F20" s="80" t="s">
        <v>275</v>
      </c>
      <c r="G20" s="93" t="s">
        <v>276</v>
      </c>
      <c r="H20" s="93" t="s">
        <v>156</v>
      </c>
      <c r="I20" s="87">
        <v>32278.974972</v>
      </c>
      <c r="J20" s="89">
        <v>7860</v>
      </c>
      <c r="K20" s="80"/>
      <c r="L20" s="87">
        <v>2537.1274328270001</v>
      </c>
      <c r="M20" s="88">
        <v>3.2172791889647405E-4</v>
      </c>
      <c r="N20" s="88">
        <f t="shared" si="0"/>
        <v>1.2575017394074411E-2</v>
      </c>
      <c r="O20" s="88">
        <f>L20/'סכום נכסי הקרן'!$C$42</f>
        <v>3.3919459185602452E-3</v>
      </c>
    </row>
    <row r="21" spans="2:15" s="121" customFormat="1">
      <c r="B21" s="86" t="s">
        <v>277</v>
      </c>
      <c r="C21" s="80" t="s">
        <v>278</v>
      </c>
      <c r="D21" s="93" t="s">
        <v>112</v>
      </c>
      <c r="E21" s="93" t="s">
        <v>253</v>
      </c>
      <c r="F21" s="80" t="s">
        <v>279</v>
      </c>
      <c r="G21" s="93" t="s">
        <v>280</v>
      </c>
      <c r="H21" s="93" t="s">
        <v>156</v>
      </c>
      <c r="I21" s="87">
        <v>560590.95672999998</v>
      </c>
      <c r="J21" s="89">
        <v>178.3</v>
      </c>
      <c r="K21" s="80"/>
      <c r="L21" s="87">
        <v>999.53367586800016</v>
      </c>
      <c r="M21" s="88">
        <v>1.7497489564618064E-4</v>
      </c>
      <c r="N21" s="88">
        <f t="shared" si="0"/>
        <v>4.9540883115981394E-3</v>
      </c>
      <c r="O21" s="88">
        <f>L21/'סכום נכסי הקרן'!$C$42</f>
        <v>1.336300308946745E-3</v>
      </c>
    </row>
    <row r="22" spans="2:15" s="121" customFormat="1">
      <c r="B22" s="86" t="s">
        <v>281</v>
      </c>
      <c r="C22" s="80" t="s">
        <v>282</v>
      </c>
      <c r="D22" s="93" t="s">
        <v>112</v>
      </c>
      <c r="E22" s="93" t="s">
        <v>253</v>
      </c>
      <c r="F22" s="80" t="s">
        <v>283</v>
      </c>
      <c r="G22" s="93" t="s">
        <v>276</v>
      </c>
      <c r="H22" s="93" t="s">
        <v>156</v>
      </c>
      <c r="I22" s="87">
        <v>400929.41276500002</v>
      </c>
      <c r="J22" s="89">
        <v>1156</v>
      </c>
      <c r="K22" s="80"/>
      <c r="L22" s="87">
        <v>4634.7440115899999</v>
      </c>
      <c r="M22" s="88">
        <v>3.4443604790656179E-4</v>
      </c>
      <c r="N22" s="88">
        <f t="shared" si="0"/>
        <v>2.2971643366721087E-2</v>
      </c>
      <c r="O22" s="88">
        <f>L22/'סכום נכסי הקרן'!$C$42</f>
        <v>6.1962993384874245E-3</v>
      </c>
    </row>
    <row r="23" spans="2:15" s="121" customFormat="1">
      <c r="B23" s="86" t="s">
        <v>284</v>
      </c>
      <c r="C23" s="80" t="s">
        <v>285</v>
      </c>
      <c r="D23" s="93" t="s">
        <v>112</v>
      </c>
      <c r="E23" s="93" t="s">
        <v>253</v>
      </c>
      <c r="F23" s="80" t="s">
        <v>286</v>
      </c>
      <c r="G23" s="93" t="s">
        <v>287</v>
      </c>
      <c r="H23" s="93" t="s">
        <v>156</v>
      </c>
      <c r="I23" s="87">
        <v>595385.29010400001</v>
      </c>
      <c r="J23" s="89">
        <v>982</v>
      </c>
      <c r="K23" s="87">
        <v>65.938920912</v>
      </c>
      <c r="L23" s="87">
        <v>5912.6224701290002</v>
      </c>
      <c r="M23" s="88">
        <v>5.0722255792929076E-4</v>
      </c>
      <c r="N23" s="88">
        <f t="shared" si="0"/>
        <v>2.9305319647906388E-2</v>
      </c>
      <c r="O23" s="88">
        <f>L23/'סכום נכסי הקרן'!$C$42</f>
        <v>7.904725397728643E-3</v>
      </c>
    </row>
    <row r="24" spans="2:15" s="121" customFormat="1">
      <c r="B24" s="86" t="s">
        <v>288</v>
      </c>
      <c r="C24" s="80" t="s">
        <v>289</v>
      </c>
      <c r="D24" s="93" t="s">
        <v>112</v>
      </c>
      <c r="E24" s="93" t="s">
        <v>253</v>
      </c>
      <c r="F24" s="80" t="s">
        <v>290</v>
      </c>
      <c r="G24" s="93" t="s">
        <v>291</v>
      </c>
      <c r="H24" s="93" t="s">
        <v>156</v>
      </c>
      <c r="I24" s="87">
        <v>83841.733827999997</v>
      </c>
      <c r="J24" s="89">
        <v>1901</v>
      </c>
      <c r="K24" s="80"/>
      <c r="L24" s="87">
        <v>1593.8313601100001</v>
      </c>
      <c r="M24" s="88">
        <v>3.2738490245683816E-4</v>
      </c>
      <c r="N24" s="88">
        <f t="shared" si="0"/>
        <v>7.8996651162579461E-3</v>
      </c>
      <c r="O24" s="88">
        <f>L24/'סכום נכסי הקרן'!$C$42</f>
        <v>2.1308309968390434E-3</v>
      </c>
    </row>
    <row r="25" spans="2:15" s="121" customFormat="1">
      <c r="B25" s="86" t="s">
        <v>292</v>
      </c>
      <c r="C25" s="80" t="s">
        <v>293</v>
      </c>
      <c r="D25" s="93" t="s">
        <v>112</v>
      </c>
      <c r="E25" s="93" t="s">
        <v>253</v>
      </c>
      <c r="F25" s="80" t="s">
        <v>294</v>
      </c>
      <c r="G25" s="93" t="s">
        <v>291</v>
      </c>
      <c r="H25" s="93" t="s">
        <v>156</v>
      </c>
      <c r="I25" s="87">
        <v>68342.207588999998</v>
      </c>
      <c r="J25" s="89">
        <v>2459</v>
      </c>
      <c r="K25" s="80"/>
      <c r="L25" s="87">
        <v>1680.534884614</v>
      </c>
      <c r="M25" s="88">
        <v>3.1879185906619586E-4</v>
      </c>
      <c r="N25" s="88">
        <f t="shared" si="0"/>
        <v>8.3294024304576067E-3</v>
      </c>
      <c r="O25" s="88">
        <f>L25/'סכום נכסי הקרן'!$C$42</f>
        <v>2.2467469978490659E-3</v>
      </c>
    </row>
    <row r="26" spans="2:15" s="121" customFormat="1">
      <c r="B26" s="86" t="s">
        <v>295</v>
      </c>
      <c r="C26" s="80" t="s">
        <v>296</v>
      </c>
      <c r="D26" s="93" t="s">
        <v>112</v>
      </c>
      <c r="E26" s="93" t="s">
        <v>253</v>
      </c>
      <c r="F26" s="80" t="s">
        <v>297</v>
      </c>
      <c r="G26" s="93" t="s">
        <v>298</v>
      </c>
      <c r="H26" s="93" t="s">
        <v>156</v>
      </c>
      <c r="I26" s="87">
        <v>1235.4018610000001</v>
      </c>
      <c r="J26" s="89">
        <v>99250</v>
      </c>
      <c r="K26" s="80"/>
      <c r="L26" s="87">
        <v>1226.1363468960001</v>
      </c>
      <c r="M26" s="88">
        <v>1.6047374899444267E-4</v>
      </c>
      <c r="N26" s="88">
        <f t="shared" si="0"/>
        <v>6.0772216997172068E-3</v>
      </c>
      <c r="O26" s="88">
        <f>L26/'סכום נכסי הקרן'!$C$42</f>
        <v>1.6392508013750395E-3</v>
      </c>
    </row>
    <row r="27" spans="2:15" s="121" customFormat="1">
      <c r="B27" s="86" t="s">
        <v>299</v>
      </c>
      <c r="C27" s="80" t="s">
        <v>300</v>
      </c>
      <c r="D27" s="93" t="s">
        <v>112</v>
      </c>
      <c r="E27" s="93" t="s">
        <v>253</v>
      </c>
      <c r="F27" s="80" t="s">
        <v>301</v>
      </c>
      <c r="G27" s="93" t="s">
        <v>302</v>
      </c>
      <c r="H27" s="93" t="s">
        <v>156</v>
      </c>
      <c r="I27" s="87">
        <v>11653.308352</v>
      </c>
      <c r="J27" s="89">
        <v>5600</v>
      </c>
      <c r="K27" s="80"/>
      <c r="L27" s="87">
        <v>652.58526703999996</v>
      </c>
      <c r="M27" s="88">
        <v>1.1100565991956879E-4</v>
      </c>
      <c r="N27" s="88">
        <f t="shared" si="0"/>
        <v>3.2344733567445751E-3</v>
      </c>
      <c r="O27" s="88">
        <f>L27/'סכום נכסי הקרן'!$C$42</f>
        <v>8.7245674159237656E-4</v>
      </c>
    </row>
    <row r="28" spans="2:15" s="121" customFormat="1">
      <c r="B28" s="86" t="s">
        <v>303</v>
      </c>
      <c r="C28" s="80" t="s">
        <v>304</v>
      </c>
      <c r="D28" s="93" t="s">
        <v>112</v>
      </c>
      <c r="E28" s="93" t="s">
        <v>253</v>
      </c>
      <c r="F28" s="80" t="s">
        <v>305</v>
      </c>
      <c r="G28" s="93" t="s">
        <v>280</v>
      </c>
      <c r="H28" s="93" t="s">
        <v>156</v>
      </c>
      <c r="I28" s="87">
        <v>32045.800867999998</v>
      </c>
      <c r="J28" s="89">
        <v>5865</v>
      </c>
      <c r="K28" s="80"/>
      <c r="L28" s="87">
        <v>1879.4862209119999</v>
      </c>
      <c r="M28" s="88">
        <v>2.9416969130329607E-5</v>
      </c>
      <c r="N28" s="88">
        <f t="shared" si="0"/>
        <v>9.3154847541720449E-3</v>
      </c>
      <c r="O28" s="88">
        <f>L28/'סכום נכסי הקרן'!$C$42</f>
        <v>2.5127297641920929E-3</v>
      </c>
    </row>
    <row r="29" spans="2:15" s="121" customFormat="1">
      <c r="B29" s="86" t="s">
        <v>306</v>
      </c>
      <c r="C29" s="80" t="s">
        <v>307</v>
      </c>
      <c r="D29" s="93" t="s">
        <v>112</v>
      </c>
      <c r="E29" s="93" t="s">
        <v>253</v>
      </c>
      <c r="F29" s="80" t="s">
        <v>308</v>
      </c>
      <c r="G29" s="93" t="s">
        <v>287</v>
      </c>
      <c r="H29" s="93" t="s">
        <v>156</v>
      </c>
      <c r="I29" s="87">
        <v>19078560.339991</v>
      </c>
      <c r="J29" s="89">
        <v>37.200000000000003</v>
      </c>
      <c r="K29" s="87">
        <v>802.38701229700007</v>
      </c>
      <c r="L29" s="87">
        <v>7899.6114587279999</v>
      </c>
      <c r="M29" s="88">
        <v>1.4729879953920238E-3</v>
      </c>
      <c r="N29" s="88">
        <f t="shared" si="0"/>
        <v>3.9153631076877679E-2</v>
      </c>
      <c r="O29" s="88">
        <f>L29/'סכום נכסי הקרן'!$C$42</f>
        <v>1.0561178165098209E-2</v>
      </c>
    </row>
    <row r="30" spans="2:15" s="121" customFormat="1">
      <c r="B30" s="86" t="s">
        <v>309</v>
      </c>
      <c r="C30" s="80" t="s">
        <v>310</v>
      </c>
      <c r="D30" s="93" t="s">
        <v>112</v>
      </c>
      <c r="E30" s="93" t="s">
        <v>253</v>
      </c>
      <c r="F30" s="80" t="s">
        <v>311</v>
      </c>
      <c r="G30" s="93" t="s">
        <v>280</v>
      </c>
      <c r="H30" s="93" t="s">
        <v>156</v>
      </c>
      <c r="I30" s="87">
        <v>395224.79418099998</v>
      </c>
      <c r="J30" s="89">
        <v>2120</v>
      </c>
      <c r="K30" s="80"/>
      <c r="L30" s="87">
        <v>8378.7656366299998</v>
      </c>
      <c r="M30" s="88">
        <v>3.0869674303353565E-4</v>
      </c>
      <c r="N30" s="88">
        <f t="shared" si="0"/>
        <v>4.1528510652732206E-2</v>
      </c>
      <c r="O30" s="88">
        <f>L30/'סכום נכסי הקרן'!$C$42</f>
        <v>1.1201770764849819E-2</v>
      </c>
    </row>
    <row r="31" spans="2:15" s="121" customFormat="1">
      <c r="B31" s="86" t="s">
        <v>312</v>
      </c>
      <c r="C31" s="80" t="s">
        <v>313</v>
      </c>
      <c r="D31" s="93" t="s">
        <v>112</v>
      </c>
      <c r="E31" s="93" t="s">
        <v>253</v>
      </c>
      <c r="F31" s="80" t="s">
        <v>314</v>
      </c>
      <c r="G31" s="93" t="s">
        <v>276</v>
      </c>
      <c r="H31" s="93" t="s">
        <v>156</v>
      </c>
      <c r="I31" s="87">
        <v>615290.81931399996</v>
      </c>
      <c r="J31" s="89">
        <v>2260</v>
      </c>
      <c r="K31" s="80"/>
      <c r="L31" s="87">
        <v>13905.572516499</v>
      </c>
      <c r="M31" s="88">
        <v>4.1194910790751517E-4</v>
      </c>
      <c r="N31" s="88">
        <f t="shared" si="0"/>
        <v>6.8921574063269139E-2</v>
      </c>
      <c r="O31" s="88">
        <f>L31/'סכום נכסי הקרן'!$C$42</f>
        <v>1.8590690137320544E-2</v>
      </c>
    </row>
    <row r="32" spans="2:15" s="121" customFormat="1">
      <c r="B32" s="86" t="s">
        <v>315</v>
      </c>
      <c r="C32" s="80" t="s">
        <v>316</v>
      </c>
      <c r="D32" s="93" t="s">
        <v>112</v>
      </c>
      <c r="E32" s="93" t="s">
        <v>253</v>
      </c>
      <c r="F32" s="80" t="s">
        <v>317</v>
      </c>
      <c r="G32" s="93" t="s">
        <v>276</v>
      </c>
      <c r="H32" s="93" t="s">
        <v>156</v>
      </c>
      <c r="I32" s="87">
        <v>101863.33739900001</v>
      </c>
      <c r="J32" s="89">
        <v>6314</v>
      </c>
      <c r="K32" s="80"/>
      <c r="L32" s="87">
        <v>6431.6511233540004</v>
      </c>
      <c r="M32" s="88">
        <v>4.3653804428046958E-4</v>
      </c>
      <c r="N32" s="88">
        <f t="shared" si="0"/>
        <v>3.1877833057315584E-2</v>
      </c>
      <c r="O32" s="88">
        <f>L32/'סכום נכסי הקרן'!$C$42</f>
        <v>8.5986271305086553E-3</v>
      </c>
    </row>
    <row r="33" spans="2:15" s="121" customFormat="1">
      <c r="B33" s="86" t="s">
        <v>318</v>
      </c>
      <c r="C33" s="80" t="s">
        <v>319</v>
      </c>
      <c r="D33" s="93" t="s">
        <v>112</v>
      </c>
      <c r="E33" s="93" t="s">
        <v>253</v>
      </c>
      <c r="F33" s="80" t="s">
        <v>320</v>
      </c>
      <c r="G33" s="93" t="s">
        <v>261</v>
      </c>
      <c r="H33" s="93" t="s">
        <v>156</v>
      </c>
      <c r="I33" s="87">
        <v>20609.490343000001</v>
      </c>
      <c r="J33" s="89">
        <v>15580</v>
      </c>
      <c r="K33" s="80"/>
      <c r="L33" s="87">
        <v>3210.958595388</v>
      </c>
      <c r="M33" s="88">
        <v>4.6018135664327518E-4</v>
      </c>
      <c r="N33" s="88">
        <f t="shared" si="0"/>
        <v>1.5914793898888127E-2</v>
      </c>
      <c r="O33" s="88">
        <f>L33/'סכום נכסי הקרן'!$C$42</f>
        <v>4.2928068024381807E-3</v>
      </c>
    </row>
    <row r="34" spans="2:15" s="121" customFormat="1">
      <c r="B34" s="86" t="s">
        <v>321</v>
      </c>
      <c r="C34" s="80" t="s">
        <v>322</v>
      </c>
      <c r="D34" s="93" t="s">
        <v>112</v>
      </c>
      <c r="E34" s="93" t="s">
        <v>253</v>
      </c>
      <c r="F34" s="80" t="s">
        <v>323</v>
      </c>
      <c r="G34" s="93" t="s">
        <v>184</v>
      </c>
      <c r="H34" s="93" t="s">
        <v>156</v>
      </c>
      <c r="I34" s="87">
        <v>3567.4889699999999</v>
      </c>
      <c r="J34" s="89">
        <v>40220</v>
      </c>
      <c r="K34" s="80"/>
      <c r="L34" s="87">
        <v>1434.8440639</v>
      </c>
      <c r="M34" s="88">
        <v>5.7683200876341097E-5</v>
      </c>
      <c r="N34" s="88">
        <f t="shared" si="0"/>
        <v>7.1116605448636253E-3</v>
      </c>
      <c r="O34" s="88">
        <f>L34/'סכום נכסי הקרן'!$C$42</f>
        <v>1.9182771047857976E-3</v>
      </c>
    </row>
    <row r="35" spans="2:15" s="121" customFormat="1">
      <c r="B35" s="86" t="s">
        <v>327</v>
      </c>
      <c r="C35" s="80" t="s">
        <v>328</v>
      </c>
      <c r="D35" s="93" t="s">
        <v>112</v>
      </c>
      <c r="E35" s="93" t="s">
        <v>253</v>
      </c>
      <c r="F35" s="80" t="s">
        <v>329</v>
      </c>
      <c r="G35" s="93" t="s">
        <v>276</v>
      </c>
      <c r="H35" s="93" t="s">
        <v>156</v>
      </c>
      <c r="I35" s="87">
        <v>570276.91296500002</v>
      </c>
      <c r="J35" s="89">
        <v>2365</v>
      </c>
      <c r="K35" s="80"/>
      <c r="L35" s="87">
        <v>13487.048991632</v>
      </c>
      <c r="M35" s="88">
        <v>4.2758898367014378E-4</v>
      </c>
      <c r="N35" s="88">
        <f t="shared" si="0"/>
        <v>6.6847204231885615E-2</v>
      </c>
      <c r="O35" s="88">
        <f>L35/'סכום נכסי הקרן'!$C$42</f>
        <v>1.8031156097513854E-2</v>
      </c>
    </row>
    <row r="36" spans="2:15" s="121" customFormat="1">
      <c r="B36" s="86" t="s">
        <v>330</v>
      </c>
      <c r="C36" s="80" t="s">
        <v>331</v>
      </c>
      <c r="D36" s="93" t="s">
        <v>112</v>
      </c>
      <c r="E36" s="93" t="s">
        <v>253</v>
      </c>
      <c r="F36" s="80" t="s">
        <v>332</v>
      </c>
      <c r="G36" s="93" t="s">
        <v>298</v>
      </c>
      <c r="H36" s="93" t="s">
        <v>156</v>
      </c>
      <c r="I36" s="87">
        <v>7771.8715410000004</v>
      </c>
      <c r="J36" s="89">
        <v>56410</v>
      </c>
      <c r="K36" s="80"/>
      <c r="L36" s="87">
        <v>4384.112736395</v>
      </c>
      <c r="M36" s="88">
        <v>7.6440928843452851E-4</v>
      </c>
      <c r="N36" s="88">
        <f t="shared" si="0"/>
        <v>2.1729414614511982E-2</v>
      </c>
      <c r="O36" s="88">
        <f>L36/'סכום נכסי הקרן'!$C$42</f>
        <v>5.8612244344988717E-3</v>
      </c>
    </row>
    <row r="37" spans="2:15" s="121" customFormat="1">
      <c r="B37" s="86" t="s">
        <v>336</v>
      </c>
      <c r="C37" s="80" t="s">
        <v>337</v>
      </c>
      <c r="D37" s="93" t="s">
        <v>112</v>
      </c>
      <c r="E37" s="93" t="s">
        <v>253</v>
      </c>
      <c r="F37" s="80" t="s">
        <v>338</v>
      </c>
      <c r="G37" s="93" t="s">
        <v>280</v>
      </c>
      <c r="H37" s="93" t="s">
        <v>156</v>
      </c>
      <c r="I37" s="87">
        <v>9113.9367590000002</v>
      </c>
      <c r="J37" s="89">
        <v>14580</v>
      </c>
      <c r="K37" s="80"/>
      <c r="L37" s="87">
        <v>1328.8119794439999</v>
      </c>
      <c r="M37" s="88">
        <v>6.5263978074301998E-5</v>
      </c>
      <c r="N37" s="88">
        <f t="shared" si="0"/>
        <v>6.5861231638427303E-3</v>
      </c>
      <c r="O37" s="88">
        <f>L37/'סכום נכסי הקרן'!$C$42</f>
        <v>1.7765202929467413E-3</v>
      </c>
    </row>
    <row r="38" spans="2:15" s="121" customFormat="1">
      <c r="B38" s="86" t="s">
        <v>339</v>
      </c>
      <c r="C38" s="80" t="s">
        <v>340</v>
      </c>
      <c r="D38" s="93" t="s">
        <v>112</v>
      </c>
      <c r="E38" s="93" t="s">
        <v>253</v>
      </c>
      <c r="F38" s="80" t="s">
        <v>341</v>
      </c>
      <c r="G38" s="93" t="s">
        <v>261</v>
      </c>
      <c r="H38" s="93" t="s">
        <v>156</v>
      </c>
      <c r="I38" s="87">
        <v>44542.688888999997</v>
      </c>
      <c r="J38" s="89">
        <v>17850</v>
      </c>
      <c r="K38" s="80"/>
      <c r="L38" s="87">
        <v>7950.8699666250004</v>
      </c>
      <c r="M38" s="88">
        <v>3.6729343744629873E-4</v>
      </c>
      <c r="N38" s="88">
        <f t="shared" si="0"/>
        <v>3.9407688724932381E-2</v>
      </c>
      <c r="O38" s="88">
        <f>L38/'סכום נכסי הקרן'!$C$42</f>
        <v>1.0629706881631373E-2</v>
      </c>
    </row>
    <row r="39" spans="2:15" s="121" customFormat="1">
      <c r="B39" s="86" t="s">
        <v>342</v>
      </c>
      <c r="C39" s="80" t="s">
        <v>343</v>
      </c>
      <c r="D39" s="93" t="s">
        <v>112</v>
      </c>
      <c r="E39" s="93" t="s">
        <v>253</v>
      </c>
      <c r="F39" s="80" t="s">
        <v>344</v>
      </c>
      <c r="G39" s="93" t="s">
        <v>143</v>
      </c>
      <c r="H39" s="93" t="s">
        <v>156</v>
      </c>
      <c r="I39" s="87">
        <v>95077.966847999996</v>
      </c>
      <c r="J39" s="89">
        <v>2455</v>
      </c>
      <c r="K39" s="80"/>
      <c r="L39" s="87">
        <v>2334.164086149</v>
      </c>
      <c r="M39" s="88">
        <v>3.992248810462448E-4</v>
      </c>
      <c r="N39" s="88">
        <f t="shared" si="0"/>
        <v>1.156904994371598E-2</v>
      </c>
      <c r="O39" s="88">
        <f>L39/'סכום נכסי הקרן'!$C$42</f>
        <v>3.120599400259951E-3</v>
      </c>
    </row>
    <row r="40" spans="2:15" s="121" customFormat="1">
      <c r="B40" s="86" t="s">
        <v>345</v>
      </c>
      <c r="C40" s="80" t="s">
        <v>346</v>
      </c>
      <c r="D40" s="93" t="s">
        <v>112</v>
      </c>
      <c r="E40" s="93" t="s">
        <v>253</v>
      </c>
      <c r="F40" s="80" t="s">
        <v>347</v>
      </c>
      <c r="G40" s="93" t="s">
        <v>348</v>
      </c>
      <c r="H40" s="93" t="s">
        <v>156</v>
      </c>
      <c r="I40" s="87">
        <v>55200.491688000002</v>
      </c>
      <c r="J40" s="89">
        <v>8485</v>
      </c>
      <c r="K40" s="80"/>
      <c r="L40" s="87">
        <v>4683.7617198050002</v>
      </c>
      <c r="M40" s="88">
        <v>4.7904919308874248E-4</v>
      </c>
      <c r="N40" s="88">
        <f t="shared" si="0"/>
        <v>2.3214594716127478E-2</v>
      </c>
      <c r="O40" s="88">
        <f>L40/'סכום נכסי הקרן'!$C$42</f>
        <v>6.2618322767095244E-3</v>
      </c>
    </row>
    <row r="41" spans="2:15" s="121" customFormat="1">
      <c r="B41" s="83"/>
      <c r="C41" s="80"/>
      <c r="D41" s="80"/>
      <c r="E41" s="80"/>
      <c r="F41" s="80"/>
      <c r="G41" s="80"/>
      <c r="H41" s="80"/>
      <c r="I41" s="87"/>
      <c r="J41" s="89"/>
      <c r="K41" s="80"/>
      <c r="L41" s="80"/>
      <c r="M41" s="80"/>
      <c r="N41" s="88"/>
      <c r="O41" s="80"/>
    </row>
    <row r="42" spans="2:15" s="121" customFormat="1">
      <c r="B42" s="98" t="s">
        <v>349</v>
      </c>
      <c r="C42" s="82"/>
      <c r="D42" s="82"/>
      <c r="E42" s="82"/>
      <c r="F42" s="82"/>
      <c r="G42" s="82"/>
      <c r="H42" s="82"/>
      <c r="I42" s="90"/>
      <c r="J42" s="92"/>
      <c r="K42" s="82"/>
      <c r="L42" s="90">
        <f>SUM(L43:L81)</f>
        <v>37633.830612959006</v>
      </c>
      <c r="M42" s="82"/>
      <c r="N42" s="91">
        <f t="shared" si="0"/>
        <v>0.18652830300931869</v>
      </c>
      <c r="O42" s="91">
        <f>L42/'סכום נכסי הקרן'!$C$42</f>
        <v>5.0313561903028839E-2</v>
      </c>
    </row>
    <row r="43" spans="2:15" s="121" customFormat="1">
      <c r="B43" s="86" t="s">
        <v>350</v>
      </c>
      <c r="C43" s="80" t="s">
        <v>351</v>
      </c>
      <c r="D43" s="93" t="s">
        <v>112</v>
      </c>
      <c r="E43" s="93" t="s">
        <v>253</v>
      </c>
      <c r="F43" s="80" t="s">
        <v>352</v>
      </c>
      <c r="G43" s="93" t="s">
        <v>353</v>
      </c>
      <c r="H43" s="93" t="s">
        <v>156</v>
      </c>
      <c r="I43" s="87">
        <v>226245.20436900001</v>
      </c>
      <c r="J43" s="89">
        <v>379.5</v>
      </c>
      <c r="K43" s="80"/>
      <c r="L43" s="87">
        <v>858.60055062800006</v>
      </c>
      <c r="M43" s="88">
        <v>7.6239985785734796E-4</v>
      </c>
      <c r="N43" s="88">
        <f t="shared" si="0"/>
        <v>4.2555674259839903E-3</v>
      </c>
      <c r="O43" s="88">
        <f>L43/'סכום נכסי הקרן'!$C$42</f>
        <v>1.1478834668273471E-3</v>
      </c>
    </row>
    <row r="44" spans="2:15" s="121" customFormat="1">
      <c r="B44" s="86" t="s">
        <v>354</v>
      </c>
      <c r="C44" s="80" t="s">
        <v>355</v>
      </c>
      <c r="D44" s="93" t="s">
        <v>112</v>
      </c>
      <c r="E44" s="93" t="s">
        <v>253</v>
      </c>
      <c r="F44" s="80" t="s">
        <v>356</v>
      </c>
      <c r="G44" s="93" t="s">
        <v>287</v>
      </c>
      <c r="H44" s="93" t="s">
        <v>156</v>
      </c>
      <c r="I44" s="87">
        <v>84680.912557999996</v>
      </c>
      <c r="J44" s="89">
        <v>1929</v>
      </c>
      <c r="K44" s="80"/>
      <c r="L44" s="87">
        <v>1633.4948032350001</v>
      </c>
      <c r="M44" s="88">
        <v>6.4207307540840289E-4</v>
      </c>
      <c r="N44" s="88">
        <f t="shared" si="0"/>
        <v>8.0962529899107887E-3</v>
      </c>
      <c r="O44" s="88">
        <f>L44/'סכום נכסי הקרן'!$C$42</f>
        <v>2.1838579959101868E-3</v>
      </c>
    </row>
    <row r="45" spans="2:15" s="121" customFormat="1">
      <c r="B45" s="86" t="s">
        <v>357</v>
      </c>
      <c r="C45" s="80" t="s">
        <v>358</v>
      </c>
      <c r="D45" s="93" t="s">
        <v>112</v>
      </c>
      <c r="E45" s="93" t="s">
        <v>253</v>
      </c>
      <c r="F45" s="80" t="s">
        <v>359</v>
      </c>
      <c r="G45" s="93" t="s">
        <v>261</v>
      </c>
      <c r="H45" s="93" t="s">
        <v>156</v>
      </c>
      <c r="I45" s="87">
        <v>97216.348944000012</v>
      </c>
      <c r="J45" s="89">
        <v>327.39999999999998</v>
      </c>
      <c r="K45" s="80"/>
      <c r="L45" s="87">
        <v>318.28632646100004</v>
      </c>
      <c r="M45" s="88">
        <v>4.6130871261294007E-4</v>
      </c>
      <c r="N45" s="88">
        <f t="shared" si="0"/>
        <v>1.577554221264864E-3</v>
      </c>
      <c r="O45" s="88">
        <f>L45/'סכום נכסי הקרן'!$C$42</f>
        <v>4.2552454874919901E-4</v>
      </c>
    </row>
    <row r="46" spans="2:15" s="121" customFormat="1">
      <c r="B46" s="86" t="s">
        <v>360</v>
      </c>
      <c r="C46" s="80" t="s">
        <v>361</v>
      </c>
      <c r="D46" s="93" t="s">
        <v>112</v>
      </c>
      <c r="E46" s="93" t="s">
        <v>253</v>
      </c>
      <c r="F46" s="80" t="s">
        <v>362</v>
      </c>
      <c r="G46" s="93" t="s">
        <v>291</v>
      </c>
      <c r="H46" s="93" t="s">
        <v>156</v>
      </c>
      <c r="I46" s="87">
        <v>6396.1817389999997</v>
      </c>
      <c r="J46" s="89">
        <v>19160</v>
      </c>
      <c r="K46" s="80"/>
      <c r="L46" s="87">
        <v>1225.5084210979999</v>
      </c>
      <c r="M46" s="88">
        <v>4.3585823909143444E-4</v>
      </c>
      <c r="N46" s="88">
        <f t="shared" si="0"/>
        <v>6.0741094485429557E-3</v>
      </c>
      <c r="O46" s="88">
        <f>L46/'סכום נכסי הקרן'!$C$42</f>
        <v>1.638411312463238E-3</v>
      </c>
    </row>
    <row r="47" spans="2:15" s="121" customFormat="1">
      <c r="B47" s="86" t="s">
        <v>363</v>
      </c>
      <c r="C47" s="80" t="s">
        <v>364</v>
      </c>
      <c r="D47" s="93" t="s">
        <v>112</v>
      </c>
      <c r="E47" s="93" t="s">
        <v>253</v>
      </c>
      <c r="F47" s="80" t="s">
        <v>365</v>
      </c>
      <c r="G47" s="93" t="s">
        <v>366</v>
      </c>
      <c r="H47" s="93" t="s">
        <v>156</v>
      </c>
      <c r="I47" s="87">
        <v>73707.531570000006</v>
      </c>
      <c r="J47" s="89">
        <v>1090</v>
      </c>
      <c r="K47" s="80"/>
      <c r="L47" s="87">
        <v>803.41209410900012</v>
      </c>
      <c r="M47" s="88">
        <v>6.7736641456874554E-4</v>
      </c>
      <c r="N47" s="88">
        <f t="shared" si="0"/>
        <v>3.9820313821498591E-3</v>
      </c>
      <c r="O47" s="88">
        <f>L47/'סכום נכסי הקרן'!$C$42</f>
        <v>1.0741007086500498E-3</v>
      </c>
    </row>
    <row r="48" spans="2:15" s="121" customFormat="1">
      <c r="B48" s="86" t="s">
        <v>367</v>
      </c>
      <c r="C48" s="80" t="s">
        <v>368</v>
      </c>
      <c r="D48" s="93" t="s">
        <v>112</v>
      </c>
      <c r="E48" s="93" t="s">
        <v>253</v>
      </c>
      <c r="F48" s="80" t="s">
        <v>369</v>
      </c>
      <c r="G48" s="93" t="s">
        <v>143</v>
      </c>
      <c r="H48" s="93" t="s">
        <v>156</v>
      </c>
      <c r="I48" s="87">
        <v>4011.1277239999999</v>
      </c>
      <c r="J48" s="89">
        <v>4247</v>
      </c>
      <c r="K48" s="80"/>
      <c r="L48" s="87">
        <v>170.35259441700001</v>
      </c>
      <c r="M48" s="88">
        <v>1.7862077287651333E-4</v>
      </c>
      <c r="N48" s="88">
        <f t="shared" si="0"/>
        <v>8.4433553088523496E-4</v>
      </c>
      <c r="O48" s="88">
        <f>L48/'סכום נכסי הקרן'!$C$42</f>
        <v>2.2774842913784869E-4</v>
      </c>
    </row>
    <row r="49" spans="2:15" s="121" customFormat="1">
      <c r="B49" s="86" t="s">
        <v>370</v>
      </c>
      <c r="C49" s="80" t="s">
        <v>371</v>
      </c>
      <c r="D49" s="93" t="s">
        <v>112</v>
      </c>
      <c r="E49" s="93" t="s">
        <v>253</v>
      </c>
      <c r="F49" s="80" t="s">
        <v>372</v>
      </c>
      <c r="G49" s="93" t="s">
        <v>298</v>
      </c>
      <c r="H49" s="93" t="s">
        <v>156</v>
      </c>
      <c r="I49" s="87">
        <v>2618.0223500000002</v>
      </c>
      <c r="J49" s="89">
        <v>89700</v>
      </c>
      <c r="K49" s="80"/>
      <c r="L49" s="87">
        <v>2348.3660478820002</v>
      </c>
      <c r="M49" s="88">
        <v>7.2443071936352478E-4</v>
      </c>
      <c r="N49" s="88">
        <f t="shared" si="0"/>
        <v>1.1639440541173461E-2</v>
      </c>
      <c r="O49" s="88">
        <f>L49/'סכום נכסי הקרן'!$C$42</f>
        <v>3.1395863401796863E-3</v>
      </c>
    </row>
    <row r="50" spans="2:15" s="121" customFormat="1">
      <c r="B50" s="86" t="s">
        <v>373</v>
      </c>
      <c r="C50" s="80" t="s">
        <v>374</v>
      </c>
      <c r="D50" s="93" t="s">
        <v>112</v>
      </c>
      <c r="E50" s="93" t="s">
        <v>253</v>
      </c>
      <c r="F50" s="80" t="s">
        <v>375</v>
      </c>
      <c r="G50" s="93" t="s">
        <v>182</v>
      </c>
      <c r="H50" s="93" t="s">
        <v>156</v>
      </c>
      <c r="I50" s="87">
        <v>249225.30268799997</v>
      </c>
      <c r="J50" s="89">
        <v>176.1</v>
      </c>
      <c r="K50" s="80"/>
      <c r="L50" s="87">
        <v>438.88575806199998</v>
      </c>
      <c r="M50" s="88">
        <v>4.6481653570102499E-4</v>
      </c>
      <c r="N50" s="88">
        <f t="shared" si="0"/>
        <v>2.1752931958532447E-3</v>
      </c>
      <c r="O50" s="88">
        <f>L50/'סכום נכסי הקרן'!$C$42</f>
        <v>5.86756792942741E-4</v>
      </c>
    </row>
    <row r="51" spans="2:15" s="121" customFormat="1">
      <c r="B51" s="86" t="s">
        <v>376</v>
      </c>
      <c r="C51" s="80" t="s">
        <v>377</v>
      </c>
      <c r="D51" s="93" t="s">
        <v>112</v>
      </c>
      <c r="E51" s="93" t="s">
        <v>253</v>
      </c>
      <c r="F51" s="80" t="s">
        <v>378</v>
      </c>
      <c r="G51" s="93" t="s">
        <v>182</v>
      </c>
      <c r="H51" s="93" t="s">
        <v>156</v>
      </c>
      <c r="I51" s="87">
        <v>127964.966447</v>
      </c>
      <c r="J51" s="89">
        <v>478.3</v>
      </c>
      <c r="K51" s="80"/>
      <c r="L51" s="87">
        <v>612.05643447</v>
      </c>
      <c r="M51" s="88">
        <v>3.3690680920367774E-4</v>
      </c>
      <c r="N51" s="88">
        <f t="shared" si="0"/>
        <v>3.0335962671923962E-3</v>
      </c>
      <c r="O51" s="88">
        <f>L51/'סכום נכסי הקרן'!$C$42</f>
        <v>8.1827278282029198E-4</v>
      </c>
    </row>
    <row r="52" spans="2:15" s="121" customFormat="1">
      <c r="B52" s="86" t="s">
        <v>379</v>
      </c>
      <c r="C52" s="80" t="s">
        <v>380</v>
      </c>
      <c r="D52" s="93" t="s">
        <v>112</v>
      </c>
      <c r="E52" s="93" t="s">
        <v>253</v>
      </c>
      <c r="F52" s="80" t="s">
        <v>381</v>
      </c>
      <c r="G52" s="93" t="s">
        <v>382</v>
      </c>
      <c r="H52" s="93" t="s">
        <v>156</v>
      </c>
      <c r="I52" s="87">
        <v>2370.715631</v>
      </c>
      <c r="J52" s="89">
        <v>17500</v>
      </c>
      <c r="K52" s="80"/>
      <c r="L52" s="87">
        <v>414.87523550399999</v>
      </c>
      <c r="M52" s="88">
        <v>5.1761931857755733E-4</v>
      </c>
      <c r="N52" s="88">
        <f t="shared" si="0"/>
        <v>2.056287451442828E-3</v>
      </c>
      <c r="O52" s="88">
        <f>L52/'סכום נכסי הקרן'!$C$42</f>
        <v>5.5465655511497075E-4</v>
      </c>
    </row>
    <row r="53" spans="2:15" s="121" customFormat="1">
      <c r="B53" s="86" t="s">
        <v>383</v>
      </c>
      <c r="C53" s="80" t="s">
        <v>384</v>
      </c>
      <c r="D53" s="93" t="s">
        <v>112</v>
      </c>
      <c r="E53" s="93" t="s">
        <v>253</v>
      </c>
      <c r="F53" s="80" t="s">
        <v>385</v>
      </c>
      <c r="G53" s="93" t="s">
        <v>386</v>
      </c>
      <c r="H53" s="93" t="s">
        <v>156</v>
      </c>
      <c r="I53" s="87">
        <v>15337.393821</v>
      </c>
      <c r="J53" s="89">
        <v>3942</v>
      </c>
      <c r="K53" s="80"/>
      <c r="L53" s="87">
        <v>604.60006442099996</v>
      </c>
      <c r="M53" s="88">
        <v>6.2017558969553984E-4</v>
      </c>
      <c r="N53" s="88">
        <f t="shared" si="0"/>
        <v>2.9966395176615479E-3</v>
      </c>
      <c r="O53" s="88">
        <f>L53/'סכום נכסי הקרן'!$C$42</f>
        <v>8.0830418462229004E-4</v>
      </c>
    </row>
    <row r="54" spans="2:15" s="121" customFormat="1">
      <c r="B54" s="86" t="s">
        <v>387</v>
      </c>
      <c r="C54" s="80" t="s">
        <v>388</v>
      </c>
      <c r="D54" s="93" t="s">
        <v>112</v>
      </c>
      <c r="E54" s="93" t="s">
        <v>253</v>
      </c>
      <c r="F54" s="80" t="s">
        <v>389</v>
      </c>
      <c r="G54" s="93" t="s">
        <v>261</v>
      </c>
      <c r="H54" s="93" t="s">
        <v>156</v>
      </c>
      <c r="I54" s="87">
        <v>1820.899885</v>
      </c>
      <c r="J54" s="89">
        <v>159100</v>
      </c>
      <c r="K54" s="80"/>
      <c r="L54" s="87">
        <v>2897.0517178290002</v>
      </c>
      <c r="M54" s="88">
        <v>8.5218000425879429E-4</v>
      </c>
      <c r="N54" s="88">
        <f t="shared" si="0"/>
        <v>1.4358945976410844E-2</v>
      </c>
      <c r="O54" s="88">
        <f>L54/'סכום נכסי הקרן'!$C$42</f>
        <v>3.8731372429325179E-3</v>
      </c>
    </row>
    <row r="55" spans="2:15" s="121" customFormat="1">
      <c r="B55" s="86" t="s">
        <v>390</v>
      </c>
      <c r="C55" s="80" t="s">
        <v>391</v>
      </c>
      <c r="D55" s="93" t="s">
        <v>112</v>
      </c>
      <c r="E55" s="93" t="s">
        <v>253</v>
      </c>
      <c r="F55" s="80" t="s">
        <v>392</v>
      </c>
      <c r="G55" s="93" t="s">
        <v>261</v>
      </c>
      <c r="H55" s="93" t="s">
        <v>156</v>
      </c>
      <c r="I55" s="87">
        <v>7066.307092</v>
      </c>
      <c r="J55" s="89">
        <v>5028</v>
      </c>
      <c r="K55" s="80"/>
      <c r="L55" s="87">
        <v>355.29392056099999</v>
      </c>
      <c r="M55" s="88">
        <v>3.9399087392644801E-4</v>
      </c>
      <c r="N55" s="88">
        <f t="shared" si="0"/>
        <v>1.7609786458716345E-3</v>
      </c>
      <c r="O55" s="88">
        <f>L55/'סכום נכסי הקרן'!$C$42</f>
        <v>4.7500088018571636E-4</v>
      </c>
    </row>
    <row r="56" spans="2:15" s="121" customFormat="1">
      <c r="B56" s="86" t="s">
        <v>393</v>
      </c>
      <c r="C56" s="80" t="s">
        <v>394</v>
      </c>
      <c r="D56" s="93" t="s">
        <v>112</v>
      </c>
      <c r="E56" s="93" t="s">
        <v>253</v>
      </c>
      <c r="F56" s="80" t="s">
        <v>395</v>
      </c>
      <c r="G56" s="93" t="s">
        <v>396</v>
      </c>
      <c r="H56" s="93" t="s">
        <v>156</v>
      </c>
      <c r="I56" s="87">
        <v>5526.0859739999996</v>
      </c>
      <c r="J56" s="89">
        <v>18210</v>
      </c>
      <c r="K56" s="80"/>
      <c r="L56" s="87">
        <v>1006.300255934</v>
      </c>
      <c r="M56" s="88">
        <v>1.048783218590845E-3</v>
      </c>
      <c r="N56" s="88">
        <f t="shared" si="0"/>
        <v>4.9876261863329276E-3</v>
      </c>
      <c r="O56" s="88">
        <f>L56/'סכום נכסי הקרן'!$C$42</f>
        <v>1.3453467105348218E-3</v>
      </c>
    </row>
    <row r="57" spans="2:15" s="121" customFormat="1">
      <c r="B57" s="86" t="s">
        <v>397</v>
      </c>
      <c r="C57" s="80" t="s">
        <v>398</v>
      </c>
      <c r="D57" s="93" t="s">
        <v>112</v>
      </c>
      <c r="E57" s="93" t="s">
        <v>253</v>
      </c>
      <c r="F57" s="80" t="s">
        <v>399</v>
      </c>
      <c r="G57" s="93" t="s">
        <v>366</v>
      </c>
      <c r="H57" s="93" t="s">
        <v>156</v>
      </c>
      <c r="I57" s="87">
        <v>7412.6637000000001</v>
      </c>
      <c r="J57" s="89">
        <v>6638</v>
      </c>
      <c r="K57" s="80"/>
      <c r="L57" s="87">
        <v>492.05261642199997</v>
      </c>
      <c r="M57" s="88">
        <v>5.283270935688136E-4</v>
      </c>
      <c r="N57" s="88">
        <f t="shared" si="0"/>
        <v>2.4388093913800613E-3</v>
      </c>
      <c r="O57" s="88">
        <f>L57/'סכום נכסי הקרן'!$C$42</f>
        <v>6.5783682853083494E-4</v>
      </c>
    </row>
    <row r="58" spans="2:15" s="121" customFormat="1">
      <c r="B58" s="86" t="s">
        <v>400</v>
      </c>
      <c r="C58" s="80" t="s">
        <v>401</v>
      </c>
      <c r="D58" s="93" t="s">
        <v>112</v>
      </c>
      <c r="E58" s="93" t="s">
        <v>253</v>
      </c>
      <c r="F58" s="80" t="s">
        <v>402</v>
      </c>
      <c r="G58" s="93" t="s">
        <v>403</v>
      </c>
      <c r="H58" s="93" t="s">
        <v>156</v>
      </c>
      <c r="I58" s="87">
        <v>3506.8805389999998</v>
      </c>
      <c r="J58" s="89">
        <v>12540</v>
      </c>
      <c r="K58" s="80"/>
      <c r="L58" s="87">
        <v>439.76281958700002</v>
      </c>
      <c r="M58" s="88">
        <v>5.1630114661920911E-4</v>
      </c>
      <c r="N58" s="88">
        <f t="shared" si="0"/>
        <v>2.1796402632452282E-3</v>
      </c>
      <c r="O58" s="88">
        <f>L58/'סכום נכסי הקרן'!$C$42</f>
        <v>5.8792935732463142E-4</v>
      </c>
    </row>
    <row r="59" spans="2:15" s="121" customFormat="1">
      <c r="B59" s="86" t="s">
        <v>404</v>
      </c>
      <c r="C59" s="80" t="s">
        <v>405</v>
      </c>
      <c r="D59" s="93" t="s">
        <v>112</v>
      </c>
      <c r="E59" s="93" t="s">
        <v>253</v>
      </c>
      <c r="F59" s="80" t="s">
        <v>406</v>
      </c>
      <c r="G59" s="93" t="s">
        <v>403</v>
      </c>
      <c r="H59" s="93" t="s">
        <v>156</v>
      </c>
      <c r="I59" s="87">
        <v>17353.783957</v>
      </c>
      <c r="J59" s="89">
        <v>8787</v>
      </c>
      <c r="K59" s="80"/>
      <c r="L59" s="87">
        <v>1524.8769963260002</v>
      </c>
      <c r="M59" s="88">
        <v>7.718735610087713E-4</v>
      </c>
      <c r="N59" s="88">
        <f t="shared" si="0"/>
        <v>7.5578997351572561E-3</v>
      </c>
      <c r="O59" s="88">
        <f>L59/'סכום נכסי הקרן'!$C$42</f>
        <v>2.03864427031603E-3</v>
      </c>
    </row>
    <row r="60" spans="2:15" s="121" customFormat="1">
      <c r="B60" s="86" t="s">
        <v>407</v>
      </c>
      <c r="C60" s="80" t="s">
        <v>408</v>
      </c>
      <c r="D60" s="93" t="s">
        <v>112</v>
      </c>
      <c r="E60" s="93" t="s">
        <v>253</v>
      </c>
      <c r="F60" s="80" t="s">
        <v>409</v>
      </c>
      <c r="G60" s="93" t="s">
        <v>298</v>
      </c>
      <c r="H60" s="93" t="s">
        <v>156</v>
      </c>
      <c r="I60" s="87">
        <v>3225.3178979999998</v>
      </c>
      <c r="J60" s="89">
        <v>21080</v>
      </c>
      <c r="K60" s="80"/>
      <c r="L60" s="87">
        <v>679.89701282199997</v>
      </c>
      <c r="M60" s="88">
        <v>1.8673290146801016E-4</v>
      </c>
      <c r="N60" s="88">
        <f t="shared" si="0"/>
        <v>3.3698412826230571E-3</v>
      </c>
      <c r="O60" s="88">
        <f>L60/'סכום נכסי הקרן'!$C$42</f>
        <v>9.0897046314824875E-4</v>
      </c>
    </row>
    <row r="61" spans="2:15" s="121" customFormat="1">
      <c r="B61" s="86" t="s">
        <v>410</v>
      </c>
      <c r="C61" s="80" t="s">
        <v>411</v>
      </c>
      <c r="D61" s="93" t="s">
        <v>112</v>
      </c>
      <c r="E61" s="93" t="s">
        <v>253</v>
      </c>
      <c r="F61" s="80" t="s">
        <v>412</v>
      </c>
      <c r="G61" s="93" t="s">
        <v>261</v>
      </c>
      <c r="H61" s="93" t="s">
        <v>156</v>
      </c>
      <c r="I61" s="87">
        <v>1605.1600579999999</v>
      </c>
      <c r="J61" s="89">
        <v>39860</v>
      </c>
      <c r="K61" s="80"/>
      <c r="L61" s="87">
        <v>639.81679927900007</v>
      </c>
      <c r="M61" s="88">
        <v>2.9703755549699698E-4</v>
      </c>
      <c r="N61" s="88">
        <f t="shared" si="0"/>
        <v>3.1711877282370061E-3</v>
      </c>
      <c r="O61" s="88">
        <f>L61/'סכום נכסי הקרן'!$C$42</f>
        <v>8.5538627380750323E-4</v>
      </c>
    </row>
    <row r="62" spans="2:15" s="121" customFormat="1">
      <c r="B62" s="86" t="s">
        <v>413</v>
      </c>
      <c r="C62" s="80" t="s">
        <v>414</v>
      </c>
      <c r="D62" s="93" t="s">
        <v>112</v>
      </c>
      <c r="E62" s="93" t="s">
        <v>253</v>
      </c>
      <c r="F62" s="80" t="s">
        <v>415</v>
      </c>
      <c r="G62" s="93" t="s">
        <v>291</v>
      </c>
      <c r="H62" s="93" t="s">
        <v>156</v>
      </c>
      <c r="I62" s="87">
        <v>22765.658393000002</v>
      </c>
      <c r="J62" s="89">
        <v>5268</v>
      </c>
      <c r="K62" s="80"/>
      <c r="L62" s="87">
        <v>1199.2948841929999</v>
      </c>
      <c r="M62" s="88">
        <v>4.0960997627029715E-4</v>
      </c>
      <c r="N62" s="88">
        <f t="shared" si="0"/>
        <v>5.9441846847035264E-3</v>
      </c>
      <c r="O62" s="88">
        <f>L62/'סכום נכסי הקרן'!$C$42</f>
        <v>1.6033658124361191E-3</v>
      </c>
    </row>
    <row r="63" spans="2:15" s="121" customFormat="1">
      <c r="B63" s="86" t="s">
        <v>416</v>
      </c>
      <c r="C63" s="80" t="s">
        <v>417</v>
      </c>
      <c r="D63" s="93" t="s">
        <v>112</v>
      </c>
      <c r="E63" s="93" t="s">
        <v>253</v>
      </c>
      <c r="F63" s="80" t="s">
        <v>418</v>
      </c>
      <c r="G63" s="93" t="s">
        <v>403</v>
      </c>
      <c r="H63" s="93" t="s">
        <v>156</v>
      </c>
      <c r="I63" s="87">
        <v>50047.608678000004</v>
      </c>
      <c r="J63" s="89">
        <v>4137</v>
      </c>
      <c r="K63" s="80"/>
      <c r="L63" s="87">
        <v>2070.4695710000001</v>
      </c>
      <c r="M63" s="88">
        <v>8.1141809923661941E-4</v>
      </c>
      <c r="N63" s="88">
        <f t="shared" si="0"/>
        <v>1.0262074554219729E-2</v>
      </c>
      <c r="O63" s="88">
        <f>L63/'סכום נכסי הקרן'!$C$42</f>
        <v>2.7680599405412311E-3</v>
      </c>
    </row>
    <row r="64" spans="2:15" s="121" customFormat="1">
      <c r="B64" s="86" t="s">
        <v>419</v>
      </c>
      <c r="C64" s="80" t="s">
        <v>420</v>
      </c>
      <c r="D64" s="93" t="s">
        <v>112</v>
      </c>
      <c r="E64" s="93" t="s">
        <v>253</v>
      </c>
      <c r="F64" s="80" t="s">
        <v>421</v>
      </c>
      <c r="G64" s="93" t="s">
        <v>386</v>
      </c>
      <c r="H64" s="93" t="s">
        <v>156</v>
      </c>
      <c r="I64" s="87">
        <v>88977.551169000013</v>
      </c>
      <c r="J64" s="89">
        <v>2136</v>
      </c>
      <c r="K64" s="80"/>
      <c r="L64" s="87">
        <v>1900.560492997</v>
      </c>
      <c r="M64" s="88">
        <v>8.2643861951415729E-4</v>
      </c>
      <c r="N64" s="88">
        <f t="shared" si="0"/>
        <v>9.4199372679115868E-3</v>
      </c>
      <c r="O64" s="88">
        <f>L64/'סכום נכסי הקרן'!$C$42</f>
        <v>2.540904459030221E-3</v>
      </c>
    </row>
    <row r="65" spans="2:15" s="121" customFormat="1">
      <c r="B65" s="86" t="s">
        <v>422</v>
      </c>
      <c r="C65" s="80" t="s">
        <v>423</v>
      </c>
      <c r="D65" s="93" t="s">
        <v>112</v>
      </c>
      <c r="E65" s="93" t="s">
        <v>253</v>
      </c>
      <c r="F65" s="80" t="s">
        <v>424</v>
      </c>
      <c r="G65" s="93" t="s">
        <v>291</v>
      </c>
      <c r="H65" s="93" t="s">
        <v>156</v>
      </c>
      <c r="I65" s="87">
        <v>20992.609425999995</v>
      </c>
      <c r="J65" s="89">
        <v>3975</v>
      </c>
      <c r="K65" s="80"/>
      <c r="L65" s="87">
        <v>834.45622466899999</v>
      </c>
      <c r="M65" s="88">
        <v>3.3178392209967476E-4</v>
      </c>
      <c r="N65" s="88">
        <f t="shared" si="0"/>
        <v>4.1358984984503338E-3</v>
      </c>
      <c r="O65" s="88">
        <f>L65/'סכום נכסי הקרן'!$C$42</f>
        <v>1.1156043440551159E-3</v>
      </c>
    </row>
    <row r="66" spans="2:15" s="121" customFormat="1">
      <c r="B66" s="86" t="s">
        <v>425</v>
      </c>
      <c r="C66" s="80" t="s">
        <v>426</v>
      </c>
      <c r="D66" s="93" t="s">
        <v>112</v>
      </c>
      <c r="E66" s="93" t="s">
        <v>253</v>
      </c>
      <c r="F66" s="80" t="s">
        <v>427</v>
      </c>
      <c r="G66" s="93" t="s">
        <v>302</v>
      </c>
      <c r="H66" s="93" t="s">
        <v>156</v>
      </c>
      <c r="I66" s="87">
        <v>1727.2935299999999</v>
      </c>
      <c r="J66" s="89">
        <v>8450</v>
      </c>
      <c r="K66" s="80"/>
      <c r="L66" s="87">
        <v>145.956303308</v>
      </c>
      <c r="M66" s="88">
        <v>6.1535558587358022E-5</v>
      </c>
      <c r="N66" s="88">
        <f t="shared" si="0"/>
        <v>7.2341776338281851E-4</v>
      </c>
      <c r="O66" s="88">
        <f>L66/'סכום נכסי הקרן'!$C$42</f>
        <v>1.9513244817272437E-4</v>
      </c>
    </row>
    <row r="67" spans="2:15" s="121" customFormat="1">
      <c r="B67" s="86" t="s">
        <v>428</v>
      </c>
      <c r="C67" s="80" t="s">
        <v>429</v>
      </c>
      <c r="D67" s="93" t="s">
        <v>112</v>
      </c>
      <c r="E67" s="93" t="s">
        <v>253</v>
      </c>
      <c r="F67" s="80" t="s">
        <v>430</v>
      </c>
      <c r="G67" s="93" t="s">
        <v>287</v>
      </c>
      <c r="H67" s="93" t="s">
        <v>156</v>
      </c>
      <c r="I67" s="87">
        <v>61089.736087999998</v>
      </c>
      <c r="J67" s="89">
        <v>2380</v>
      </c>
      <c r="K67" s="80"/>
      <c r="L67" s="87">
        <v>1453.9357188679999</v>
      </c>
      <c r="M67" s="88">
        <v>6.2223637432940468E-4</v>
      </c>
      <c r="N67" s="88">
        <f t="shared" si="0"/>
        <v>7.2062864159168419E-3</v>
      </c>
      <c r="O67" s="88">
        <f>L67/'סכום נכסי הקרן'!$C$42</f>
        <v>1.943801191715523E-3</v>
      </c>
    </row>
    <row r="68" spans="2:15" s="121" customFormat="1">
      <c r="B68" s="86" t="s">
        <v>431</v>
      </c>
      <c r="C68" s="80" t="s">
        <v>432</v>
      </c>
      <c r="D68" s="93" t="s">
        <v>112</v>
      </c>
      <c r="E68" s="93" t="s">
        <v>253</v>
      </c>
      <c r="F68" s="80" t="s">
        <v>433</v>
      </c>
      <c r="G68" s="93" t="s">
        <v>184</v>
      </c>
      <c r="H68" s="93" t="s">
        <v>156</v>
      </c>
      <c r="I68" s="87">
        <v>11266.611688000001</v>
      </c>
      <c r="J68" s="89">
        <v>4119</v>
      </c>
      <c r="K68" s="80"/>
      <c r="L68" s="87">
        <v>464.07173541199995</v>
      </c>
      <c r="M68" s="88">
        <v>2.2625392437171306E-4</v>
      </c>
      <c r="N68" s="88">
        <f t="shared" si="0"/>
        <v>2.300124963924947E-3</v>
      </c>
      <c r="O68" s="88">
        <f>L68/'סכום נכסי הקרן'!$C$42</f>
        <v>6.2042852419752199E-4</v>
      </c>
    </row>
    <row r="69" spans="2:15" s="121" customFormat="1">
      <c r="B69" s="86" t="s">
        <v>324</v>
      </c>
      <c r="C69" s="80" t="s">
        <v>325</v>
      </c>
      <c r="D69" s="93" t="s">
        <v>112</v>
      </c>
      <c r="E69" s="93" t="s">
        <v>253</v>
      </c>
      <c r="F69" s="80" t="s">
        <v>326</v>
      </c>
      <c r="G69" s="93" t="s">
        <v>272</v>
      </c>
      <c r="H69" s="93" t="s">
        <v>156</v>
      </c>
      <c r="I69" s="87">
        <v>39343.663968000001</v>
      </c>
      <c r="J69" s="89">
        <v>2210</v>
      </c>
      <c r="K69" s="80"/>
      <c r="L69" s="87">
        <v>869.49497370099982</v>
      </c>
      <c r="M69" s="88">
        <v>3.385973196037534E-4</v>
      </c>
      <c r="N69" s="88">
        <f>L69/$L$11</f>
        <v>4.309564540148937E-3</v>
      </c>
      <c r="O69" s="88">
        <f>L69/'סכום נכסי הקרן'!$C$42</f>
        <v>1.1624484797626078E-3</v>
      </c>
    </row>
    <row r="70" spans="2:15" s="121" customFormat="1">
      <c r="B70" s="86" t="s">
        <v>434</v>
      </c>
      <c r="C70" s="80" t="s">
        <v>435</v>
      </c>
      <c r="D70" s="93" t="s">
        <v>112</v>
      </c>
      <c r="E70" s="93" t="s">
        <v>253</v>
      </c>
      <c r="F70" s="80" t="s">
        <v>436</v>
      </c>
      <c r="G70" s="93" t="s">
        <v>143</v>
      </c>
      <c r="H70" s="93" t="s">
        <v>156</v>
      </c>
      <c r="I70" s="87">
        <v>7488.6861280000003</v>
      </c>
      <c r="J70" s="89">
        <v>9236</v>
      </c>
      <c r="K70" s="80"/>
      <c r="L70" s="87">
        <v>691.65505076600004</v>
      </c>
      <c r="M70" s="88">
        <v>6.8742189443753339E-4</v>
      </c>
      <c r="N70" s="88">
        <f t="shared" si="0"/>
        <v>3.4281188171894771E-3</v>
      </c>
      <c r="O70" s="88">
        <f>L70/'סכום נכסי הקרן'!$C$42</f>
        <v>9.2469006331432637E-4</v>
      </c>
    </row>
    <row r="71" spans="2:15" s="121" customFormat="1">
      <c r="B71" s="86" t="s">
        <v>437</v>
      </c>
      <c r="C71" s="80" t="s">
        <v>438</v>
      </c>
      <c r="D71" s="93" t="s">
        <v>112</v>
      </c>
      <c r="E71" s="93" t="s">
        <v>253</v>
      </c>
      <c r="F71" s="80" t="s">
        <v>439</v>
      </c>
      <c r="G71" s="93" t="s">
        <v>280</v>
      </c>
      <c r="H71" s="93" t="s">
        <v>156</v>
      </c>
      <c r="I71" s="87">
        <v>5004.4606320000003</v>
      </c>
      <c r="J71" s="89">
        <v>16330</v>
      </c>
      <c r="K71" s="80"/>
      <c r="L71" s="87">
        <v>817.22842113499996</v>
      </c>
      <c r="M71" s="88">
        <v>5.2413952851683952E-4</v>
      </c>
      <c r="N71" s="88">
        <f t="shared" si="0"/>
        <v>4.0505106198996865E-3</v>
      </c>
      <c r="O71" s="88">
        <f>L71/'סכום נכסי הקרן'!$C$42</f>
        <v>1.0925720843716529E-3</v>
      </c>
    </row>
    <row r="72" spans="2:15" s="121" customFormat="1">
      <c r="B72" s="86" t="s">
        <v>333</v>
      </c>
      <c r="C72" s="80" t="s">
        <v>334</v>
      </c>
      <c r="D72" s="93" t="s">
        <v>112</v>
      </c>
      <c r="E72" s="93" t="s">
        <v>253</v>
      </c>
      <c r="F72" s="80" t="s">
        <v>335</v>
      </c>
      <c r="G72" s="93" t="s">
        <v>272</v>
      </c>
      <c r="H72" s="93" t="s">
        <v>156</v>
      </c>
      <c r="I72" s="87">
        <v>64796.025100999999</v>
      </c>
      <c r="J72" s="89">
        <v>1835</v>
      </c>
      <c r="K72" s="80"/>
      <c r="L72" s="87">
        <v>1189.0070606060001</v>
      </c>
      <c r="M72" s="88">
        <v>3.9678946462407986E-4</v>
      </c>
      <c r="N72" s="88">
        <f>L72/$L$11</f>
        <v>5.8931941199885565E-3</v>
      </c>
      <c r="O72" s="88">
        <f>L72/'סכום נכסי הקרן'!$C$42</f>
        <v>1.5896117767596732E-3</v>
      </c>
    </row>
    <row r="73" spans="2:15" s="121" customFormat="1">
      <c r="B73" s="86" t="s">
        <v>440</v>
      </c>
      <c r="C73" s="80" t="s">
        <v>441</v>
      </c>
      <c r="D73" s="93" t="s">
        <v>112</v>
      </c>
      <c r="E73" s="93" t="s">
        <v>253</v>
      </c>
      <c r="F73" s="80" t="s">
        <v>442</v>
      </c>
      <c r="G73" s="93" t="s">
        <v>366</v>
      </c>
      <c r="H73" s="93" t="s">
        <v>156</v>
      </c>
      <c r="I73" s="87">
        <v>1227.189793</v>
      </c>
      <c r="J73" s="89">
        <v>23330</v>
      </c>
      <c r="K73" s="80"/>
      <c r="L73" s="87">
        <v>286.30337859400004</v>
      </c>
      <c r="M73" s="88">
        <v>5.2387546114828377E-4</v>
      </c>
      <c r="N73" s="88">
        <f t="shared" si="0"/>
        <v>1.4190339512391826E-3</v>
      </c>
      <c r="O73" s="88">
        <f>L73/'סכום נכסי הקרן'!$C$42</f>
        <v>3.8276578619066376E-4</v>
      </c>
    </row>
    <row r="74" spans="2:15" s="121" customFormat="1">
      <c r="B74" s="86" t="s">
        <v>443</v>
      </c>
      <c r="C74" s="80" t="s">
        <v>444</v>
      </c>
      <c r="D74" s="93" t="s">
        <v>112</v>
      </c>
      <c r="E74" s="93" t="s">
        <v>253</v>
      </c>
      <c r="F74" s="80" t="s">
        <v>445</v>
      </c>
      <c r="G74" s="93" t="s">
        <v>446</v>
      </c>
      <c r="H74" s="93" t="s">
        <v>156</v>
      </c>
      <c r="I74" s="87">
        <v>11351.687967</v>
      </c>
      <c r="J74" s="89">
        <v>1869</v>
      </c>
      <c r="K74" s="80"/>
      <c r="L74" s="87">
        <v>212.16304810799997</v>
      </c>
      <c r="M74" s="88">
        <v>2.8190675744750853E-4</v>
      </c>
      <c r="N74" s="88">
        <f t="shared" si="0"/>
        <v>1.0515648468493251E-3</v>
      </c>
      <c r="O74" s="88">
        <f>L74/'סכום נכסי הקרן'!$C$42</f>
        <v>2.8364581762350217E-4</v>
      </c>
    </row>
    <row r="75" spans="2:15" s="121" customFormat="1">
      <c r="B75" s="86" t="s">
        <v>447</v>
      </c>
      <c r="C75" s="80" t="s">
        <v>448</v>
      </c>
      <c r="D75" s="93" t="s">
        <v>112</v>
      </c>
      <c r="E75" s="93" t="s">
        <v>253</v>
      </c>
      <c r="F75" s="80" t="s">
        <v>449</v>
      </c>
      <c r="G75" s="93" t="s">
        <v>348</v>
      </c>
      <c r="H75" s="93" t="s">
        <v>156</v>
      </c>
      <c r="I75" s="87">
        <v>8899.3847819999992</v>
      </c>
      <c r="J75" s="89">
        <v>9232</v>
      </c>
      <c r="K75" s="80"/>
      <c r="L75" s="87">
        <v>821.5912030930001</v>
      </c>
      <c r="M75" s="88">
        <v>7.0756197375415554E-4</v>
      </c>
      <c r="N75" s="88">
        <f t="shared" si="0"/>
        <v>4.0721343106526874E-3</v>
      </c>
      <c r="O75" s="88">
        <f>L75/'סכום נכסי הקרן'!$C$42</f>
        <v>1.0984047911819362E-3</v>
      </c>
    </row>
    <row r="76" spans="2:15" s="121" customFormat="1">
      <c r="B76" s="86" t="s">
        <v>450</v>
      </c>
      <c r="C76" s="80" t="s">
        <v>451</v>
      </c>
      <c r="D76" s="93" t="s">
        <v>112</v>
      </c>
      <c r="E76" s="93" t="s">
        <v>253</v>
      </c>
      <c r="F76" s="80" t="s">
        <v>452</v>
      </c>
      <c r="G76" s="93" t="s">
        <v>261</v>
      </c>
      <c r="H76" s="93" t="s">
        <v>156</v>
      </c>
      <c r="I76" s="87">
        <v>83855.019794000007</v>
      </c>
      <c r="J76" s="89">
        <v>1381</v>
      </c>
      <c r="K76" s="80"/>
      <c r="L76" s="87">
        <v>1158.0378233620002</v>
      </c>
      <c r="M76" s="88">
        <v>4.7663563853421372E-4</v>
      </c>
      <c r="N76" s="88">
        <f t="shared" ref="N76:N138" si="1">L76/$L$11</f>
        <v>5.739698204889572E-3</v>
      </c>
      <c r="O76" s="88">
        <f>L76/'סכום נכסי הקרן'!$C$42</f>
        <v>1.5482082680073905E-3</v>
      </c>
    </row>
    <row r="77" spans="2:15" s="121" customFormat="1">
      <c r="B77" s="86" t="s">
        <v>453</v>
      </c>
      <c r="C77" s="80" t="s">
        <v>454</v>
      </c>
      <c r="D77" s="93" t="s">
        <v>112</v>
      </c>
      <c r="E77" s="93" t="s">
        <v>253</v>
      </c>
      <c r="F77" s="80" t="s">
        <v>455</v>
      </c>
      <c r="G77" s="93" t="s">
        <v>143</v>
      </c>
      <c r="H77" s="93" t="s">
        <v>156</v>
      </c>
      <c r="I77" s="87">
        <v>3736.4910920000002</v>
      </c>
      <c r="J77" s="89">
        <v>19240</v>
      </c>
      <c r="K77" s="80"/>
      <c r="L77" s="87">
        <v>718.90088609499992</v>
      </c>
      <c r="M77" s="88">
        <v>2.7124014221394479E-4</v>
      </c>
      <c r="N77" s="88">
        <f t="shared" si="1"/>
        <v>3.5631600645250508E-3</v>
      </c>
      <c r="O77" s="88">
        <f>L77/'סכום נכסי הקרן'!$C$42</f>
        <v>9.6111566762029164E-4</v>
      </c>
    </row>
    <row r="78" spans="2:15" s="121" customFormat="1">
      <c r="B78" s="86" t="s">
        <v>456</v>
      </c>
      <c r="C78" s="80" t="s">
        <v>457</v>
      </c>
      <c r="D78" s="93" t="s">
        <v>112</v>
      </c>
      <c r="E78" s="93" t="s">
        <v>253</v>
      </c>
      <c r="F78" s="80" t="s">
        <v>458</v>
      </c>
      <c r="G78" s="93" t="s">
        <v>287</v>
      </c>
      <c r="H78" s="93" t="s">
        <v>156</v>
      </c>
      <c r="I78" s="87">
        <v>582604.47758399998</v>
      </c>
      <c r="J78" s="89">
        <v>254.6</v>
      </c>
      <c r="K78" s="80"/>
      <c r="L78" s="87">
        <v>1483.3109999160001</v>
      </c>
      <c r="M78" s="88">
        <v>5.1841566796218929E-4</v>
      </c>
      <c r="N78" s="88">
        <f t="shared" si="1"/>
        <v>7.3518820471630136E-3</v>
      </c>
      <c r="O78" s="88">
        <f>L78/'סכום נכסי הקרן'!$C$42</f>
        <v>1.9830737025749012E-3</v>
      </c>
    </row>
    <row r="79" spans="2:15" s="121" customFormat="1">
      <c r="B79" s="86" t="s">
        <v>459</v>
      </c>
      <c r="C79" s="80" t="s">
        <v>460</v>
      </c>
      <c r="D79" s="93" t="s">
        <v>112</v>
      </c>
      <c r="E79" s="93" t="s">
        <v>253</v>
      </c>
      <c r="F79" s="80" t="s">
        <v>461</v>
      </c>
      <c r="G79" s="93" t="s">
        <v>261</v>
      </c>
      <c r="H79" s="93" t="s">
        <v>156</v>
      </c>
      <c r="I79" s="87">
        <v>238512.154476</v>
      </c>
      <c r="J79" s="89">
        <v>634.1</v>
      </c>
      <c r="K79" s="80"/>
      <c r="L79" s="87">
        <v>1512.405571517</v>
      </c>
      <c r="M79" s="88">
        <v>5.9552717532918714E-4</v>
      </c>
      <c r="N79" s="88">
        <f t="shared" si="1"/>
        <v>7.4960863702182622E-3</v>
      </c>
      <c r="O79" s="88">
        <f>L79/'סכום נכסי הקרן'!$C$42</f>
        <v>2.021970926308085E-3</v>
      </c>
    </row>
    <row r="80" spans="2:15" s="121" customFormat="1">
      <c r="B80" s="86" t="s">
        <v>462</v>
      </c>
      <c r="C80" s="80" t="s">
        <v>463</v>
      </c>
      <c r="D80" s="93" t="s">
        <v>112</v>
      </c>
      <c r="E80" s="93" t="s">
        <v>253</v>
      </c>
      <c r="F80" s="80" t="s">
        <v>464</v>
      </c>
      <c r="G80" s="93" t="s">
        <v>261</v>
      </c>
      <c r="H80" s="93" t="s">
        <v>156</v>
      </c>
      <c r="I80" s="87">
        <v>138097.18087899999</v>
      </c>
      <c r="J80" s="89">
        <v>1150</v>
      </c>
      <c r="K80" s="80"/>
      <c r="L80" s="87">
        <v>1588.117580112</v>
      </c>
      <c r="M80" s="88">
        <v>3.9369068654412085E-4</v>
      </c>
      <c r="N80" s="88">
        <f t="shared" si="1"/>
        <v>7.8713453393594295E-3</v>
      </c>
      <c r="O80" s="88">
        <f>L80/'סכום נכסי הקרן'!$C$42</f>
        <v>2.1231921086645646E-3</v>
      </c>
    </row>
    <row r="81" spans="2:15" s="121" customFormat="1">
      <c r="B81" s="86" t="s">
        <v>465</v>
      </c>
      <c r="C81" s="80" t="s">
        <v>466</v>
      </c>
      <c r="D81" s="93" t="s">
        <v>112</v>
      </c>
      <c r="E81" s="93" t="s">
        <v>253</v>
      </c>
      <c r="F81" s="80" t="s">
        <v>467</v>
      </c>
      <c r="G81" s="93" t="s">
        <v>287</v>
      </c>
      <c r="H81" s="93" t="s">
        <v>156</v>
      </c>
      <c r="I81" s="87">
        <v>49434.331789000003</v>
      </c>
      <c r="J81" s="89">
        <v>1524</v>
      </c>
      <c r="K81" s="80"/>
      <c r="L81" s="87">
        <v>753.37921646000007</v>
      </c>
      <c r="M81" s="88">
        <v>5.5860794429995011E-4</v>
      </c>
      <c r="N81" s="88">
        <f t="shared" si="1"/>
        <v>3.7340484473665147E-3</v>
      </c>
      <c r="O81" s="88">
        <f>L81/'סכום נכסי הקרן'!$C$42</f>
        <v>1.0072105663026269E-3</v>
      </c>
    </row>
    <row r="82" spans="2:15" s="121" customFormat="1">
      <c r="B82" s="83"/>
      <c r="C82" s="80"/>
      <c r="D82" s="80"/>
      <c r="E82" s="80"/>
      <c r="F82" s="80"/>
      <c r="G82" s="80"/>
      <c r="H82" s="80"/>
      <c r="I82" s="87"/>
      <c r="J82" s="89"/>
      <c r="K82" s="80"/>
      <c r="L82" s="80"/>
      <c r="M82" s="80"/>
      <c r="N82" s="88"/>
      <c r="O82" s="80"/>
    </row>
    <row r="83" spans="2:15" s="121" customFormat="1">
      <c r="B83" s="98" t="s">
        <v>27</v>
      </c>
      <c r="C83" s="82"/>
      <c r="D83" s="82"/>
      <c r="E83" s="82"/>
      <c r="F83" s="82"/>
      <c r="G83" s="82"/>
      <c r="H83" s="82"/>
      <c r="I83" s="90"/>
      <c r="J83" s="92"/>
      <c r="K83" s="82"/>
      <c r="L83" s="90">
        <v>5887.1833480080013</v>
      </c>
      <c r="M83" s="82"/>
      <c r="N83" s="91">
        <f t="shared" si="1"/>
        <v>2.9179233193192881E-2</v>
      </c>
      <c r="O83" s="91">
        <f>L83/'סכום נכסי הקרן'!$C$42</f>
        <v>7.8707152312176409E-3</v>
      </c>
    </row>
    <row r="84" spans="2:15" s="121" customFormat="1">
      <c r="B84" s="86" t="s">
        <v>468</v>
      </c>
      <c r="C84" s="80" t="s">
        <v>469</v>
      </c>
      <c r="D84" s="93" t="s">
        <v>112</v>
      </c>
      <c r="E84" s="93" t="s">
        <v>253</v>
      </c>
      <c r="F84" s="80" t="s">
        <v>470</v>
      </c>
      <c r="G84" s="93" t="s">
        <v>446</v>
      </c>
      <c r="H84" s="93" t="s">
        <v>156</v>
      </c>
      <c r="I84" s="87">
        <v>17207.379053000001</v>
      </c>
      <c r="J84" s="89">
        <v>778</v>
      </c>
      <c r="K84" s="80"/>
      <c r="L84" s="87">
        <v>133.87340903499998</v>
      </c>
      <c r="M84" s="88">
        <v>6.6813623579008977E-4</v>
      </c>
      <c r="N84" s="88">
        <f t="shared" si="1"/>
        <v>6.635301110371754E-4</v>
      </c>
      <c r="O84" s="88">
        <f>L84/'סכום נכסי הקרן'!$C$42</f>
        <v>1.789785398654738E-4</v>
      </c>
    </row>
    <row r="85" spans="2:15" s="121" customFormat="1">
      <c r="B85" s="86" t="s">
        <v>471</v>
      </c>
      <c r="C85" s="80" t="s">
        <v>472</v>
      </c>
      <c r="D85" s="93" t="s">
        <v>112</v>
      </c>
      <c r="E85" s="93" t="s">
        <v>253</v>
      </c>
      <c r="F85" s="80" t="s">
        <v>473</v>
      </c>
      <c r="G85" s="93" t="s">
        <v>386</v>
      </c>
      <c r="H85" s="93" t="s">
        <v>156</v>
      </c>
      <c r="I85" s="87">
        <v>3123.4854439999999</v>
      </c>
      <c r="J85" s="89">
        <v>2980</v>
      </c>
      <c r="K85" s="80"/>
      <c r="L85" s="87">
        <v>93.079866241999994</v>
      </c>
      <c r="M85" s="88">
        <v>6.3271856826474678E-4</v>
      </c>
      <c r="N85" s="88">
        <f t="shared" si="1"/>
        <v>4.6134101184151338E-4</v>
      </c>
      <c r="O85" s="88">
        <f>L85/'סכום נכסי הקרן'!$C$42</f>
        <v>1.244406837097227E-4</v>
      </c>
    </row>
    <row r="86" spans="2:15" s="121" customFormat="1">
      <c r="B86" s="86" t="s">
        <v>474</v>
      </c>
      <c r="C86" s="80" t="s">
        <v>475</v>
      </c>
      <c r="D86" s="93" t="s">
        <v>112</v>
      </c>
      <c r="E86" s="93" t="s">
        <v>253</v>
      </c>
      <c r="F86" s="80" t="s">
        <v>476</v>
      </c>
      <c r="G86" s="93" t="s">
        <v>143</v>
      </c>
      <c r="H86" s="93" t="s">
        <v>156</v>
      </c>
      <c r="I86" s="87">
        <v>40827.298510000001</v>
      </c>
      <c r="J86" s="89">
        <v>449.8</v>
      </c>
      <c r="K86" s="80"/>
      <c r="L86" s="87">
        <v>183.64118867900001</v>
      </c>
      <c r="M86" s="88">
        <v>7.4247786349360492E-4</v>
      </c>
      <c r="N86" s="88">
        <f t="shared" si="1"/>
        <v>9.1019911417448702E-4</v>
      </c>
      <c r="O86" s="88">
        <f>L86/'סכום נכסי הקרן'!$C$42</f>
        <v>2.4551426639426511E-4</v>
      </c>
    </row>
    <row r="87" spans="2:15" s="121" customFormat="1">
      <c r="B87" s="86" t="s">
        <v>477</v>
      </c>
      <c r="C87" s="80" t="s">
        <v>478</v>
      </c>
      <c r="D87" s="93" t="s">
        <v>112</v>
      </c>
      <c r="E87" s="93" t="s">
        <v>253</v>
      </c>
      <c r="F87" s="80" t="s">
        <v>479</v>
      </c>
      <c r="G87" s="93" t="s">
        <v>396</v>
      </c>
      <c r="H87" s="93" t="s">
        <v>156</v>
      </c>
      <c r="I87" s="87">
        <v>12995.850673999998</v>
      </c>
      <c r="J87" s="89">
        <v>2167</v>
      </c>
      <c r="K87" s="80"/>
      <c r="L87" s="87">
        <v>281.62008409900005</v>
      </c>
      <c r="M87" s="88">
        <v>9.7899038640884167E-4</v>
      </c>
      <c r="N87" s="88">
        <f t="shared" si="1"/>
        <v>1.3958216722758919E-3</v>
      </c>
      <c r="O87" s="88">
        <f>L87/'סכום נכסי הקרן'!$C$42</f>
        <v>3.7650457855789208E-4</v>
      </c>
    </row>
    <row r="88" spans="2:15" s="121" customFormat="1">
      <c r="B88" s="86" t="s">
        <v>480</v>
      </c>
      <c r="C88" s="80" t="s">
        <v>481</v>
      </c>
      <c r="D88" s="93" t="s">
        <v>112</v>
      </c>
      <c r="E88" s="93" t="s">
        <v>253</v>
      </c>
      <c r="F88" s="80" t="s">
        <v>482</v>
      </c>
      <c r="G88" s="93" t="s">
        <v>143</v>
      </c>
      <c r="H88" s="93" t="s">
        <v>156</v>
      </c>
      <c r="I88" s="87">
        <v>1403.244191</v>
      </c>
      <c r="J88" s="89">
        <v>5240</v>
      </c>
      <c r="K88" s="80"/>
      <c r="L88" s="87">
        <v>73.529995630999991</v>
      </c>
      <c r="M88" s="88">
        <v>1.398349966118585E-4</v>
      </c>
      <c r="N88" s="88">
        <f t="shared" si="1"/>
        <v>3.6444404095846178E-4</v>
      </c>
      <c r="O88" s="88">
        <f>L88/'סכום נכסי הקרן'!$C$42</f>
        <v>9.8303997404820015E-5</v>
      </c>
    </row>
    <row r="89" spans="2:15" s="121" customFormat="1">
      <c r="B89" s="86" t="s">
        <v>483</v>
      </c>
      <c r="C89" s="80" t="s">
        <v>484</v>
      </c>
      <c r="D89" s="93" t="s">
        <v>112</v>
      </c>
      <c r="E89" s="93" t="s">
        <v>253</v>
      </c>
      <c r="F89" s="80" t="s">
        <v>485</v>
      </c>
      <c r="G89" s="93" t="s">
        <v>265</v>
      </c>
      <c r="H89" s="93" t="s">
        <v>156</v>
      </c>
      <c r="I89" s="87">
        <v>13712.059012</v>
      </c>
      <c r="J89" s="89">
        <v>890</v>
      </c>
      <c r="K89" s="80"/>
      <c r="L89" s="87">
        <v>122.03732520200001</v>
      </c>
      <c r="M89" s="88">
        <v>2.5225660354060635E-4</v>
      </c>
      <c r="N89" s="88">
        <f t="shared" si="1"/>
        <v>6.0486574985770816E-4</v>
      </c>
      <c r="O89" s="88">
        <f>L89/'סכום נכסי הקרן'!$C$42</f>
        <v>1.6315459829689959E-4</v>
      </c>
    </row>
    <row r="90" spans="2:15" s="121" customFormat="1">
      <c r="B90" s="86" t="s">
        <v>486</v>
      </c>
      <c r="C90" s="80" t="s">
        <v>487</v>
      </c>
      <c r="D90" s="93" t="s">
        <v>112</v>
      </c>
      <c r="E90" s="93" t="s">
        <v>253</v>
      </c>
      <c r="F90" s="80" t="s">
        <v>488</v>
      </c>
      <c r="G90" s="93" t="s">
        <v>489</v>
      </c>
      <c r="H90" s="93" t="s">
        <v>156</v>
      </c>
      <c r="I90" s="87">
        <v>191698.838047</v>
      </c>
      <c r="J90" s="89">
        <v>128</v>
      </c>
      <c r="K90" s="80"/>
      <c r="L90" s="87">
        <v>245.3745127</v>
      </c>
      <c r="M90" s="88">
        <v>6.6650989524250624E-4</v>
      </c>
      <c r="N90" s="88">
        <f t="shared" si="1"/>
        <v>1.2161741366798072E-3</v>
      </c>
      <c r="O90" s="88">
        <f>L90/'סכום נכסי הקרן'!$C$42</f>
        <v>3.2804701336743074E-4</v>
      </c>
    </row>
    <row r="91" spans="2:15" s="121" customFormat="1">
      <c r="B91" s="86" t="s">
        <v>490</v>
      </c>
      <c r="C91" s="80" t="s">
        <v>491</v>
      </c>
      <c r="D91" s="93" t="s">
        <v>112</v>
      </c>
      <c r="E91" s="93" t="s">
        <v>253</v>
      </c>
      <c r="F91" s="80" t="s">
        <v>492</v>
      </c>
      <c r="G91" s="93" t="s">
        <v>184</v>
      </c>
      <c r="H91" s="93" t="s">
        <v>156</v>
      </c>
      <c r="I91" s="87">
        <v>1325.0144200000002</v>
      </c>
      <c r="J91" s="89">
        <v>2249</v>
      </c>
      <c r="K91" s="80"/>
      <c r="L91" s="87">
        <v>29.7995743</v>
      </c>
      <c r="M91" s="88">
        <v>3.9331425873937007E-5</v>
      </c>
      <c r="N91" s="88">
        <f t="shared" si="1"/>
        <v>1.4769859815081057E-4</v>
      </c>
      <c r="O91" s="88">
        <f>L91/'סכום נכסי הקרן'!$C$42</f>
        <v>3.9839758584412445E-5</v>
      </c>
    </row>
    <row r="92" spans="2:15" s="121" customFormat="1">
      <c r="B92" s="86" t="s">
        <v>493</v>
      </c>
      <c r="C92" s="80" t="s">
        <v>494</v>
      </c>
      <c r="D92" s="93" t="s">
        <v>112</v>
      </c>
      <c r="E92" s="93" t="s">
        <v>253</v>
      </c>
      <c r="F92" s="80" t="s">
        <v>495</v>
      </c>
      <c r="G92" s="93" t="s">
        <v>382</v>
      </c>
      <c r="H92" s="93" t="s">
        <v>156</v>
      </c>
      <c r="I92" s="87">
        <v>20455.785209000001</v>
      </c>
      <c r="J92" s="89">
        <v>170</v>
      </c>
      <c r="K92" s="80"/>
      <c r="L92" s="87">
        <v>34.774834855999998</v>
      </c>
      <c r="M92" s="88">
        <v>1.0597020747605491E-3</v>
      </c>
      <c r="N92" s="88">
        <f t="shared" si="1"/>
        <v>1.723579775821544E-4</v>
      </c>
      <c r="O92" s="88">
        <f>L92/'סכום נכסי הקרן'!$C$42</f>
        <v>4.6491302577965049E-5</v>
      </c>
    </row>
    <row r="93" spans="2:15" s="121" customFormat="1">
      <c r="B93" s="86" t="s">
        <v>496</v>
      </c>
      <c r="C93" s="80" t="s">
        <v>497</v>
      </c>
      <c r="D93" s="93" t="s">
        <v>112</v>
      </c>
      <c r="E93" s="93" t="s">
        <v>253</v>
      </c>
      <c r="F93" s="80" t="s">
        <v>498</v>
      </c>
      <c r="G93" s="93" t="s">
        <v>181</v>
      </c>
      <c r="H93" s="93" t="s">
        <v>156</v>
      </c>
      <c r="I93" s="87">
        <v>12277.506824</v>
      </c>
      <c r="J93" s="89">
        <v>832.1</v>
      </c>
      <c r="K93" s="80"/>
      <c r="L93" s="87">
        <v>102.161134308</v>
      </c>
      <c r="M93" s="88">
        <v>4.1277578673878126E-4</v>
      </c>
      <c r="N93" s="88">
        <f t="shared" si="1"/>
        <v>5.0635140525441265E-4</v>
      </c>
      <c r="O93" s="88">
        <f>L93/'סכום נכסי הקרן'!$C$42</f>
        <v>1.3658164665595425E-4</v>
      </c>
    </row>
    <row r="94" spans="2:15" s="121" customFormat="1">
      <c r="B94" s="86" t="s">
        <v>499</v>
      </c>
      <c r="C94" s="80" t="s">
        <v>500</v>
      </c>
      <c r="D94" s="93" t="s">
        <v>112</v>
      </c>
      <c r="E94" s="93" t="s">
        <v>253</v>
      </c>
      <c r="F94" s="80" t="s">
        <v>501</v>
      </c>
      <c r="G94" s="93" t="s">
        <v>298</v>
      </c>
      <c r="H94" s="93" t="s">
        <v>156</v>
      </c>
      <c r="I94" s="87">
        <v>12870.490363999999</v>
      </c>
      <c r="J94" s="89">
        <v>2253</v>
      </c>
      <c r="K94" s="80"/>
      <c r="L94" s="87">
        <v>289.97214790200002</v>
      </c>
      <c r="M94" s="88">
        <v>4.5976260164135068E-4</v>
      </c>
      <c r="N94" s="88">
        <f t="shared" si="1"/>
        <v>1.4372178379710918E-3</v>
      </c>
      <c r="O94" s="88">
        <f>L94/'סכום נכסי הקרן'!$C$42</f>
        <v>3.8767065100722659E-4</v>
      </c>
    </row>
    <row r="95" spans="2:15" s="121" customFormat="1">
      <c r="B95" s="86" t="s">
        <v>502</v>
      </c>
      <c r="C95" s="80" t="s">
        <v>503</v>
      </c>
      <c r="D95" s="93" t="s">
        <v>112</v>
      </c>
      <c r="E95" s="93" t="s">
        <v>253</v>
      </c>
      <c r="F95" s="80" t="s">
        <v>504</v>
      </c>
      <c r="G95" s="93" t="s">
        <v>396</v>
      </c>
      <c r="H95" s="93" t="s">
        <v>156</v>
      </c>
      <c r="I95" s="87">
        <v>6870.7887809999993</v>
      </c>
      <c r="J95" s="89">
        <v>1943</v>
      </c>
      <c r="K95" s="80"/>
      <c r="L95" s="87">
        <v>133.49942601800001</v>
      </c>
      <c r="M95" s="88">
        <v>1.0328270177274099E-3</v>
      </c>
      <c r="N95" s="88">
        <f t="shared" si="1"/>
        <v>6.6167650176118288E-4</v>
      </c>
      <c r="O95" s="88">
        <f>L95/'סכום נכסי הקרן'!$C$42</f>
        <v>1.7847855308841608E-4</v>
      </c>
    </row>
    <row r="96" spans="2:15" s="121" customFormat="1">
      <c r="B96" s="86" t="s">
        <v>505</v>
      </c>
      <c r="C96" s="80" t="s">
        <v>506</v>
      </c>
      <c r="D96" s="93" t="s">
        <v>112</v>
      </c>
      <c r="E96" s="93" t="s">
        <v>253</v>
      </c>
      <c r="F96" s="80" t="s">
        <v>507</v>
      </c>
      <c r="G96" s="93" t="s">
        <v>366</v>
      </c>
      <c r="H96" s="93" t="s">
        <v>156</v>
      </c>
      <c r="I96" s="87">
        <v>1141.9358030000001</v>
      </c>
      <c r="J96" s="89">
        <v>0</v>
      </c>
      <c r="K96" s="80"/>
      <c r="L96" s="87">
        <v>1.122E-6</v>
      </c>
      <c r="M96" s="88">
        <v>7.2231855976004019E-4</v>
      </c>
      <c r="N96" s="88">
        <f t="shared" si="1"/>
        <v>5.5610803515810448E-12</v>
      </c>
      <c r="O96" s="88">
        <f>L96/'סכום נכסי הקרן'!$C$42</f>
        <v>1.5000284461013513E-12</v>
      </c>
    </row>
    <row r="97" spans="2:15" s="121" customFormat="1">
      <c r="B97" s="86" t="s">
        <v>508</v>
      </c>
      <c r="C97" s="80" t="s">
        <v>509</v>
      </c>
      <c r="D97" s="93" t="s">
        <v>112</v>
      </c>
      <c r="E97" s="93" t="s">
        <v>253</v>
      </c>
      <c r="F97" s="80" t="s">
        <v>510</v>
      </c>
      <c r="G97" s="93" t="s">
        <v>489</v>
      </c>
      <c r="H97" s="93" t="s">
        <v>156</v>
      </c>
      <c r="I97" s="87">
        <v>12793.271107</v>
      </c>
      <c r="J97" s="89">
        <v>731.6</v>
      </c>
      <c r="K97" s="80"/>
      <c r="L97" s="87">
        <v>93.595571505999999</v>
      </c>
      <c r="M97" s="88">
        <v>4.7528424248604836E-4</v>
      </c>
      <c r="N97" s="88">
        <f t="shared" si="1"/>
        <v>4.6389705320589602E-4</v>
      </c>
      <c r="O97" s="88">
        <f>L97/'סכום נכסי הקרן'!$C$42</f>
        <v>1.2513014232452146E-4</v>
      </c>
    </row>
    <row r="98" spans="2:15" s="121" customFormat="1">
      <c r="B98" s="86" t="s">
        <v>511</v>
      </c>
      <c r="C98" s="80" t="s">
        <v>512</v>
      </c>
      <c r="D98" s="93" t="s">
        <v>112</v>
      </c>
      <c r="E98" s="93" t="s">
        <v>253</v>
      </c>
      <c r="F98" s="80" t="s">
        <v>513</v>
      </c>
      <c r="G98" s="93" t="s">
        <v>179</v>
      </c>
      <c r="H98" s="93" t="s">
        <v>156</v>
      </c>
      <c r="I98" s="87">
        <v>7914.2171770000004</v>
      </c>
      <c r="J98" s="89">
        <v>656.8</v>
      </c>
      <c r="K98" s="80"/>
      <c r="L98" s="87">
        <v>51.980578416999997</v>
      </c>
      <c r="M98" s="88">
        <v>1.3119203402411986E-3</v>
      </c>
      <c r="N98" s="88">
        <f t="shared" si="1"/>
        <v>2.5763651809144068E-4</v>
      </c>
      <c r="O98" s="88">
        <f>L98/'סכום נכסי הקרן'!$C$42</f>
        <v>6.9494069759627392E-5</v>
      </c>
    </row>
    <row r="99" spans="2:15" s="121" customFormat="1">
      <c r="B99" s="86" t="s">
        <v>514</v>
      </c>
      <c r="C99" s="80" t="s">
        <v>515</v>
      </c>
      <c r="D99" s="93" t="s">
        <v>112</v>
      </c>
      <c r="E99" s="93" t="s">
        <v>253</v>
      </c>
      <c r="F99" s="80" t="s">
        <v>516</v>
      </c>
      <c r="G99" s="93" t="s">
        <v>182</v>
      </c>
      <c r="H99" s="93" t="s">
        <v>156</v>
      </c>
      <c r="I99" s="87">
        <v>18083.856661000002</v>
      </c>
      <c r="J99" s="89">
        <v>393</v>
      </c>
      <c r="K99" s="80"/>
      <c r="L99" s="87">
        <v>71.069556700000007</v>
      </c>
      <c r="M99" s="88">
        <v>1.32523912870626E-3</v>
      </c>
      <c r="N99" s="88">
        <f t="shared" si="1"/>
        <v>3.5224912242419346E-4</v>
      </c>
      <c r="O99" s="88">
        <f>L99/'סכום נכסי הקרן'!$C$42</f>
        <v>9.5014578165608632E-5</v>
      </c>
    </row>
    <row r="100" spans="2:15" s="121" customFormat="1">
      <c r="B100" s="86" t="s">
        <v>517</v>
      </c>
      <c r="C100" s="80" t="s">
        <v>518</v>
      </c>
      <c r="D100" s="93" t="s">
        <v>112</v>
      </c>
      <c r="E100" s="93" t="s">
        <v>253</v>
      </c>
      <c r="F100" s="80" t="s">
        <v>519</v>
      </c>
      <c r="G100" s="93" t="s">
        <v>280</v>
      </c>
      <c r="H100" s="93" t="s">
        <v>156</v>
      </c>
      <c r="I100" s="87">
        <v>25316.036496000001</v>
      </c>
      <c r="J100" s="89">
        <v>662.9</v>
      </c>
      <c r="K100" s="80"/>
      <c r="L100" s="87">
        <v>167.82000601199999</v>
      </c>
      <c r="M100" s="88">
        <v>7.3954651503083189E-4</v>
      </c>
      <c r="N100" s="88">
        <f t="shared" si="1"/>
        <v>8.3178301072686807E-4</v>
      </c>
      <c r="O100" s="88">
        <f>L100/'סכום נכסי הקרן'!$C$42</f>
        <v>2.243625515533866E-4</v>
      </c>
    </row>
    <row r="101" spans="2:15" s="121" customFormat="1">
      <c r="B101" s="86" t="s">
        <v>520</v>
      </c>
      <c r="C101" s="80" t="s">
        <v>521</v>
      </c>
      <c r="D101" s="93" t="s">
        <v>112</v>
      </c>
      <c r="E101" s="93" t="s">
        <v>253</v>
      </c>
      <c r="F101" s="80" t="s">
        <v>522</v>
      </c>
      <c r="G101" s="93" t="s">
        <v>280</v>
      </c>
      <c r="H101" s="93" t="s">
        <v>156</v>
      </c>
      <c r="I101" s="87">
        <v>15805.416244</v>
      </c>
      <c r="J101" s="89">
        <v>1946</v>
      </c>
      <c r="K101" s="80"/>
      <c r="L101" s="87">
        <v>307.57340010600001</v>
      </c>
      <c r="M101" s="88">
        <v>1.0412159978476613E-3</v>
      </c>
      <c r="N101" s="88">
        <f t="shared" si="1"/>
        <v>1.5244566773604741E-3</v>
      </c>
      <c r="O101" s="88">
        <f>L101/'סכום נכסי הקרן'!$C$42</f>
        <v>4.1120218308655291E-4</v>
      </c>
    </row>
    <row r="102" spans="2:15" s="121" customFormat="1">
      <c r="B102" s="86" t="s">
        <v>523</v>
      </c>
      <c r="C102" s="80" t="s">
        <v>524</v>
      </c>
      <c r="D102" s="93" t="s">
        <v>112</v>
      </c>
      <c r="E102" s="93" t="s">
        <v>253</v>
      </c>
      <c r="F102" s="80" t="s">
        <v>525</v>
      </c>
      <c r="G102" s="93" t="s">
        <v>287</v>
      </c>
      <c r="H102" s="93" t="s">
        <v>156</v>
      </c>
      <c r="I102" s="87">
        <v>14876.189847</v>
      </c>
      <c r="J102" s="89">
        <v>1032</v>
      </c>
      <c r="K102" s="80"/>
      <c r="L102" s="87">
        <v>153.52227921599999</v>
      </c>
      <c r="M102" s="88">
        <v>7.437723037348132E-4</v>
      </c>
      <c r="N102" s="88">
        <f t="shared" si="1"/>
        <v>7.609177633494087E-4</v>
      </c>
      <c r="O102" s="88">
        <f>L102/'סכום נכסי הקרן'!$C$42</f>
        <v>2.0524758104662586E-4</v>
      </c>
    </row>
    <row r="103" spans="2:15" s="121" customFormat="1">
      <c r="B103" s="86" t="s">
        <v>526</v>
      </c>
      <c r="C103" s="80" t="s">
        <v>527</v>
      </c>
      <c r="D103" s="93" t="s">
        <v>112</v>
      </c>
      <c r="E103" s="93" t="s">
        <v>253</v>
      </c>
      <c r="F103" s="80" t="s">
        <v>528</v>
      </c>
      <c r="G103" s="93" t="s">
        <v>348</v>
      </c>
      <c r="H103" s="93" t="s">
        <v>156</v>
      </c>
      <c r="I103" s="87">
        <v>10964.186838</v>
      </c>
      <c r="J103" s="89">
        <v>1464</v>
      </c>
      <c r="K103" s="80"/>
      <c r="L103" s="87">
        <v>160.51569531499999</v>
      </c>
      <c r="M103" s="88">
        <v>7.5880175576149031E-4</v>
      </c>
      <c r="N103" s="88">
        <f t="shared" si="1"/>
        <v>7.9557992810750093E-4</v>
      </c>
      <c r="O103" s="88">
        <f>L103/'סכום נכסי הקרן'!$C$42</f>
        <v>2.1459724511429355E-4</v>
      </c>
    </row>
    <row r="104" spans="2:15" s="121" customFormat="1">
      <c r="B104" s="86" t="s">
        <v>529</v>
      </c>
      <c r="C104" s="80" t="s">
        <v>530</v>
      </c>
      <c r="D104" s="93" t="s">
        <v>112</v>
      </c>
      <c r="E104" s="93" t="s">
        <v>253</v>
      </c>
      <c r="F104" s="80" t="s">
        <v>531</v>
      </c>
      <c r="G104" s="93" t="s">
        <v>366</v>
      </c>
      <c r="H104" s="93" t="s">
        <v>156</v>
      </c>
      <c r="I104" s="87">
        <v>8183.6347490000007</v>
      </c>
      <c r="J104" s="89">
        <v>1476</v>
      </c>
      <c r="K104" s="80"/>
      <c r="L104" s="87">
        <v>120.79044889299999</v>
      </c>
      <c r="M104" s="88">
        <v>6.6585043318009851E-4</v>
      </c>
      <c r="N104" s="88">
        <f t="shared" si="1"/>
        <v>5.9868573261810751E-4</v>
      </c>
      <c r="O104" s="88">
        <f>L104/'סכום נכסי הקרן'!$C$42</f>
        <v>1.6148761974763945E-4</v>
      </c>
    </row>
    <row r="105" spans="2:15" s="121" customFormat="1">
      <c r="B105" s="86" t="s">
        <v>532</v>
      </c>
      <c r="C105" s="80" t="s">
        <v>533</v>
      </c>
      <c r="D105" s="93" t="s">
        <v>112</v>
      </c>
      <c r="E105" s="93" t="s">
        <v>253</v>
      </c>
      <c r="F105" s="80" t="s">
        <v>534</v>
      </c>
      <c r="G105" s="93" t="s">
        <v>181</v>
      </c>
      <c r="H105" s="93" t="s">
        <v>156</v>
      </c>
      <c r="I105" s="87">
        <v>59491.916572000002</v>
      </c>
      <c r="J105" s="89">
        <v>269.5</v>
      </c>
      <c r="K105" s="80"/>
      <c r="L105" s="87">
        <v>160.33071520300001</v>
      </c>
      <c r="M105" s="88">
        <v>3.6897465440378896E-4</v>
      </c>
      <c r="N105" s="88">
        <f t="shared" si="1"/>
        <v>7.9466309275431348E-4</v>
      </c>
      <c r="O105" s="88">
        <f>L105/'סכום נכסי הקרן'!$C$42</f>
        <v>2.1434994080951373E-4</v>
      </c>
    </row>
    <row r="106" spans="2:15" s="121" customFormat="1">
      <c r="B106" s="86" t="s">
        <v>535</v>
      </c>
      <c r="C106" s="80" t="s">
        <v>536</v>
      </c>
      <c r="D106" s="93" t="s">
        <v>112</v>
      </c>
      <c r="E106" s="93" t="s">
        <v>253</v>
      </c>
      <c r="F106" s="80" t="s">
        <v>537</v>
      </c>
      <c r="G106" s="93" t="s">
        <v>396</v>
      </c>
      <c r="H106" s="93" t="s">
        <v>156</v>
      </c>
      <c r="I106" s="87">
        <v>10973.278103000001</v>
      </c>
      <c r="J106" s="89">
        <v>353.9</v>
      </c>
      <c r="K106" s="80"/>
      <c r="L106" s="87">
        <v>38.834431178999999</v>
      </c>
      <c r="M106" s="88">
        <v>9.5215501962918531E-4</v>
      </c>
      <c r="N106" s="88">
        <f t="shared" si="1"/>
        <v>1.9247895917501179E-4</v>
      </c>
      <c r="O106" s="88">
        <f>L106/'סכום נכסי הקרן'!$C$42</f>
        <v>5.191867331253586E-5</v>
      </c>
    </row>
    <row r="107" spans="2:15" s="121" customFormat="1">
      <c r="B107" s="86" t="s">
        <v>538</v>
      </c>
      <c r="C107" s="80" t="s">
        <v>539</v>
      </c>
      <c r="D107" s="93" t="s">
        <v>112</v>
      </c>
      <c r="E107" s="93" t="s">
        <v>253</v>
      </c>
      <c r="F107" s="80" t="s">
        <v>540</v>
      </c>
      <c r="G107" s="93" t="s">
        <v>261</v>
      </c>
      <c r="H107" s="93" t="s">
        <v>156</v>
      </c>
      <c r="I107" s="87">
        <v>4602.9671859999999</v>
      </c>
      <c r="J107" s="89">
        <v>10840</v>
      </c>
      <c r="K107" s="80"/>
      <c r="L107" s="87">
        <v>498.96164295</v>
      </c>
      <c r="M107" s="88">
        <v>1.2610205671372903E-3</v>
      </c>
      <c r="N107" s="88">
        <f t="shared" si="1"/>
        <v>2.4730532877021765E-3</v>
      </c>
      <c r="O107" s="88">
        <f>L107/'סכום נכסי הקרן'!$C$42</f>
        <v>6.6707367017688568E-4</v>
      </c>
    </row>
    <row r="108" spans="2:15" s="121" customFormat="1">
      <c r="B108" s="86" t="s">
        <v>541</v>
      </c>
      <c r="C108" s="80" t="s">
        <v>542</v>
      </c>
      <c r="D108" s="93" t="s">
        <v>112</v>
      </c>
      <c r="E108" s="93" t="s">
        <v>253</v>
      </c>
      <c r="F108" s="80" t="s">
        <v>543</v>
      </c>
      <c r="G108" s="93" t="s">
        <v>143</v>
      </c>
      <c r="H108" s="93" t="s">
        <v>156</v>
      </c>
      <c r="I108" s="87">
        <v>11377.596201</v>
      </c>
      <c r="J108" s="89">
        <v>1368</v>
      </c>
      <c r="K108" s="80"/>
      <c r="L108" s="87">
        <v>155.645516031</v>
      </c>
      <c r="M108" s="88">
        <v>7.9039538963193419E-4</v>
      </c>
      <c r="N108" s="88">
        <f t="shared" si="1"/>
        <v>7.7144137345070112E-4</v>
      </c>
      <c r="O108" s="88">
        <f>L108/'סכום נכסי הקרן'!$C$42</f>
        <v>2.0808618676882698E-4</v>
      </c>
    </row>
    <row r="109" spans="2:15" s="121" customFormat="1">
      <c r="B109" s="86" t="s">
        <v>544</v>
      </c>
      <c r="C109" s="80" t="s">
        <v>545</v>
      </c>
      <c r="D109" s="93" t="s">
        <v>112</v>
      </c>
      <c r="E109" s="93" t="s">
        <v>253</v>
      </c>
      <c r="F109" s="80" t="s">
        <v>546</v>
      </c>
      <c r="G109" s="93" t="s">
        <v>446</v>
      </c>
      <c r="H109" s="93" t="s">
        <v>156</v>
      </c>
      <c r="I109" s="87">
        <v>0.5</v>
      </c>
      <c r="J109" s="89">
        <v>48</v>
      </c>
      <c r="K109" s="80"/>
      <c r="L109" s="87">
        <v>2.3999999999999998E-4</v>
      </c>
      <c r="M109" s="88">
        <v>6.584834036764814E-9</v>
      </c>
      <c r="N109" s="88">
        <f t="shared" si="1"/>
        <v>1.1895359040815068E-9</v>
      </c>
      <c r="O109" s="88">
        <f>L109/'סכום נכסי הקרן'!$C$42</f>
        <v>3.2086169970082376E-10</v>
      </c>
    </row>
    <row r="110" spans="2:15" s="121" customFormat="1">
      <c r="B110" s="86" t="s">
        <v>547</v>
      </c>
      <c r="C110" s="80" t="s">
        <v>548</v>
      </c>
      <c r="D110" s="93" t="s">
        <v>112</v>
      </c>
      <c r="E110" s="93" t="s">
        <v>253</v>
      </c>
      <c r="F110" s="80" t="s">
        <v>549</v>
      </c>
      <c r="G110" s="93" t="s">
        <v>143</v>
      </c>
      <c r="H110" s="93" t="s">
        <v>156</v>
      </c>
      <c r="I110" s="87">
        <v>29736.133266000004</v>
      </c>
      <c r="J110" s="89">
        <v>764.2</v>
      </c>
      <c r="K110" s="80"/>
      <c r="L110" s="87">
        <v>227.24353045799998</v>
      </c>
      <c r="M110" s="88">
        <v>7.5053137201270062E-4</v>
      </c>
      <c r="N110" s="88">
        <f t="shared" si="1"/>
        <v>1.1263097435417937E-3</v>
      </c>
      <c r="O110" s="88">
        <f>L110/'סכום נכסי הקרן'!$C$42</f>
        <v>3.0380727261987412E-4</v>
      </c>
    </row>
    <row r="111" spans="2:15" s="121" customFormat="1">
      <c r="B111" s="86" t="s">
        <v>550</v>
      </c>
      <c r="C111" s="80" t="s">
        <v>551</v>
      </c>
      <c r="D111" s="93" t="s">
        <v>112</v>
      </c>
      <c r="E111" s="93" t="s">
        <v>253</v>
      </c>
      <c r="F111" s="80" t="s">
        <v>552</v>
      </c>
      <c r="G111" s="93" t="s">
        <v>143</v>
      </c>
      <c r="H111" s="93" t="s">
        <v>156</v>
      </c>
      <c r="I111" s="87">
        <v>48643.522703000002</v>
      </c>
      <c r="J111" s="89">
        <v>73.2</v>
      </c>
      <c r="K111" s="80"/>
      <c r="L111" s="87">
        <v>35.607058580999997</v>
      </c>
      <c r="M111" s="88">
        <v>2.7820975256573149E-4</v>
      </c>
      <c r="N111" s="88">
        <f t="shared" si="1"/>
        <v>1.7648281092013754E-4</v>
      </c>
      <c r="O111" s="88">
        <f>L111/'סכום נכסי הקרן'!$C$42</f>
        <v>4.7603922240193587E-5</v>
      </c>
    </row>
    <row r="112" spans="2:15" s="121" customFormat="1">
      <c r="B112" s="86" t="s">
        <v>553</v>
      </c>
      <c r="C112" s="80" t="s">
        <v>554</v>
      </c>
      <c r="D112" s="93" t="s">
        <v>112</v>
      </c>
      <c r="E112" s="93" t="s">
        <v>253</v>
      </c>
      <c r="F112" s="80" t="s">
        <v>555</v>
      </c>
      <c r="G112" s="93" t="s">
        <v>143</v>
      </c>
      <c r="H112" s="93" t="s">
        <v>156</v>
      </c>
      <c r="I112" s="87">
        <v>114935.62203899999</v>
      </c>
      <c r="J112" s="89">
        <v>111.8</v>
      </c>
      <c r="K112" s="80"/>
      <c r="L112" s="87">
        <v>128.498025458</v>
      </c>
      <c r="M112" s="88">
        <v>3.2838749153999997E-4</v>
      </c>
      <c r="N112" s="88">
        <f t="shared" si="1"/>
        <v>6.3688756202446054E-4</v>
      </c>
      <c r="O112" s="88">
        <f>L112/'סכום נכסי הקרן'!$C$42</f>
        <v>1.7179206190272336E-4</v>
      </c>
    </row>
    <row r="113" spans="2:15" s="121" customFormat="1">
      <c r="B113" s="86" t="s">
        <v>556</v>
      </c>
      <c r="C113" s="80" t="s">
        <v>557</v>
      </c>
      <c r="D113" s="93" t="s">
        <v>112</v>
      </c>
      <c r="E113" s="93" t="s">
        <v>253</v>
      </c>
      <c r="F113" s="80" t="s">
        <v>558</v>
      </c>
      <c r="G113" s="93" t="s">
        <v>353</v>
      </c>
      <c r="H113" s="93" t="s">
        <v>156</v>
      </c>
      <c r="I113" s="87">
        <v>5461.9856369999998</v>
      </c>
      <c r="J113" s="89">
        <v>3016</v>
      </c>
      <c r="K113" s="80"/>
      <c r="L113" s="87">
        <v>164.73348684699999</v>
      </c>
      <c r="M113" s="88">
        <v>5.1867044123378176E-4</v>
      </c>
      <c r="N113" s="88">
        <f t="shared" si="1"/>
        <v>8.1648498837102155E-4</v>
      </c>
      <c r="O113" s="88">
        <f>L113/'סכום נכסי הקרן'!$C$42</f>
        <v>2.2023611078071548E-4</v>
      </c>
    </row>
    <row r="114" spans="2:15" s="121" customFormat="1">
      <c r="B114" s="86" t="s">
        <v>559</v>
      </c>
      <c r="C114" s="80" t="s">
        <v>560</v>
      </c>
      <c r="D114" s="93" t="s">
        <v>112</v>
      </c>
      <c r="E114" s="93" t="s">
        <v>253</v>
      </c>
      <c r="F114" s="80" t="s">
        <v>561</v>
      </c>
      <c r="G114" s="93" t="s">
        <v>261</v>
      </c>
      <c r="H114" s="93" t="s">
        <v>156</v>
      </c>
      <c r="I114" s="87">
        <v>143.038049</v>
      </c>
      <c r="J114" s="89">
        <v>35.6</v>
      </c>
      <c r="K114" s="80"/>
      <c r="L114" s="87">
        <v>5.0921557999999999E-2</v>
      </c>
      <c r="M114" s="88">
        <v>2.0864400841180566E-5</v>
      </c>
      <c r="N114" s="88">
        <f t="shared" si="1"/>
        <v>2.5238758971987037E-7</v>
      </c>
      <c r="O114" s="88">
        <f>L114/'סכום נכסי הקרן'!$C$42</f>
        <v>6.8078240213725331E-8</v>
      </c>
    </row>
    <row r="115" spans="2:15" s="121" customFormat="1">
      <c r="B115" s="86" t="s">
        <v>562</v>
      </c>
      <c r="C115" s="80" t="s">
        <v>563</v>
      </c>
      <c r="D115" s="93" t="s">
        <v>112</v>
      </c>
      <c r="E115" s="93" t="s">
        <v>253</v>
      </c>
      <c r="F115" s="80" t="s">
        <v>564</v>
      </c>
      <c r="G115" s="93" t="s">
        <v>280</v>
      </c>
      <c r="H115" s="93" t="s">
        <v>156</v>
      </c>
      <c r="I115" s="87">
        <v>6905.4983320000001</v>
      </c>
      <c r="J115" s="89">
        <v>562.5</v>
      </c>
      <c r="K115" s="80"/>
      <c r="L115" s="87">
        <v>38.843428163999995</v>
      </c>
      <c r="M115" s="88">
        <v>5.2611825446789208E-4</v>
      </c>
      <c r="N115" s="88">
        <f t="shared" si="1"/>
        <v>1.9252355182787002E-4</v>
      </c>
      <c r="O115" s="88">
        <f>L115/'סכום נכסי הקרן'!$C$42</f>
        <v>5.1930701595449529E-5</v>
      </c>
    </row>
    <row r="116" spans="2:15" s="121" customFormat="1">
      <c r="B116" s="86" t="s">
        <v>565</v>
      </c>
      <c r="C116" s="80" t="s">
        <v>566</v>
      </c>
      <c r="D116" s="93" t="s">
        <v>112</v>
      </c>
      <c r="E116" s="93" t="s">
        <v>253</v>
      </c>
      <c r="F116" s="80" t="s">
        <v>567</v>
      </c>
      <c r="G116" s="93" t="s">
        <v>280</v>
      </c>
      <c r="H116" s="93" t="s">
        <v>156</v>
      </c>
      <c r="I116" s="87">
        <v>15150.396232999999</v>
      </c>
      <c r="J116" s="89">
        <v>1795</v>
      </c>
      <c r="K116" s="80"/>
      <c r="L116" s="87">
        <v>271.949612382</v>
      </c>
      <c r="M116" s="88">
        <v>5.8892553649227315E-4</v>
      </c>
      <c r="N116" s="88">
        <f t="shared" si="1"/>
        <v>1.3478909501226572E-3</v>
      </c>
      <c r="O116" s="88">
        <f>L116/'סכום נכסי הקרן'!$C$42</f>
        <v>3.6357589525778629E-4</v>
      </c>
    </row>
    <row r="117" spans="2:15" s="121" customFormat="1">
      <c r="B117" s="86" t="s">
        <v>568</v>
      </c>
      <c r="C117" s="80" t="s">
        <v>569</v>
      </c>
      <c r="D117" s="93" t="s">
        <v>112</v>
      </c>
      <c r="E117" s="93" t="s">
        <v>253</v>
      </c>
      <c r="F117" s="80" t="s">
        <v>570</v>
      </c>
      <c r="G117" s="93" t="s">
        <v>571</v>
      </c>
      <c r="H117" s="93" t="s">
        <v>156</v>
      </c>
      <c r="I117" s="87">
        <v>116406.489526</v>
      </c>
      <c r="J117" s="89">
        <v>163.1</v>
      </c>
      <c r="K117" s="80"/>
      <c r="L117" s="87">
        <v>189.858984464</v>
      </c>
      <c r="M117" s="88">
        <v>8.0931412398006731E-4</v>
      </c>
      <c r="N117" s="88">
        <f t="shared" si="1"/>
        <v>9.410169947182543E-4</v>
      </c>
      <c r="O117" s="88">
        <f>L117/'סכום נכסי הקרן'!$C$42</f>
        <v>2.5382698524413055E-4</v>
      </c>
    </row>
    <row r="118" spans="2:15" s="121" customFormat="1">
      <c r="B118" s="86" t="s">
        <v>572</v>
      </c>
      <c r="C118" s="80" t="s">
        <v>573</v>
      </c>
      <c r="D118" s="93" t="s">
        <v>112</v>
      </c>
      <c r="E118" s="93" t="s">
        <v>253</v>
      </c>
      <c r="F118" s="80" t="s">
        <v>574</v>
      </c>
      <c r="G118" s="93" t="s">
        <v>272</v>
      </c>
      <c r="H118" s="93" t="s">
        <v>156</v>
      </c>
      <c r="I118" s="87">
        <v>6718.3697999999995</v>
      </c>
      <c r="J118" s="89">
        <v>1462</v>
      </c>
      <c r="K118" s="80"/>
      <c r="L118" s="87">
        <v>98.222566475000008</v>
      </c>
      <c r="M118" s="88">
        <v>7.5956447401133442E-4</v>
      </c>
      <c r="N118" s="88">
        <f t="shared" si="1"/>
        <v>4.8683028922102105E-4</v>
      </c>
      <c r="O118" s="88">
        <f>L118/'סכום נכסי הקרן'!$C$42</f>
        <v>1.3131608178394022E-4</v>
      </c>
    </row>
    <row r="119" spans="2:15" s="121" customFormat="1">
      <c r="B119" s="86" t="s">
        <v>575</v>
      </c>
      <c r="C119" s="80" t="s">
        <v>576</v>
      </c>
      <c r="D119" s="93" t="s">
        <v>112</v>
      </c>
      <c r="E119" s="93" t="s">
        <v>253</v>
      </c>
      <c r="F119" s="80" t="s">
        <v>577</v>
      </c>
      <c r="G119" s="93" t="s">
        <v>179</v>
      </c>
      <c r="H119" s="93" t="s">
        <v>156</v>
      </c>
      <c r="I119" s="87">
        <v>3516.9536979999998</v>
      </c>
      <c r="J119" s="89">
        <v>7473</v>
      </c>
      <c r="K119" s="80"/>
      <c r="L119" s="87">
        <v>262.82194987100002</v>
      </c>
      <c r="M119" s="88">
        <v>4.2641991675184261E-4</v>
      </c>
      <c r="N119" s="88">
        <f t="shared" si="1"/>
        <v>1.302650607301102E-3</v>
      </c>
      <c r="O119" s="88">
        <f>L119/'סכום נכסי הקרן'!$C$42</f>
        <v>3.5137290647622402E-4</v>
      </c>
    </row>
    <row r="120" spans="2:15" s="121" customFormat="1">
      <c r="B120" s="86" t="s">
        <v>578</v>
      </c>
      <c r="C120" s="80" t="s">
        <v>579</v>
      </c>
      <c r="D120" s="93" t="s">
        <v>112</v>
      </c>
      <c r="E120" s="93" t="s">
        <v>253</v>
      </c>
      <c r="F120" s="80" t="s">
        <v>580</v>
      </c>
      <c r="G120" s="93" t="s">
        <v>280</v>
      </c>
      <c r="H120" s="93" t="s">
        <v>156</v>
      </c>
      <c r="I120" s="87">
        <v>77441.693727000005</v>
      </c>
      <c r="J120" s="89">
        <v>585.5</v>
      </c>
      <c r="K120" s="80"/>
      <c r="L120" s="87">
        <v>453.42111676900004</v>
      </c>
      <c r="M120" s="88">
        <v>9.9250120131158526E-4</v>
      </c>
      <c r="N120" s="88">
        <f t="shared" si="1"/>
        <v>2.2473362419394125E-3</v>
      </c>
      <c r="O120" s="88">
        <f>L120/'סכום נכסי הקרן'!$C$42</f>
        <v>6.0618945919477935E-4</v>
      </c>
    </row>
    <row r="121" spans="2:15" s="121" customFormat="1">
      <c r="B121" s="86" t="s">
        <v>581</v>
      </c>
      <c r="C121" s="80" t="s">
        <v>582</v>
      </c>
      <c r="D121" s="93" t="s">
        <v>112</v>
      </c>
      <c r="E121" s="93" t="s">
        <v>253</v>
      </c>
      <c r="F121" s="80" t="s">
        <v>583</v>
      </c>
      <c r="G121" s="93" t="s">
        <v>446</v>
      </c>
      <c r="H121" s="93" t="s">
        <v>156</v>
      </c>
      <c r="I121" s="87">
        <v>46805.469133999999</v>
      </c>
      <c r="J121" s="89">
        <v>201.7</v>
      </c>
      <c r="K121" s="80"/>
      <c r="L121" s="87">
        <v>94.406631290999997</v>
      </c>
      <c r="M121" s="88">
        <v>1.6498988079492199E-4</v>
      </c>
      <c r="N121" s="88">
        <f t="shared" si="1"/>
        <v>4.6791698960012154E-4</v>
      </c>
      <c r="O121" s="88">
        <f>L121/'סכום נכסי הקרן'!$C$42</f>
        <v>1.2621446741274681E-4</v>
      </c>
    </row>
    <row r="122" spans="2:15" s="121" customFormat="1">
      <c r="B122" s="86" t="s">
        <v>584</v>
      </c>
      <c r="C122" s="80" t="s">
        <v>585</v>
      </c>
      <c r="D122" s="93" t="s">
        <v>112</v>
      </c>
      <c r="E122" s="93" t="s">
        <v>253</v>
      </c>
      <c r="F122" s="80" t="s">
        <v>586</v>
      </c>
      <c r="G122" s="93" t="s">
        <v>280</v>
      </c>
      <c r="H122" s="93" t="s">
        <v>156</v>
      </c>
      <c r="I122" s="87">
        <v>18337.716947000001</v>
      </c>
      <c r="J122" s="89">
        <v>1134</v>
      </c>
      <c r="K122" s="80"/>
      <c r="L122" s="87">
        <v>207.94971017400002</v>
      </c>
      <c r="M122" s="88">
        <v>1.0917364460030715E-3</v>
      </c>
      <c r="N122" s="88">
        <f t="shared" si="1"/>
        <v>1.0306818603971518E-3</v>
      </c>
      <c r="O122" s="88">
        <f>L122/'סכום נכסי הקרן'!$C$42</f>
        <v>2.780129060780139E-4</v>
      </c>
    </row>
    <row r="123" spans="2:15" s="121" customFormat="1">
      <c r="B123" s="86" t="s">
        <v>587</v>
      </c>
      <c r="C123" s="80" t="s">
        <v>588</v>
      </c>
      <c r="D123" s="93" t="s">
        <v>112</v>
      </c>
      <c r="E123" s="93" t="s">
        <v>253</v>
      </c>
      <c r="F123" s="80" t="s">
        <v>589</v>
      </c>
      <c r="G123" s="93" t="s">
        <v>366</v>
      </c>
      <c r="H123" s="93" t="s">
        <v>156</v>
      </c>
      <c r="I123" s="87">
        <v>94779.642796</v>
      </c>
      <c r="J123" s="89">
        <v>10.1</v>
      </c>
      <c r="K123" s="80"/>
      <c r="L123" s="87">
        <v>9.5727438939999985</v>
      </c>
      <c r="M123" s="88">
        <v>2.3018488923134977E-4</v>
      </c>
      <c r="N123" s="88">
        <f t="shared" si="1"/>
        <v>4.7446344010375056E-5</v>
      </c>
      <c r="O123" s="88">
        <f>L123/'סכום נכסי הקרן'!$C$42</f>
        <v>1.2798028652623009E-5</v>
      </c>
    </row>
    <row r="124" spans="2:15" s="121" customFormat="1">
      <c r="B124" s="83"/>
      <c r="C124" s="80"/>
      <c r="D124" s="80"/>
      <c r="E124" s="80"/>
      <c r="F124" s="80"/>
      <c r="G124" s="80"/>
      <c r="H124" s="80"/>
      <c r="I124" s="87"/>
      <c r="J124" s="89"/>
      <c r="K124" s="80"/>
      <c r="L124" s="80"/>
      <c r="M124" s="80"/>
      <c r="N124" s="88"/>
      <c r="O124" s="80"/>
    </row>
    <row r="125" spans="2:15" s="121" customFormat="1">
      <c r="B125" s="81" t="s">
        <v>220</v>
      </c>
      <c r="C125" s="82"/>
      <c r="D125" s="82"/>
      <c r="E125" s="82"/>
      <c r="F125" s="82"/>
      <c r="G125" s="82"/>
      <c r="H125" s="82"/>
      <c r="I125" s="90"/>
      <c r="J125" s="92"/>
      <c r="K125" s="90">
        <v>20.733293310999997</v>
      </c>
      <c r="L125" s="90">
        <f>L126+L148</f>
        <v>45079.130107361998</v>
      </c>
      <c r="M125" s="82"/>
      <c r="N125" s="91">
        <f t="shared" si="1"/>
        <v>0.2234301824477864</v>
      </c>
      <c r="O125" s="91">
        <f>L125/'סכום נכסי הקרן'!$C$42</f>
        <v>6.0267359613678122E-2</v>
      </c>
    </row>
    <row r="126" spans="2:15" s="121" customFormat="1">
      <c r="B126" s="98" t="s">
        <v>53</v>
      </c>
      <c r="C126" s="82"/>
      <c r="D126" s="82"/>
      <c r="E126" s="82"/>
      <c r="F126" s="82"/>
      <c r="G126" s="82"/>
      <c r="H126" s="82"/>
      <c r="I126" s="90"/>
      <c r="J126" s="92"/>
      <c r="K126" s="90">
        <v>6.3949733109999993</v>
      </c>
      <c r="L126" s="90">
        <f>SUM(L127:L146)</f>
        <v>12883.264633829998</v>
      </c>
      <c r="M126" s="82"/>
      <c r="N126" s="91">
        <f t="shared" si="1"/>
        <v>6.3854607682184469E-2</v>
      </c>
      <c r="O126" s="91">
        <f>L126/'סכום נכסי הקרן'!$C$42</f>
        <v>1.7223942450442519E-2</v>
      </c>
    </row>
    <row r="127" spans="2:15" s="121" customFormat="1">
      <c r="B127" s="86" t="s">
        <v>590</v>
      </c>
      <c r="C127" s="80" t="s">
        <v>591</v>
      </c>
      <c r="D127" s="93" t="s">
        <v>592</v>
      </c>
      <c r="E127" s="93" t="s">
        <v>593</v>
      </c>
      <c r="F127" s="80" t="s">
        <v>492</v>
      </c>
      <c r="G127" s="93" t="s">
        <v>184</v>
      </c>
      <c r="H127" s="93" t="s">
        <v>155</v>
      </c>
      <c r="I127" s="87">
        <v>18850.559679000002</v>
      </c>
      <c r="J127" s="89">
        <v>607</v>
      </c>
      <c r="K127" s="80"/>
      <c r="L127" s="87">
        <v>428.85701896500001</v>
      </c>
      <c r="M127" s="88">
        <v>5.5955571464408229E-4</v>
      </c>
      <c r="N127" s="88">
        <f t="shared" si="1"/>
        <v>2.1255867574009636E-3</v>
      </c>
      <c r="O127" s="88">
        <f>L127/'סכום נכסי הקרן'!$C$42</f>
        <v>5.7334913347390967E-4</v>
      </c>
    </row>
    <row r="128" spans="2:15" s="121" customFormat="1">
      <c r="B128" s="86" t="s">
        <v>594</v>
      </c>
      <c r="C128" s="80" t="s">
        <v>595</v>
      </c>
      <c r="D128" s="93" t="s">
        <v>596</v>
      </c>
      <c r="E128" s="93" t="s">
        <v>593</v>
      </c>
      <c r="F128" s="80" t="s">
        <v>597</v>
      </c>
      <c r="G128" s="93" t="s">
        <v>598</v>
      </c>
      <c r="H128" s="93" t="s">
        <v>155</v>
      </c>
      <c r="I128" s="87">
        <v>3657.541127</v>
      </c>
      <c r="J128" s="89">
        <v>5858</v>
      </c>
      <c r="K128" s="87">
        <v>3.427116008</v>
      </c>
      <c r="L128" s="87">
        <v>806.46894563399997</v>
      </c>
      <c r="M128" s="88">
        <v>2.6204734352358259E-5</v>
      </c>
      <c r="N128" s="88">
        <f t="shared" si="1"/>
        <v>3.997182359826666E-3</v>
      </c>
      <c r="O128" s="88">
        <f>L128/'סכום נכסי הקרן'!$C$42</f>
        <v>1.0781874860502354E-3</v>
      </c>
    </row>
    <row r="129" spans="2:15" s="121" customFormat="1">
      <c r="B129" s="86" t="s">
        <v>599</v>
      </c>
      <c r="C129" s="80" t="s">
        <v>600</v>
      </c>
      <c r="D129" s="93" t="s">
        <v>592</v>
      </c>
      <c r="E129" s="93" t="s">
        <v>593</v>
      </c>
      <c r="F129" s="80" t="s">
        <v>601</v>
      </c>
      <c r="G129" s="93" t="s">
        <v>598</v>
      </c>
      <c r="H129" s="93" t="s">
        <v>155</v>
      </c>
      <c r="I129" s="87">
        <v>2568.9276500000001</v>
      </c>
      <c r="J129" s="89">
        <v>10265</v>
      </c>
      <c r="K129" s="80"/>
      <c r="L129" s="87">
        <v>988.34918636099997</v>
      </c>
      <c r="M129" s="88">
        <v>1.6444960189592621E-5</v>
      </c>
      <c r="N129" s="88">
        <f t="shared" si="1"/>
        <v>4.8986535122756414E-3</v>
      </c>
      <c r="O129" s="88">
        <f>L129/'סכום נכסי הקרן'!$C$42</f>
        <v>1.321347499307153E-3</v>
      </c>
    </row>
    <row r="130" spans="2:15" s="121" customFormat="1">
      <c r="B130" s="86" t="s">
        <v>602</v>
      </c>
      <c r="C130" s="80" t="s">
        <v>603</v>
      </c>
      <c r="D130" s="93" t="s">
        <v>592</v>
      </c>
      <c r="E130" s="93" t="s">
        <v>593</v>
      </c>
      <c r="F130" s="80">
        <v>512291642</v>
      </c>
      <c r="G130" s="93" t="s">
        <v>598</v>
      </c>
      <c r="H130" s="93" t="s">
        <v>155</v>
      </c>
      <c r="I130" s="87">
        <v>888.54953499999999</v>
      </c>
      <c r="J130" s="89">
        <v>7414</v>
      </c>
      <c r="K130" s="80"/>
      <c r="L130" s="87">
        <v>246.90723034300001</v>
      </c>
      <c r="M130" s="88">
        <v>2.4639905431297428E-5</v>
      </c>
      <c r="N130" s="88">
        <f t="shared" si="1"/>
        <v>1.2237708977930058E-3</v>
      </c>
      <c r="O130" s="88">
        <f>L130/'סכום נכסי הקרן'!$C$42</f>
        <v>3.3009613998449079E-4</v>
      </c>
    </row>
    <row r="131" spans="2:15" s="121" customFormat="1">
      <c r="B131" s="86" t="s">
        <v>604</v>
      </c>
      <c r="C131" s="80" t="s">
        <v>605</v>
      </c>
      <c r="D131" s="93" t="s">
        <v>592</v>
      </c>
      <c r="E131" s="93" t="s">
        <v>593</v>
      </c>
      <c r="F131" s="80" t="s">
        <v>606</v>
      </c>
      <c r="G131" s="93" t="s">
        <v>446</v>
      </c>
      <c r="H131" s="93" t="s">
        <v>155</v>
      </c>
      <c r="I131" s="87">
        <v>5417.2807460000004</v>
      </c>
      <c r="J131" s="89">
        <v>754</v>
      </c>
      <c r="K131" s="80"/>
      <c r="L131" s="87">
        <v>153.09192044399998</v>
      </c>
      <c r="M131" s="88">
        <v>1.6304348108474607E-4</v>
      </c>
      <c r="N131" s="88">
        <f t="shared" si="1"/>
        <v>7.587847333038652E-4</v>
      </c>
      <c r="O131" s="88">
        <f>L131/'סכום נכסי הקרן'!$C$42</f>
        <v>2.046722241838547E-4</v>
      </c>
    </row>
    <row r="132" spans="2:15" s="121" customFormat="1">
      <c r="B132" s="86" t="s">
        <v>607</v>
      </c>
      <c r="C132" s="80" t="s">
        <v>608</v>
      </c>
      <c r="D132" s="93" t="s">
        <v>592</v>
      </c>
      <c r="E132" s="93" t="s">
        <v>593</v>
      </c>
      <c r="F132" s="80" t="s">
        <v>609</v>
      </c>
      <c r="G132" s="93" t="s">
        <v>396</v>
      </c>
      <c r="H132" s="93" t="s">
        <v>155</v>
      </c>
      <c r="I132" s="87">
        <v>3442.8301470000001</v>
      </c>
      <c r="J132" s="89">
        <v>3206</v>
      </c>
      <c r="K132" s="87">
        <v>2.9678573029999997</v>
      </c>
      <c r="L132" s="87">
        <v>416.66135756099999</v>
      </c>
      <c r="M132" s="88">
        <v>1.6132010622818172E-4</v>
      </c>
      <c r="N132" s="88">
        <f t="shared" si="1"/>
        <v>2.0651401860923009E-3</v>
      </c>
      <c r="O132" s="88">
        <f>L132/'סכום נכסי הקרן'!$C$42</f>
        <v>5.5704446411114646E-4</v>
      </c>
    </row>
    <row r="133" spans="2:15" s="121" customFormat="1">
      <c r="B133" s="86" t="s">
        <v>610</v>
      </c>
      <c r="C133" s="80" t="s">
        <v>611</v>
      </c>
      <c r="D133" s="93" t="s">
        <v>592</v>
      </c>
      <c r="E133" s="93" t="s">
        <v>593</v>
      </c>
      <c r="F133" s="80" t="s">
        <v>445</v>
      </c>
      <c r="G133" s="93" t="s">
        <v>446</v>
      </c>
      <c r="H133" s="93" t="s">
        <v>155</v>
      </c>
      <c r="I133" s="87">
        <v>4318.1075579999997</v>
      </c>
      <c r="J133" s="89">
        <v>500</v>
      </c>
      <c r="K133" s="80"/>
      <c r="L133" s="87">
        <v>80.921335638999992</v>
      </c>
      <c r="M133" s="88">
        <v>1.0723547929824446E-4</v>
      </c>
      <c r="N133" s="88">
        <f t="shared" si="1"/>
        <v>4.0107847562008718E-4</v>
      </c>
      <c r="O133" s="88">
        <f>L133/'סכום נכסי הקרן'!$C$42</f>
        <v>1.081856553966266E-4</v>
      </c>
    </row>
    <row r="134" spans="2:15" s="121" customFormat="1">
      <c r="B134" s="86" t="s">
        <v>612</v>
      </c>
      <c r="C134" s="80" t="s">
        <v>613</v>
      </c>
      <c r="D134" s="93" t="s">
        <v>592</v>
      </c>
      <c r="E134" s="93" t="s">
        <v>593</v>
      </c>
      <c r="F134" s="80" t="s">
        <v>614</v>
      </c>
      <c r="G134" s="93" t="s">
        <v>26</v>
      </c>
      <c r="H134" s="93" t="s">
        <v>155</v>
      </c>
      <c r="I134" s="87">
        <v>6816.2037799999998</v>
      </c>
      <c r="J134" s="89">
        <v>1872</v>
      </c>
      <c r="K134" s="80"/>
      <c r="L134" s="87">
        <v>478.24230674699999</v>
      </c>
      <c r="M134" s="88">
        <v>1.9565476222256016E-4</v>
      </c>
      <c r="N134" s="88">
        <f t="shared" si="1"/>
        <v>2.3703599780263251E-3</v>
      </c>
      <c r="O134" s="88">
        <f>L134/'סכום נכסי הקרן'!$C$42</f>
        <v>6.3937349754868817E-4</v>
      </c>
    </row>
    <row r="135" spans="2:15" s="121" customFormat="1">
      <c r="B135" s="86" t="s">
        <v>615</v>
      </c>
      <c r="C135" s="80" t="s">
        <v>616</v>
      </c>
      <c r="D135" s="93" t="s">
        <v>592</v>
      </c>
      <c r="E135" s="93" t="s">
        <v>593</v>
      </c>
      <c r="F135" s="80" t="s">
        <v>617</v>
      </c>
      <c r="G135" s="93" t="s">
        <v>618</v>
      </c>
      <c r="H135" s="93" t="s">
        <v>155</v>
      </c>
      <c r="I135" s="87">
        <v>17856.216629999999</v>
      </c>
      <c r="J135" s="89">
        <v>406</v>
      </c>
      <c r="K135" s="80"/>
      <c r="L135" s="87">
        <v>271.715905803</v>
      </c>
      <c r="M135" s="88">
        <v>6.5698967604907628E-4</v>
      </c>
      <c r="N135" s="88">
        <f t="shared" si="1"/>
        <v>1.3467326069279049E-3</v>
      </c>
      <c r="O135" s="88">
        <f>L135/'סכום נכסי הקרן'!$C$42</f>
        <v>3.6326344738208126E-4</v>
      </c>
    </row>
    <row r="136" spans="2:15" s="121" customFormat="1">
      <c r="B136" s="86" t="s">
        <v>619</v>
      </c>
      <c r="C136" s="80" t="s">
        <v>620</v>
      </c>
      <c r="D136" s="93" t="s">
        <v>592</v>
      </c>
      <c r="E136" s="93" t="s">
        <v>593</v>
      </c>
      <c r="F136" s="80" t="s">
        <v>621</v>
      </c>
      <c r="G136" s="93" t="s">
        <v>302</v>
      </c>
      <c r="H136" s="93" t="s">
        <v>155</v>
      </c>
      <c r="I136" s="87">
        <v>2234.9359089999998</v>
      </c>
      <c r="J136" s="89">
        <v>9238</v>
      </c>
      <c r="K136" s="80"/>
      <c r="L136" s="87">
        <v>773.82474565699999</v>
      </c>
      <c r="M136" s="88">
        <v>4.1758314015121721E-5</v>
      </c>
      <c r="N136" s="88">
        <f t="shared" si="1"/>
        <v>3.8353846601072569E-3</v>
      </c>
      <c r="O136" s="88">
        <f>L136/'סכום נכסי הקרן'!$C$42</f>
        <v>1.0345446798419279E-3</v>
      </c>
    </row>
    <row r="137" spans="2:15" s="121" customFormat="1">
      <c r="B137" s="86" t="s">
        <v>622</v>
      </c>
      <c r="C137" s="80" t="s">
        <v>623</v>
      </c>
      <c r="D137" s="93" t="s">
        <v>592</v>
      </c>
      <c r="E137" s="93" t="s">
        <v>593</v>
      </c>
      <c r="F137" s="80" t="s">
        <v>323</v>
      </c>
      <c r="G137" s="93" t="s">
        <v>184</v>
      </c>
      <c r="H137" s="93" t="s">
        <v>155</v>
      </c>
      <c r="I137" s="87">
        <v>10886.789497</v>
      </c>
      <c r="J137" s="89">
        <v>10821</v>
      </c>
      <c r="K137" s="80"/>
      <c r="L137" s="87">
        <v>4415.36697422</v>
      </c>
      <c r="M137" s="88">
        <v>1.7602993891075477E-4</v>
      </c>
      <c r="N137" s="88">
        <f t="shared" si="1"/>
        <v>2.1884323106376731E-2</v>
      </c>
      <c r="O137" s="88">
        <f>L137/'סכום נכסי הקרן'!$C$42</f>
        <v>5.9030089672963025E-3</v>
      </c>
    </row>
    <row r="138" spans="2:15" s="121" customFormat="1">
      <c r="B138" s="86" t="s">
        <v>624</v>
      </c>
      <c r="C138" s="80" t="s">
        <v>625</v>
      </c>
      <c r="D138" s="93" t="s">
        <v>592</v>
      </c>
      <c r="E138" s="93" t="s">
        <v>593</v>
      </c>
      <c r="F138" s="80" t="s">
        <v>427</v>
      </c>
      <c r="G138" s="93" t="s">
        <v>302</v>
      </c>
      <c r="H138" s="93" t="s">
        <v>155</v>
      </c>
      <c r="I138" s="87">
        <v>7981.2512239999996</v>
      </c>
      <c r="J138" s="89">
        <v>2278</v>
      </c>
      <c r="K138" s="80"/>
      <c r="L138" s="87">
        <v>681.43476003000001</v>
      </c>
      <c r="M138" s="88">
        <v>2.8433543214561506E-4</v>
      </c>
      <c r="N138" s="88">
        <f t="shared" si="1"/>
        <v>3.3774629722702117E-3</v>
      </c>
      <c r="O138" s="88">
        <f>L138/'סכום נכסי הקרן'!$C$42</f>
        <v>9.1102631391020328E-4</v>
      </c>
    </row>
    <row r="139" spans="2:15" s="121" customFormat="1">
      <c r="B139" s="86" t="s">
        <v>628</v>
      </c>
      <c r="C139" s="80" t="s">
        <v>629</v>
      </c>
      <c r="D139" s="93" t="s">
        <v>592</v>
      </c>
      <c r="E139" s="93" t="s">
        <v>593</v>
      </c>
      <c r="F139" s="80" t="s">
        <v>335</v>
      </c>
      <c r="G139" s="93" t="s">
        <v>272</v>
      </c>
      <c r="H139" s="93" t="s">
        <v>155</v>
      </c>
      <c r="I139" s="87">
        <v>691.73113599999999</v>
      </c>
      <c r="J139" s="89">
        <v>472</v>
      </c>
      <c r="K139" s="80"/>
      <c r="L139" s="87">
        <v>12.237111211</v>
      </c>
      <c r="M139" s="88">
        <v>4.2359330944979626E-6</v>
      </c>
      <c r="N139" s="88">
        <f t="shared" ref="N139:N202" si="2">L139/$L$11</f>
        <v>6.0652013115511791E-5</v>
      </c>
      <c r="O139" s="88">
        <f>L139/'סכום נכסי הקרן'!$C$42</f>
        <v>1.6360084594122776E-5</v>
      </c>
    </row>
    <row r="140" spans="2:15" s="121" customFormat="1">
      <c r="B140" s="86" t="s">
        <v>632</v>
      </c>
      <c r="C140" s="80" t="s">
        <v>633</v>
      </c>
      <c r="D140" s="93" t="s">
        <v>115</v>
      </c>
      <c r="E140" s="93" t="s">
        <v>593</v>
      </c>
      <c r="F140" s="80" t="s">
        <v>561</v>
      </c>
      <c r="G140" s="93" t="s">
        <v>261</v>
      </c>
      <c r="H140" s="93" t="s">
        <v>158</v>
      </c>
      <c r="I140" s="87">
        <v>175.43709100000001</v>
      </c>
      <c r="J140" s="89">
        <v>35</v>
      </c>
      <c r="K140" s="80"/>
      <c r="L140" s="87">
        <v>0.29432904000000004</v>
      </c>
      <c r="M140" s="88">
        <v>2.5590322397606747E-5</v>
      </c>
      <c r="N140" s="88">
        <f t="shared" si="2"/>
        <v>1.4588123362243419E-6</v>
      </c>
      <c r="O140" s="88">
        <f>L140/'סכום נכסי הקרן'!$C$42</f>
        <v>3.9349548352379903E-7</v>
      </c>
    </row>
    <row r="141" spans="2:15" s="121" customFormat="1">
      <c r="B141" s="86" t="s">
        <v>634</v>
      </c>
      <c r="C141" s="80" t="s">
        <v>635</v>
      </c>
      <c r="D141" s="93" t="s">
        <v>592</v>
      </c>
      <c r="E141" s="93" t="s">
        <v>593</v>
      </c>
      <c r="F141" s="80" t="s">
        <v>583</v>
      </c>
      <c r="G141" s="93" t="s">
        <v>446</v>
      </c>
      <c r="H141" s="93" t="s">
        <v>155</v>
      </c>
      <c r="I141" s="87">
        <v>3646.9252990000005</v>
      </c>
      <c r="J141" s="89">
        <v>555</v>
      </c>
      <c r="K141" s="80"/>
      <c r="L141" s="87">
        <v>75.861151914999994</v>
      </c>
      <c r="M141" s="88">
        <v>1.285545850176873E-4</v>
      </c>
      <c r="N141" s="88">
        <f t="shared" si="2"/>
        <v>3.7599818303280858E-4</v>
      </c>
      <c r="O141" s="88">
        <f>L141/'סכום נכסי הקרן'!$C$42</f>
        <v>1.0142057560295542E-4</v>
      </c>
    </row>
    <row r="142" spans="2:15" s="121" customFormat="1">
      <c r="B142" s="86" t="s">
        <v>638</v>
      </c>
      <c r="C142" s="80" t="s">
        <v>639</v>
      </c>
      <c r="D142" s="93" t="s">
        <v>592</v>
      </c>
      <c r="E142" s="93" t="s">
        <v>593</v>
      </c>
      <c r="F142" s="80" t="s">
        <v>640</v>
      </c>
      <c r="G142" s="93" t="s">
        <v>641</v>
      </c>
      <c r="H142" s="93" t="s">
        <v>155</v>
      </c>
      <c r="I142" s="87">
        <v>4597.8323049999999</v>
      </c>
      <c r="J142" s="89">
        <v>3510</v>
      </c>
      <c r="K142" s="80"/>
      <c r="L142" s="87">
        <v>604.86690931500004</v>
      </c>
      <c r="M142" s="88">
        <v>1.0049562905662353E-4</v>
      </c>
      <c r="N142" s="88">
        <f t="shared" si="2"/>
        <v>2.9979621075875229E-3</v>
      </c>
      <c r="O142" s="88">
        <f>L142/'סכום נכסי הקרן'!$C$42</f>
        <v>8.086609358983123E-4</v>
      </c>
    </row>
    <row r="143" spans="2:15" s="121" customFormat="1">
      <c r="B143" s="86" t="s">
        <v>642</v>
      </c>
      <c r="C143" s="80" t="s">
        <v>643</v>
      </c>
      <c r="D143" s="93" t="s">
        <v>592</v>
      </c>
      <c r="E143" s="93" t="s">
        <v>593</v>
      </c>
      <c r="F143" s="80" t="s">
        <v>305</v>
      </c>
      <c r="G143" s="93" t="s">
        <v>280</v>
      </c>
      <c r="H143" s="93" t="s">
        <v>155</v>
      </c>
      <c r="I143" s="87">
        <v>26682.674878000002</v>
      </c>
      <c r="J143" s="89">
        <v>1542</v>
      </c>
      <c r="K143" s="80"/>
      <c r="L143" s="87">
        <v>1542.1027811690001</v>
      </c>
      <c r="M143" s="88">
        <v>2.6192574022161055E-5</v>
      </c>
      <c r="N143" s="88">
        <f t="shared" si="2"/>
        <v>7.6432776082686364E-3</v>
      </c>
      <c r="O143" s="88">
        <f>L143/'סכום נכסי הקרן'!$C$42</f>
        <v>2.0616738311635538E-3</v>
      </c>
    </row>
    <row r="144" spans="2:15" s="121" customFormat="1">
      <c r="B144" s="86" t="s">
        <v>644</v>
      </c>
      <c r="C144" s="80" t="s">
        <v>645</v>
      </c>
      <c r="D144" s="93" t="s">
        <v>592</v>
      </c>
      <c r="E144" s="93" t="s">
        <v>593</v>
      </c>
      <c r="F144" s="80" t="s">
        <v>301</v>
      </c>
      <c r="G144" s="93" t="s">
        <v>302</v>
      </c>
      <c r="H144" s="93" t="s">
        <v>155</v>
      </c>
      <c r="I144" s="87">
        <v>6622.780576000001</v>
      </c>
      <c r="J144" s="89">
        <v>1474</v>
      </c>
      <c r="K144" s="80"/>
      <c r="L144" s="87">
        <v>365.878956765</v>
      </c>
      <c r="M144" s="88">
        <v>6.308647348331851E-5</v>
      </c>
      <c r="N144" s="88">
        <f t="shared" si="2"/>
        <v>1.8134423150827203E-3</v>
      </c>
      <c r="O144" s="88">
        <f>L144/'סכום נכסי הקרן'!$C$42</f>
        <v>4.8915226646825878E-4</v>
      </c>
    </row>
    <row r="145" spans="2:15" s="121" customFormat="1">
      <c r="B145" s="86" t="s">
        <v>646</v>
      </c>
      <c r="C145" s="80" t="s">
        <v>647</v>
      </c>
      <c r="D145" s="93" t="s">
        <v>592</v>
      </c>
      <c r="E145" s="93" t="s">
        <v>593</v>
      </c>
      <c r="F145" s="80" t="s">
        <v>648</v>
      </c>
      <c r="G145" s="93" t="s">
        <v>598</v>
      </c>
      <c r="H145" s="93" t="s">
        <v>155</v>
      </c>
      <c r="I145" s="87">
        <v>5.6119000000000002E-2</v>
      </c>
      <c r="J145" s="89">
        <v>4231</v>
      </c>
      <c r="K145" s="80"/>
      <c r="L145" s="87">
        <v>8.8992439999999989E-3</v>
      </c>
      <c r="M145" s="88">
        <v>8.597760546815059E-10</v>
      </c>
      <c r="N145" s="88">
        <f t="shared" si="2"/>
        <v>4.4108209404924687E-8</v>
      </c>
      <c r="O145" s="88">
        <f>L145/'סכום נכסי הקרן'!$C$42</f>
        <v>1.189761064955149E-8</v>
      </c>
    </row>
    <row r="146" spans="2:15" s="121" customFormat="1">
      <c r="B146" s="86" t="s">
        <v>649</v>
      </c>
      <c r="C146" s="80" t="s">
        <v>650</v>
      </c>
      <c r="D146" s="93" t="s">
        <v>592</v>
      </c>
      <c r="E146" s="93" t="s">
        <v>593</v>
      </c>
      <c r="F146" s="80" t="s">
        <v>651</v>
      </c>
      <c r="G146" s="93" t="s">
        <v>598</v>
      </c>
      <c r="H146" s="93" t="s">
        <v>155</v>
      </c>
      <c r="I146" s="87">
        <v>1595.339248</v>
      </c>
      <c r="J146" s="89">
        <v>9034</v>
      </c>
      <c r="K146" s="80"/>
      <c r="L146" s="87">
        <v>540.17280776699999</v>
      </c>
      <c r="M146" s="88">
        <v>3.2995921599250824E-5</v>
      </c>
      <c r="N146" s="88">
        <f t="shared" si="2"/>
        <v>2.6773122885306849E-3</v>
      </c>
      <c r="O146" s="88">
        <f>L146/'סכום נכסי הקרן'!$C$42</f>
        <v>7.2216985513452487E-4</v>
      </c>
    </row>
    <row r="147" spans="2:15" s="121" customFormat="1">
      <c r="B147" s="83"/>
      <c r="C147" s="80"/>
      <c r="D147" s="80"/>
      <c r="E147" s="80"/>
      <c r="F147" s="80"/>
      <c r="G147" s="80"/>
      <c r="H147" s="80"/>
      <c r="I147" s="87"/>
      <c r="J147" s="89"/>
      <c r="K147" s="80"/>
      <c r="L147" s="80"/>
      <c r="M147" s="80"/>
      <c r="N147" s="88"/>
      <c r="O147" s="80"/>
    </row>
    <row r="148" spans="2:15" s="121" customFormat="1">
      <c r="B148" s="98" t="s">
        <v>52</v>
      </c>
      <c r="C148" s="82"/>
      <c r="D148" s="82"/>
      <c r="E148" s="82"/>
      <c r="F148" s="82"/>
      <c r="G148" s="82"/>
      <c r="H148" s="82"/>
      <c r="I148" s="90"/>
      <c r="J148" s="92"/>
      <c r="K148" s="90">
        <v>14.338319999999998</v>
      </c>
      <c r="L148" s="90">
        <f>SUM(L149:L238)</f>
        <v>32195.865473532001</v>
      </c>
      <c r="M148" s="82"/>
      <c r="N148" s="91">
        <f t="shared" si="2"/>
        <v>0.15957557476560194</v>
      </c>
      <c r="O148" s="91">
        <f>L148/'סכום נכסי הקרן'!$C$42</f>
        <v>4.3043417163235606E-2</v>
      </c>
    </row>
    <row r="149" spans="2:15" s="121" customFormat="1">
      <c r="B149" s="86" t="s">
        <v>652</v>
      </c>
      <c r="C149" s="80" t="s">
        <v>653</v>
      </c>
      <c r="D149" s="93" t="s">
        <v>131</v>
      </c>
      <c r="E149" s="93" t="s">
        <v>593</v>
      </c>
      <c r="F149" s="80"/>
      <c r="G149" s="93" t="s">
        <v>654</v>
      </c>
      <c r="H149" s="93" t="s">
        <v>655</v>
      </c>
      <c r="I149" s="87">
        <v>3237</v>
      </c>
      <c r="J149" s="89">
        <v>1869.5</v>
      </c>
      <c r="K149" s="80"/>
      <c r="L149" s="87">
        <v>230.39545000000001</v>
      </c>
      <c r="M149" s="88">
        <v>1.4929790797738543E-6</v>
      </c>
      <c r="N149" s="88">
        <f t="shared" si="2"/>
        <v>1.1419319163000652E-3</v>
      </c>
      <c r="O149" s="88">
        <f>L149/'סכום נכסי הקרן'!$C$42</f>
        <v>3.0802114870973405E-4</v>
      </c>
    </row>
    <row r="150" spans="2:15" s="121" customFormat="1">
      <c r="B150" s="86" t="s">
        <v>656</v>
      </c>
      <c r="C150" s="80" t="s">
        <v>657</v>
      </c>
      <c r="D150" s="93" t="s">
        <v>26</v>
      </c>
      <c r="E150" s="93" t="s">
        <v>593</v>
      </c>
      <c r="F150" s="80"/>
      <c r="G150" s="93" t="s">
        <v>658</v>
      </c>
      <c r="H150" s="93" t="s">
        <v>157</v>
      </c>
      <c r="I150" s="87">
        <v>823</v>
      </c>
      <c r="J150" s="89">
        <v>18240</v>
      </c>
      <c r="K150" s="80"/>
      <c r="L150" s="87">
        <v>644.23438999999996</v>
      </c>
      <c r="M150" s="88">
        <v>4.1064547551064567E-6</v>
      </c>
      <c r="N150" s="88">
        <f t="shared" si="2"/>
        <v>3.1930830731210337E-3</v>
      </c>
      <c r="O150" s="88">
        <f>L150/'סכום נכסי הקרן'!$C$42</f>
        <v>8.6129225575468072E-4</v>
      </c>
    </row>
    <row r="151" spans="2:15" s="121" customFormat="1">
      <c r="B151" s="86" t="s">
        <v>659</v>
      </c>
      <c r="C151" s="80" t="s">
        <v>660</v>
      </c>
      <c r="D151" s="93" t="s">
        <v>26</v>
      </c>
      <c r="E151" s="93" t="s">
        <v>593</v>
      </c>
      <c r="F151" s="80"/>
      <c r="G151" s="93" t="s">
        <v>654</v>
      </c>
      <c r="H151" s="93" t="s">
        <v>157</v>
      </c>
      <c r="I151" s="87">
        <v>1157</v>
      </c>
      <c r="J151" s="89">
        <v>8396</v>
      </c>
      <c r="K151" s="80"/>
      <c r="L151" s="87">
        <v>416.89340000000004</v>
      </c>
      <c r="M151" s="88">
        <v>1.4902728826310114E-6</v>
      </c>
      <c r="N151" s="88">
        <f t="shared" si="2"/>
        <v>2.0662902811442222E-3</v>
      </c>
      <c r="O151" s="88">
        <f>L151/'סכום נכסי הקרן'!$C$42</f>
        <v>5.5735468715856424E-4</v>
      </c>
    </row>
    <row r="152" spans="2:15" s="121" customFormat="1">
      <c r="B152" s="86" t="s">
        <v>661</v>
      </c>
      <c r="C152" s="80" t="s">
        <v>662</v>
      </c>
      <c r="D152" s="93" t="s">
        <v>596</v>
      </c>
      <c r="E152" s="93" t="s">
        <v>593</v>
      </c>
      <c r="F152" s="80"/>
      <c r="G152" s="93" t="s">
        <v>663</v>
      </c>
      <c r="H152" s="93" t="s">
        <v>155</v>
      </c>
      <c r="I152" s="87">
        <v>591</v>
      </c>
      <c r="J152" s="89">
        <v>11524</v>
      </c>
      <c r="K152" s="87">
        <v>2.1486199999999998</v>
      </c>
      <c r="L152" s="87">
        <v>257.41305999999997</v>
      </c>
      <c r="M152" s="88">
        <v>5.4963143492278718E-6</v>
      </c>
      <c r="N152" s="88">
        <f t="shared" si="2"/>
        <v>1.2758419877061966E-3</v>
      </c>
      <c r="O152" s="88">
        <f>L152/'סכום נכסי הקרן'!$C$42</f>
        <v>3.4414163315329218E-4</v>
      </c>
    </row>
    <row r="153" spans="2:15" s="121" customFormat="1">
      <c r="B153" s="86" t="s">
        <v>664</v>
      </c>
      <c r="C153" s="80" t="s">
        <v>665</v>
      </c>
      <c r="D153" s="93" t="s">
        <v>596</v>
      </c>
      <c r="E153" s="93" t="s">
        <v>593</v>
      </c>
      <c r="F153" s="80"/>
      <c r="G153" s="93" t="s">
        <v>666</v>
      </c>
      <c r="H153" s="93" t="s">
        <v>155</v>
      </c>
      <c r="I153" s="87">
        <v>709</v>
      </c>
      <c r="J153" s="89">
        <v>13707</v>
      </c>
      <c r="K153" s="80"/>
      <c r="L153" s="87">
        <v>364.2405</v>
      </c>
      <c r="M153" s="88">
        <v>2.7351450723916866E-7</v>
      </c>
      <c r="N153" s="88">
        <f t="shared" si="2"/>
        <v>1.8053214686275007E-3</v>
      </c>
      <c r="O153" s="88">
        <f>L153/'סכום נכסי הקרן'!$C$42</f>
        <v>4.8696177470782459E-4</v>
      </c>
    </row>
    <row r="154" spans="2:15" s="121" customFormat="1">
      <c r="B154" s="86" t="s">
        <v>667</v>
      </c>
      <c r="C154" s="80" t="s">
        <v>668</v>
      </c>
      <c r="D154" s="93" t="s">
        <v>592</v>
      </c>
      <c r="E154" s="93" t="s">
        <v>593</v>
      </c>
      <c r="F154" s="80"/>
      <c r="G154" s="93" t="s">
        <v>598</v>
      </c>
      <c r="H154" s="93" t="s">
        <v>155</v>
      </c>
      <c r="I154" s="87">
        <v>359</v>
      </c>
      <c r="J154" s="89">
        <v>103561</v>
      </c>
      <c r="K154" s="80"/>
      <c r="L154" s="87">
        <v>1393.4463999999998</v>
      </c>
      <c r="M154" s="88">
        <v>1.0268436817414423E-6</v>
      </c>
      <c r="N154" s="88">
        <f t="shared" si="2"/>
        <v>6.9064771800546711E-3</v>
      </c>
      <c r="O154" s="88">
        <f>L154/'סכום נכסי הקרן'!$C$42</f>
        <v>1.8629315847749747E-3</v>
      </c>
    </row>
    <row r="155" spans="2:15" s="121" customFormat="1">
      <c r="B155" s="86" t="s">
        <v>669</v>
      </c>
      <c r="C155" s="80" t="s">
        <v>670</v>
      </c>
      <c r="D155" s="93" t="s">
        <v>592</v>
      </c>
      <c r="E155" s="93" t="s">
        <v>593</v>
      </c>
      <c r="F155" s="80"/>
      <c r="G155" s="93" t="s">
        <v>666</v>
      </c>
      <c r="H155" s="93" t="s">
        <v>155</v>
      </c>
      <c r="I155" s="87">
        <v>305</v>
      </c>
      <c r="J155" s="89">
        <v>150197</v>
      </c>
      <c r="K155" s="80"/>
      <c r="L155" s="87">
        <v>1716.96199</v>
      </c>
      <c r="M155" s="88">
        <v>6.2376189909672484E-7</v>
      </c>
      <c r="N155" s="88">
        <f t="shared" si="2"/>
        <v>8.5099497210343062E-3</v>
      </c>
      <c r="O155" s="88">
        <f>L155/'סכום נכסי הקרן'!$C$42</f>
        <v>2.2954472601379532E-3</v>
      </c>
    </row>
    <row r="156" spans="2:15" s="121" customFormat="1">
      <c r="B156" s="86" t="s">
        <v>671</v>
      </c>
      <c r="C156" s="80" t="s">
        <v>672</v>
      </c>
      <c r="D156" s="93" t="s">
        <v>592</v>
      </c>
      <c r="E156" s="93" t="s">
        <v>593</v>
      </c>
      <c r="F156" s="80"/>
      <c r="G156" s="93" t="s">
        <v>673</v>
      </c>
      <c r="H156" s="93" t="s">
        <v>155</v>
      </c>
      <c r="I156" s="87">
        <v>843</v>
      </c>
      <c r="J156" s="89">
        <v>15774</v>
      </c>
      <c r="K156" s="80"/>
      <c r="L156" s="87">
        <v>498.38963000000001</v>
      </c>
      <c r="M156" s="88">
        <v>1.7764579493648372E-7</v>
      </c>
      <c r="N156" s="88">
        <f t="shared" si="2"/>
        <v>2.4702181629454073E-3</v>
      </c>
      <c r="O156" s="88">
        <f>L156/'סכום נכסי הקרן'!$C$42</f>
        <v>6.6630893247943612E-4</v>
      </c>
    </row>
    <row r="157" spans="2:15" s="121" customFormat="1">
      <c r="B157" s="86" t="s">
        <v>674</v>
      </c>
      <c r="C157" s="80" t="s">
        <v>675</v>
      </c>
      <c r="D157" s="93" t="s">
        <v>596</v>
      </c>
      <c r="E157" s="93" t="s">
        <v>593</v>
      </c>
      <c r="F157" s="80"/>
      <c r="G157" s="93" t="s">
        <v>676</v>
      </c>
      <c r="H157" s="93" t="s">
        <v>155</v>
      </c>
      <c r="I157" s="87">
        <v>2164</v>
      </c>
      <c r="J157" s="89">
        <v>6157</v>
      </c>
      <c r="K157" s="80"/>
      <c r="L157" s="87">
        <v>499.37407000000002</v>
      </c>
      <c r="M157" s="88">
        <v>8.2133874184135739E-6</v>
      </c>
      <c r="N157" s="88">
        <f t="shared" si="2"/>
        <v>2.4750974409679656E-3</v>
      </c>
      <c r="O157" s="88">
        <f>L157/'סכום נכסי הקרן'!$C$42</f>
        <v>6.6762505369465899E-4</v>
      </c>
    </row>
    <row r="158" spans="2:15" s="121" customFormat="1">
      <c r="B158" s="86" t="s">
        <v>677</v>
      </c>
      <c r="C158" s="80" t="s">
        <v>678</v>
      </c>
      <c r="D158" s="93" t="s">
        <v>26</v>
      </c>
      <c r="E158" s="93" t="s">
        <v>593</v>
      </c>
      <c r="F158" s="80"/>
      <c r="G158" s="93" t="s">
        <v>641</v>
      </c>
      <c r="H158" s="93" t="s">
        <v>157</v>
      </c>
      <c r="I158" s="87">
        <v>433</v>
      </c>
      <c r="J158" s="89">
        <v>13716</v>
      </c>
      <c r="K158" s="80"/>
      <c r="L158" s="87">
        <v>254.87932000000001</v>
      </c>
      <c r="M158" s="88">
        <v>1.0035558626369539E-6</v>
      </c>
      <c r="N158" s="88">
        <f t="shared" si="2"/>
        <v>1.2632837597828322E-3</v>
      </c>
      <c r="O158" s="88">
        <f>L158/'סכום נכסי הקרן'!$C$42</f>
        <v>3.4075421597412571E-4</v>
      </c>
    </row>
    <row r="159" spans="2:15" s="121" customFormat="1">
      <c r="B159" s="86" t="s">
        <v>679</v>
      </c>
      <c r="C159" s="80" t="s">
        <v>680</v>
      </c>
      <c r="D159" s="93" t="s">
        <v>115</v>
      </c>
      <c r="E159" s="93" t="s">
        <v>593</v>
      </c>
      <c r="F159" s="80"/>
      <c r="G159" s="93" t="s">
        <v>654</v>
      </c>
      <c r="H159" s="93" t="s">
        <v>158</v>
      </c>
      <c r="I159" s="87">
        <v>8041</v>
      </c>
      <c r="J159" s="89">
        <v>459.2</v>
      </c>
      <c r="K159" s="80"/>
      <c r="L159" s="87">
        <v>176.99279999999999</v>
      </c>
      <c r="M159" s="88">
        <v>2.516122847245728E-6</v>
      </c>
      <c r="N159" s="88">
        <f t="shared" si="2"/>
        <v>8.7724704318298892E-4</v>
      </c>
      <c r="O159" s="88">
        <f>L159/'סכום נכסי הקרן'!$C$42</f>
        <v>2.366258776783665E-4</v>
      </c>
    </row>
    <row r="160" spans="2:15" s="121" customFormat="1">
      <c r="B160" s="86" t="s">
        <v>681</v>
      </c>
      <c r="C160" s="80" t="s">
        <v>682</v>
      </c>
      <c r="D160" s="93" t="s">
        <v>596</v>
      </c>
      <c r="E160" s="93" t="s">
        <v>593</v>
      </c>
      <c r="F160" s="80"/>
      <c r="G160" s="93" t="s">
        <v>683</v>
      </c>
      <c r="H160" s="93" t="s">
        <v>155</v>
      </c>
      <c r="I160" s="87">
        <v>10130</v>
      </c>
      <c r="J160" s="89">
        <v>2464</v>
      </c>
      <c r="K160" s="80"/>
      <c r="L160" s="87">
        <v>935.51279</v>
      </c>
      <c r="M160" s="88">
        <v>1.0321781945457418E-6</v>
      </c>
      <c r="N160" s="88">
        <f t="shared" si="2"/>
        <v>4.6367752184685957E-3</v>
      </c>
      <c r="O160" s="88">
        <f>L160/'סכום נכסי הקרן'!$C$42</f>
        <v>1.2507092662135827E-3</v>
      </c>
    </row>
    <row r="161" spans="2:15" s="121" customFormat="1">
      <c r="B161" s="86" t="s">
        <v>684</v>
      </c>
      <c r="C161" s="80" t="s">
        <v>685</v>
      </c>
      <c r="D161" s="93" t="s">
        <v>596</v>
      </c>
      <c r="E161" s="93" t="s">
        <v>593</v>
      </c>
      <c r="F161" s="80"/>
      <c r="G161" s="93" t="s">
        <v>618</v>
      </c>
      <c r="H161" s="93" t="s">
        <v>155</v>
      </c>
      <c r="I161" s="87">
        <v>345</v>
      </c>
      <c r="J161" s="89">
        <v>22532</v>
      </c>
      <c r="K161" s="80"/>
      <c r="L161" s="87">
        <v>291.35228000000001</v>
      </c>
      <c r="M161" s="88">
        <v>1.2803756409848079E-6</v>
      </c>
      <c r="N161" s="88">
        <f t="shared" si="2"/>
        <v>1.444058324150035E-3</v>
      </c>
      <c r="O161" s="88">
        <f>L161/'סכום נכסי הקרן'!$C$42</f>
        <v>3.895157823854597E-4</v>
      </c>
    </row>
    <row r="162" spans="2:15" s="121" customFormat="1">
      <c r="B162" s="86" t="s">
        <v>686</v>
      </c>
      <c r="C162" s="80" t="s">
        <v>687</v>
      </c>
      <c r="D162" s="93" t="s">
        <v>115</v>
      </c>
      <c r="E162" s="93" t="s">
        <v>593</v>
      </c>
      <c r="F162" s="80"/>
      <c r="G162" s="93" t="s">
        <v>688</v>
      </c>
      <c r="H162" s="93" t="s">
        <v>158</v>
      </c>
      <c r="I162" s="87">
        <v>2029</v>
      </c>
      <c r="J162" s="89">
        <v>1651.6</v>
      </c>
      <c r="K162" s="80"/>
      <c r="L162" s="87">
        <v>160.63142999999999</v>
      </c>
      <c r="M162" s="88">
        <v>9.6066810031868818E-7</v>
      </c>
      <c r="N162" s="88">
        <f t="shared" si="2"/>
        <v>7.9615355545398041E-4</v>
      </c>
      <c r="O162" s="88">
        <f>L162/'סכום נכסי הקרן'!$C$42</f>
        <v>2.1475197356322456E-4</v>
      </c>
    </row>
    <row r="163" spans="2:15" s="121" customFormat="1">
      <c r="B163" s="86" t="s">
        <v>689</v>
      </c>
      <c r="C163" s="80" t="s">
        <v>690</v>
      </c>
      <c r="D163" s="93" t="s">
        <v>596</v>
      </c>
      <c r="E163" s="93" t="s">
        <v>593</v>
      </c>
      <c r="F163" s="80"/>
      <c r="G163" s="93" t="s">
        <v>691</v>
      </c>
      <c r="H163" s="93" t="s">
        <v>155</v>
      </c>
      <c r="I163" s="87">
        <v>117</v>
      </c>
      <c r="J163" s="89">
        <v>39282</v>
      </c>
      <c r="K163" s="80"/>
      <c r="L163" s="87">
        <v>172.25785000000002</v>
      </c>
      <c r="M163" s="88">
        <v>7.4185722764897833E-7</v>
      </c>
      <c r="N163" s="88">
        <f t="shared" si="2"/>
        <v>8.5377873889536104E-4</v>
      </c>
      <c r="O163" s="88">
        <f>L163/'סכום נכסי הקרן'!$C$42</f>
        <v>2.3029561057420647E-4</v>
      </c>
    </row>
    <row r="164" spans="2:15" s="121" customFormat="1">
      <c r="B164" s="86" t="s">
        <v>692</v>
      </c>
      <c r="C164" s="80" t="s">
        <v>693</v>
      </c>
      <c r="D164" s="93" t="s">
        <v>592</v>
      </c>
      <c r="E164" s="93" t="s">
        <v>593</v>
      </c>
      <c r="F164" s="80"/>
      <c r="G164" s="93" t="s">
        <v>666</v>
      </c>
      <c r="H164" s="93" t="s">
        <v>155</v>
      </c>
      <c r="I164" s="87">
        <v>44</v>
      </c>
      <c r="J164" s="89">
        <v>172242</v>
      </c>
      <c r="K164" s="80"/>
      <c r="L164" s="87">
        <v>284.04773</v>
      </c>
      <c r="M164" s="88">
        <v>9.4971709870232813E-7</v>
      </c>
      <c r="N164" s="88">
        <f t="shared" si="2"/>
        <v>1.4078540554493741E-3</v>
      </c>
      <c r="O164" s="88">
        <f>L164/'סכום נכסי הקרן'!$C$42</f>
        <v>3.7975015601650282E-4</v>
      </c>
    </row>
    <row r="165" spans="2:15" s="121" customFormat="1">
      <c r="B165" s="86" t="s">
        <v>694</v>
      </c>
      <c r="C165" s="80" t="s">
        <v>695</v>
      </c>
      <c r="D165" s="93" t="s">
        <v>596</v>
      </c>
      <c r="E165" s="93" t="s">
        <v>593</v>
      </c>
      <c r="F165" s="80"/>
      <c r="G165" s="93" t="s">
        <v>663</v>
      </c>
      <c r="H165" s="93" t="s">
        <v>155</v>
      </c>
      <c r="I165" s="87">
        <v>585</v>
      </c>
      <c r="J165" s="89">
        <v>11255</v>
      </c>
      <c r="K165" s="87">
        <v>2.0829499999999999</v>
      </c>
      <c r="L165" s="87">
        <v>248.85782999999998</v>
      </c>
      <c r="M165" s="88">
        <v>3.7878665246486509E-6</v>
      </c>
      <c r="N165" s="88">
        <f t="shared" si="2"/>
        <v>1.2334388491533831E-3</v>
      </c>
      <c r="O165" s="88">
        <f>L165/'סכום נכסי הקרן'!$C$42</f>
        <v>3.3270394299024438E-4</v>
      </c>
    </row>
    <row r="166" spans="2:15" s="121" customFormat="1">
      <c r="B166" s="86" t="s">
        <v>696</v>
      </c>
      <c r="C166" s="80" t="s">
        <v>697</v>
      </c>
      <c r="D166" s="93" t="s">
        <v>115</v>
      </c>
      <c r="E166" s="93" t="s">
        <v>593</v>
      </c>
      <c r="F166" s="80"/>
      <c r="G166" s="93" t="s">
        <v>688</v>
      </c>
      <c r="H166" s="93" t="s">
        <v>158</v>
      </c>
      <c r="I166" s="87">
        <v>12711</v>
      </c>
      <c r="J166" s="89">
        <v>495.95</v>
      </c>
      <c r="K166" s="80"/>
      <c r="L166" s="87">
        <v>302.17690000000005</v>
      </c>
      <c r="M166" s="88">
        <v>6.3224401145922139E-7</v>
      </c>
      <c r="N166" s="88">
        <f t="shared" si="2"/>
        <v>1.4977094663918633E-3</v>
      </c>
      <c r="O166" s="88">
        <f>L166/'סכום נכסי הקרן'!$C$42</f>
        <v>4.0398747393469115E-4</v>
      </c>
    </row>
    <row r="167" spans="2:15" s="121" customFormat="1">
      <c r="B167" s="86" t="s">
        <v>698</v>
      </c>
      <c r="C167" s="80" t="s">
        <v>699</v>
      </c>
      <c r="D167" s="93" t="s">
        <v>115</v>
      </c>
      <c r="E167" s="93" t="s">
        <v>593</v>
      </c>
      <c r="F167" s="80"/>
      <c r="G167" s="93" t="s">
        <v>663</v>
      </c>
      <c r="H167" s="93" t="s">
        <v>158</v>
      </c>
      <c r="I167" s="87">
        <v>7357</v>
      </c>
      <c r="J167" s="89">
        <v>533.20000000000005</v>
      </c>
      <c r="K167" s="80"/>
      <c r="L167" s="87">
        <v>188.03320000000002</v>
      </c>
      <c r="M167" s="88">
        <v>7.6586016133393431E-6</v>
      </c>
      <c r="N167" s="88">
        <f t="shared" si="2"/>
        <v>9.3196767733057847E-4</v>
      </c>
      <c r="O167" s="88">
        <f>L167/'סכום נכסי הקרן'!$C$42</f>
        <v>2.5138605063410393E-4</v>
      </c>
    </row>
    <row r="168" spans="2:15" s="121" customFormat="1">
      <c r="B168" s="86" t="s">
        <v>700</v>
      </c>
      <c r="C168" s="80" t="s">
        <v>701</v>
      </c>
      <c r="D168" s="93" t="s">
        <v>596</v>
      </c>
      <c r="E168" s="93" t="s">
        <v>593</v>
      </c>
      <c r="F168" s="80"/>
      <c r="G168" s="93" t="s">
        <v>257</v>
      </c>
      <c r="H168" s="93" t="s">
        <v>155</v>
      </c>
      <c r="I168" s="87">
        <v>905</v>
      </c>
      <c r="J168" s="89">
        <v>4351</v>
      </c>
      <c r="K168" s="80"/>
      <c r="L168" s="87">
        <v>147.58331000000001</v>
      </c>
      <c r="M168" s="88">
        <v>3.9212889249832343E-6</v>
      </c>
      <c r="N168" s="88">
        <f t="shared" si="2"/>
        <v>7.3148185870079718E-4</v>
      </c>
      <c r="O168" s="88">
        <f>L168/'סכום נכסי הקרן'!$C$42</f>
        <v>1.9730763205863994E-4</v>
      </c>
    </row>
    <row r="169" spans="2:15" s="121" customFormat="1">
      <c r="B169" s="86" t="s">
        <v>702</v>
      </c>
      <c r="C169" s="80" t="s">
        <v>703</v>
      </c>
      <c r="D169" s="93" t="s">
        <v>596</v>
      </c>
      <c r="E169" s="93" t="s">
        <v>593</v>
      </c>
      <c r="F169" s="80"/>
      <c r="G169" s="93" t="s">
        <v>688</v>
      </c>
      <c r="H169" s="93" t="s">
        <v>155</v>
      </c>
      <c r="I169" s="87">
        <v>1067</v>
      </c>
      <c r="J169" s="89">
        <v>5919</v>
      </c>
      <c r="K169" s="80"/>
      <c r="L169" s="87">
        <v>236.70767999999998</v>
      </c>
      <c r="M169" s="88">
        <v>4.1536084923394614E-6</v>
      </c>
      <c r="N169" s="88">
        <f t="shared" si="2"/>
        <v>1.1732178505493168E-3</v>
      </c>
      <c r="O169" s="88">
        <f>L169/'סכום נכסי הקרן'!$C$42</f>
        <v>3.1646011890432786E-4</v>
      </c>
    </row>
    <row r="170" spans="2:15" s="121" customFormat="1">
      <c r="B170" s="86" t="s">
        <v>704</v>
      </c>
      <c r="C170" s="80" t="s">
        <v>705</v>
      </c>
      <c r="D170" s="93" t="s">
        <v>592</v>
      </c>
      <c r="E170" s="93" t="s">
        <v>593</v>
      </c>
      <c r="F170" s="80"/>
      <c r="G170" s="93" t="s">
        <v>673</v>
      </c>
      <c r="H170" s="93" t="s">
        <v>155</v>
      </c>
      <c r="I170" s="87">
        <v>2930</v>
      </c>
      <c r="J170" s="89">
        <v>4333</v>
      </c>
      <c r="K170" s="80"/>
      <c r="L170" s="87">
        <v>475.83446000000004</v>
      </c>
      <c r="M170" s="88">
        <v>6.5169593870186254E-7</v>
      </c>
      <c r="N170" s="88">
        <f t="shared" si="2"/>
        <v>2.3584257273718155E-3</v>
      </c>
      <c r="O170" s="88">
        <f>L170/'סכום נכסי הקרן'!$C$42</f>
        <v>6.3615439004926523E-4</v>
      </c>
    </row>
    <row r="171" spans="2:15" s="121" customFormat="1">
      <c r="B171" s="86" t="s">
        <v>706</v>
      </c>
      <c r="C171" s="80" t="s">
        <v>707</v>
      </c>
      <c r="D171" s="93" t="s">
        <v>596</v>
      </c>
      <c r="E171" s="93" t="s">
        <v>593</v>
      </c>
      <c r="F171" s="80"/>
      <c r="G171" s="93" t="s">
        <v>683</v>
      </c>
      <c r="H171" s="93" t="s">
        <v>155</v>
      </c>
      <c r="I171" s="87">
        <v>2601</v>
      </c>
      <c r="J171" s="89">
        <v>5206</v>
      </c>
      <c r="K171" s="80"/>
      <c r="L171" s="87">
        <v>507.50941</v>
      </c>
      <c r="M171" s="88">
        <v>1.065050895655943E-6</v>
      </c>
      <c r="N171" s="88">
        <f t="shared" si="2"/>
        <v>2.5154194368925925E-3</v>
      </c>
      <c r="O171" s="88">
        <f>L171/'סכום נכסי הקרן'!$C$42</f>
        <v>6.7850138294484269E-4</v>
      </c>
    </row>
    <row r="172" spans="2:15" s="121" customFormat="1">
      <c r="B172" s="86" t="s">
        <v>708</v>
      </c>
      <c r="C172" s="80" t="s">
        <v>709</v>
      </c>
      <c r="D172" s="93" t="s">
        <v>592</v>
      </c>
      <c r="E172" s="93" t="s">
        <v>593</v>
      </c>
      <c r="F172" s="80"/>
      <c r="G172" s="93" t="s">
        <v>710</v>
      </c>
      <c r="H172" s="93" t="s">
        <v>155</v>
      </c>
      <c r="I172" s="87">
        <v>831</v>
      </c>
      <c r="J172" s="89">
        <v>2706</v>
      </c>
      <c r="K172" s="80"/>
      <c r="L172" s="87">
        <v>84.280749999999998</v>
      </c>
      <c r="M172" s="88">
        <v>1.524160642349891E-6</v>
      </c>
      <c r="N172" s="88">
        <f t="shared" si="2"/>
        <v>4.1772907561632276E-4</v>
      </c>
      <c r="O172" s="88">
        <f>L172/'סכום נכסי הקרן'!$C$42</f>
        <v>1.1267693623775085E-4</v>
      </c>
    </row>
    <row r="173" spans="2:15" s="121" customFormat="1">
      <c r="B173" s="86" t="s">
        <v>711</v>
      </c>
      <c r="C173" s="80" t="s">
        <v>712</v>
      </c>
      <c r="D173" s="93" t="s">
        <v>26</v>
      </c>
      <c r="E173" s="93" t="s">
        <v>593</v>
      </c>
      <c r="F173" s="80"/>
      <c r="G173" s="93" t="s">
        <v>713</v>
      </c>
      <c r="H173" s="93" t="s">
        <v>157</v>
      </c>
      <c r="I173" s="87">
        <v>1915</v>
      </c>
      <c r="J173" s="89">
        <v>2391</v>
      </c>
      <c r="K173" s="80"/>
      <c r="L173" s="87">
        <v>196.50227999999998</v>
      </c>
      <c r="M173" s="88">
        <v>1.5487177777731824E-6</v>
      </c>
      <c r="N173" s="88">
        <f t="shared" si="2"/>
        <v>9.7394382205782254E-4</v>
      </c>
      <c r="O173" s="88">
        <f>L173/'סכום נכסי הקרן'!$C$42</f>
        <v>2.6270856481619659E-4</v>
      </c>
    </row>
    <row r="174" spans="2:15" s="121" customFormat="1">
      <c r="B174" s="86" t="s">
        <v>714</v>
      </c>
      <c r="C174" s="80" t="s">
        <v>715</v>
      </c>
      <c r="D174" s="93" t="s">
        <v>26</v>
      </c>
      <c r="E174" s="93" t="s">
        <v>593</v>
      </c>
      <c r="F174" s="80"/>
      <c r="G174" s="93" t="s">
        <v>663</v>
      </c>
      <c r="H174" s="93" t="s">
        <v>157</v>
      </c>
      <c r="I174" s="87">
        <v>1638</v>
      </c>
      <c r="J174" s="89">
        <v>4000</v>
      </c>
      <c r="K174" s="80"/>
      <c r="L174" s="87">
        <v>281.18563</v>
      </c>
      <c r="M174" s="88">
        <v>4.5889801357253915E-6</v>
      </c>
      <c r="N174" s="88">
        <f t="shared" si="2"/>
        <v>1.3936683441532422E-3</v>
      </c>
      <c r="O174" s="88">
        <f>L174/'סכום נכסי הקרן'!$C$42</f>
        <v>3.7592374655519561E-4</v>
      </c>
    </row>
    <row r="175" spans="2:15" s="121" customFormat="1">
      <c r="B175" s="86" t="s">
        <v>716</v>
      </c>
      <c r="C175" s="80" t="s">
        <v>717</v>
      </c>
      <c r="D175" s="93" t="s">
        <v>26</v>
      </c>
      <c r="E175" s="93" t="s">
        <v>593</v>
      </c>
      <c r="F175" s="80"/>
      <c r="G175" s="93" t="s">
        <v>654</v>
      </c>
      <c r="H175" s="93" t="s">
        <v>157</v>
      </c>
      <c r="I175" s="87">
        <v>942</v>
      </c>
      <c r="J175" s="89">
        <v>7296</v>
      </c>
      <c r="K175" s="80"/>
      <c r="L175" s="87">
        <v>294.95446000000004</v>
      </c>
      <c r="M175" s="88">
        <v>9.6122448979591833E-6</v>
      </c>
      <c r="N175" s="88">
        <f t="shared" si="2"/>
        <v>1.4619121676623865E-3</v>
      </c>
      <c r="O175" s="88">
        <f>L175/'סכום נכסי הקרן'!$C$42</f>
        <v>3.943316223747444E-4</v>
      </c>
    </row>
    <row r="176" spans="2:15" s="121" customFormat="1">
      <c r="B176" s="86" t="s">
        <v>718</v>
      </c>
      <c r="C176" s="80" t="s">
        <v>719</v>
      </c>
      <c r="D176" s="93" t="s">
        <v>115</v>
      </c>
      <c r="E176" s="93" t="s">
        <v>593</v>
      </c>
      <c r="F176" s="80"/>
      <c r="G176" s="93" t="s">
        <v>688</v>
      </c>
      <c r="H176" s="93" t="s">
        <v>158</v>
      </c>
      <c r="I176" s="87">
        <v>19641.621299999999</v>
      </c>
      <c r="J176" s="89">
        <v>628.29999999999995</v>
      </c>
      <c r="K176" s="80"/>
      <c r="L176" s="87">
        <v>591.54537699000002</v>
      </c>
      <c r="M176" s="88">
        <v>1.2824855990355198E-4</v>
      </c>
      <c r="N176" s="88">
        <f t="shared" si="2"/>
        <v>2.9319352700959813E-3</v>
      </c>
      <c r="O176" s="88">
        <f>L176/'סכום נכסי הקרן'!$C$42</f>
        <v>7.9085106296323323E-4</v>
      </c>
    </row>
    <row r="177" spans="2:15" s="121" customFormat="1">
      <c r="B177" s="86" t="s">
        <v>720</v>
      </c>
      <c r="C177" s="80" t="s">
        <v>721</v>
      </c>
      <c r="D177" s="93" t="s">
        <v>26</v>
      </c>
      <c r="E177" s="93" t="s">
        <v>593</v>
      </c>
      <c r="F177" s="80"/>
      <c r="G177" s="93" t="s">
        <v>673</v>
      </c>
      <c r="H177" s="93" t="s">
        <v>162</v>
      </c>
      <c r="I177" s="87">
        <v>15881</v>
      </c>
      <c r="J177" s="89">
        <v>7792</v>
      </c>
      <c r="K177" s="80"/>
      <c r="L177" s="87">
        <v>518.36676999999997</v>
      </c>
      <c r="M177" s="88">
        <v>5.1689304640074896E-6</v>
      </c>
      <c r="N177" s="88">
        <f t="shared" si="2"/>
        <v>2.5692328516573357E-3</v>
      </c>
      <c r="O177" s="88">
        <f>L177/'סכום נכסי הקרן'!$C$42</f>
        <v>6.9301684537760827E-4</v>
      </c>
    </row>
    <row r="178" spans="2:15" s="121" customFormat="1">
      <c r="B178" s="86" t="s">
        <v>722</v>
      </c>
      <c r="C178" s="80" t="s">
        <v>723</v>
      </c>
      <c r="D178" s="93" t="s">
        <v>592</v>
      </c>
      <c r="E178" s="93" t="s">
        <v>593</v>
      </c>
      <c r="F178" s="80"/>
      <c r="G178" s="93" t="s">
        <v>666</v>
      </c>
      <c r="H178" s="93" t="s">
        <v>155</v>
      </c>
      <c r="I178" s="87">
        <v>609</v>
      </c>
      <c r="J178" s="89">
        <v>11265</v>
      </c>
      <c r="K178" s="80"/>
      <c r="L178" s="87">
        <v>257.12723</v>
      </c>
      <c r="M178" s="88">
        <v>4.4722051458807987E-6</v>
      </c>
      <c r="N178" s="88">
        <f t="shared" si="2"/>
        <v>1.2744253000084315E-3</v>
      </c>
      <c r="O178" s="88">
        <f>L178/'סכום נכסי הקרן'!$C$42</f>
        <v>3.4375950023818601E-4</v>
      </c>
    </row>
    <row r="179" spans="2:15" s="121" customFormat="1">
      <c r="B179" s="86" t="s">
        <v>724</v>
      </c>
      <c r="C179" s="80" t="s">
        <v>725</v>
      </c>
      <c r="D179" s="93" t="s">
        <v>592</v>
      </c>
      <c r="E179" s="93" t="s">
        <v>593</v>
      </c>
      <c r="F179" s="80"/>
      <c r="G179" s="93" t="s">
        <v>673</v>
      </c>
      <c r="H179" s="93" t="s">
        <v>155</v>
      </c>
      <c r="I179" s="87">
        <v>2713</v>
      </c>
      <c r="J179" s="89">
        <v>13109</v>
      </c>
      <c r="K179" s="80"/>
      <c r="L179" s="87">
        <v>1332.9656</v>
      </c>
      <c r="M179" s="88">
        <v>1.1292562565825821E-6</v>
      </c>
      <c r="N179" s="88">
        <f t="shared" si="2"/>
        <v>6.606710167106452E-3</v>
      </c>
      <c r="O179" s="88">
        <f>L179/'סכום נכסי הקרן'!$C$42</f>
        <v>1.7820733669113684E-3</v>
      </c>
    </row>
    <row r="180" spans="2:15" s="121" customFormat="1">
      <c r="B180" s="86" t="s">
        <v>726</v>
      </c>
      <c r="C180" s="80" t="s">
        <v>727</v>
      </c>
      <c r="D180" s="93" t="s">
        <v>26</v>
      </c>
      <c r="E180" s="93" t="s">
        <v>593</v>
      </c>
      <c r="F180" s="80"/>
      <c r="G180" s="93" t="s">
        <v>663</v>
      </c>
      <c r="H180" s="93" t="s">
        <v>157</v>
      </c>
      <c r="I180" s="87">
        <v>368</v>
      </c>
      <c r="J180" s="89">
        <v>11300</v>
      </c>
      <c r="K180" s="80"/>
      <c r="L180" s="87">
        <v>178.46189000000001</v>
      </c>
      <c r="M180" s="88">
        <v>4.8252491441345448E-6</v>
      </c>
      <c r="N180" s="88">
        <f t="shared" si="2"/>
        <v>8.8452844027185195E-4</v>
      </c>
      <c r="O180" s="88">
        <f>L180/'סכום נכסי הקרן'!$C$42</f>
        <v>2.385899389884227E-4</v>
      </c>
    </row>
    <row r="181" spans="2:15" s="121" customFormat="1">
      <c r="B181" s="86" t="s">
        <v>728</v>
      </c>
      <c r="C181" s="80" t="s">
        <v>729</v>
      </c>
      <c r="D181" s="93" t="s">
        <v>596</v>
      </c>
      <c r="E181" s="93" t="s">
        <v>593</v>
      </c>
      <c r="F181" s="80"/>
      <c r="G181" s="93" t="s">
        <v>691</v>
      </c>
      <c r="H181" s="93" t="s">
        <v>155</v>
      </c>
      <c r="I181" s="87">
        <v>878</v>
      </c>
      <c r="J181" s="89">
        <v>16705</v>
      </c>
      <c r="K181" s="80"/>
      <c r="L181" s="87">
        <v>549.71878000000004</v>
      </c>
      <c r="M181" s="88">
        <v>2.3603816764054365E-6</v>
      </c>
      <c r="N181" s="88">
        <f t="shared" si="2"/>
        <v>2.7246259414911793E-3</v>
      </c>
      <c r="O181" s="88">
        <f>L181/'סכום נכסי הקרן'!$C$42</f>
        <v>7.3493209211776349E-4</v>
      </c>
    </row>
    <row r="182" spans="2:15" s="121" customFormat="1">
      <c r="B182" s="86" t="s">
        <v>730</v>
      </c>
      <c r="C182" s="80" t="s">
        <v>731</v>
      </c>
      <c r="D182" s="93" t="s">
        <v>116</v>
      </c>
      <c r="E182" s="93" t="s">
        <v>593</v>
      </c>
      <c r="F182" s="80"/>
      <c r="G182" s="93" t="s">
        <v>688</v>
      </c>
      <c r="H182" s="93" t="s">
        <v>165</v>
      </c>
      <c r="I182" s="87">
        <v>6712</v>
      </c>
      <c r="J182" s="89">
        <v>981.7</v>
      </c>
      <c r="K182" s="80"/>
      <c r="L182" s="87">
        <v>224.77635999999998</v>
      </c>
      <c r="M182" s="88">
        <v>4.5899553286290395E-6</v>
      </c>
      <c r="N182" s="88">
        <f t="shared" si="2"/>
        <v>1.1140814608697927E-3</v>
      </c>
      <c r="O182" s="88">
        <f>L182/'סכום נכסי הקרן'!$C$42</f>
        <v>3.0050885384235105E-4</v>
      </c>
    </row>
    <row r="183" spans="2:15" s="121" customFormat="1">
      <c r="B183" s="86" t="s">
        <v>732</v>
      </c>
      <c r="C183" s="80" t="s">
        <v>733</v>
      </c>
      <c r="D183" s="93" t="s">
        <v>596</v>
      </c>
      <c r="E183" s="93" t="s">
        <v>593</v>
      </c>
      <c r="F183" s="80"/>
      <c r="G183" s="93" t="s">
        <v>683</v>
      </c>
      <c r="H183" s="93" t="s">
        <v>155</v>
      </c>
      <c r="I183" s="87">
        <v>3406</v>
      </c>
      <c r="J183" s="89">
        <v>9762</v>
      </c>
      <c r="K183" s="80"/>
      <c r="L183" s="87">
        <v>1246.1864599999999</v>
      </c>
      <c r="M183" s="88">
        <v>1.0242343823558818E-6</v>
      </c>
      <c r="N183" s="88">
        <f t="shared" si="2"/>
        <v>6.1765980722926356E-3</v>
      </c>
      <c r="O183" s="88">
        <f>L183/'סכום נכסי הקרן'!$C$42</f>
        <v>1.6660562737489692E-3</v>
      </c>
    </row>
    <row r="184" spans="2:15" s="121" customFormat="1">
      <c r="B184" s="86" t="s">
        <v>734</v>
      </c>
      <c r="C184" s="80" t="s">
        <v>735</v>
      </c>
      <c r="D184" s="93" t="s">
        <v>26</v>
      </c>
      <c r="E184" s="93" t="s">
        <v>593</v>
      </c>
      <c r="F184" s="80"/>
      <c r="G184" s="93" t="s">
        <v>257</v>
      </c>
      <c r="H184" s="93" t="s">
        <v>157</v>
      </c>
      <c r="I184" s="87">
        <v>1936</v>
      </c>
      <c r="J184" s="89">
        <v>1572</v>
      </c>
      <c r="K184" s="80"/>
      <c r="L184" s="87">
        <v>130.61021</v>
      </c>
      <c r="M184" s="88">
        <v>1.0114942528735632E-5</v>
      </c>
      <c r="N184" s="88">
        <f t="shared" si="2"/>
        <v>6.4735639264427286E-4</v>
      </c>
      <c r="O184" s="88">
        <f>L184/'סכום נכסי הקרן'!$C$42</f>
        <v>1.7461589157867304E-4</v>
      </c>
    </row>
    <row r="185" spans="2:15" s="121" customFormat="1">
      <c r="B185" s="86" t="s">
        <v>736</v>
      </c>
      <c r="C185" s="80" t="s">
        <v>737</v>
      </c>
      <c r="D185" s="93" t="s">
        <v>596</v>
      </c>
      <c r="E185" s="93" t="s">
        <v>593</v>
      </c>
      <c r="F185" s="80"/>
      <c r="G185" s="93" t="s">
        <v>598</v>
      </c>
      <c r="H185" s="93" t="s">
        <v>155</v>
      </c>
      <c r="I185" s="87">
        <v>616</v>
      </c>
      <c r="J185" s="89">
        <v>18865</v>
      </c>
      <c r="K185" s="80"/>
      <c r="L185" s="87">
        <v>435.54908</v>
      </c>
      <c r="M185" s="88">
        <v>6.0337055111935681E-7</v>
      </c>
      <c r="N185" s="88">
        <f t="shared" si="2"/>
        <v>2.1587552860402857E-3</v>
      </c>
      <c r="O185" s="88">
        <f>L185/'סכום נכסי הקרן'!$C$42</f>
        <v>5.822959087997087E-4</v>
      </c>
    </row>
    <row r="186" spans="2:15" s="121" customFormat="1">
      <c r="B186" s="86" t="s">
        <v>738</v>
      </c>
      <c r="C186" s="80" t="s">
        <v>739</v>
      </c>
      <c r="D186" s="93" t="s">
        <v>596</v>
      </c>
      <c r="E186" s="93" t="s">
        <v>593</v>
      </c>
      <c r="F186" s="80"/>
      <c r="G186" s="93" t="s">
        <v>618</v>
      </c>
      <c r="H186" s="93" t="s">
        <v>155</v>
      </c>
      <c r="I186" s="87">
        <v>743</v>
      </c>
      <c r="J186" s="89">
        <v>7641</v>
      </c>
      <c r="K186" s="87">
        <v>1.53162</v>
      </c>
      <c r="L186" s="87">
        <v>214.31544</v>
      </c>
      <c r="M186" s="88">
        <v>2.8572785517789445E-7</v>
      </c>
      <c r="N186" s="88">
        <f t="shared" si="2"/>
        <v>1.0622329611626082E-3</v>
      </c>
      <c r="O186" s="88">
        <f>L186/'סכום נכסי הקרן'!$C$42</f>
        <v>2.865234014605413E-4</v>
      </c>
    </row>
    <row r="187" spans="2:15" s="121" customFormat="1">
      <c r="B187" s="86" t="s">
        <v>740</v>
      </c>
      <c r="C187" s="80" t="s">
        <v>741</v>
      </c>
      <c r="D187" s="93" t="s">
        <v>592</v>
      </c>
      <c r="E187" s="93" t="s">
        <v>593</v>
      </c>
      <c r="F187" s="80"/>
      <c r="G187" s="93" t="s">
        <v>742</v>
      </c>
      <c r="H187" s="93" t="s">
        <v>155</v>
      </c>
      <c r="I187" s="87">
        <v>3971</v>
      </c>
      <c r="J187" s="89">
        <v>10157</v>
      </c>
      <c r="K187" s="80"/>
      <c r="L187" s="87">
        <v>1511.69759</v>
      </c>
      <c r="M187" s="88">
        <v>5.1378495308713365E-7</v>
      </c>
      <c r="N187" s="88">
        <f t="shared" si="2"/>
        <v>7.4925773309103549E-3</v>
      </c>
      <c r="O187" s="88">
        <f>L187/'סכום נכסי הקרן'!$C$42</f>
        <v>2.0210244090043293E-3</v>
      </c>
    </row>
    <row r="188" spans="2:15" s="121" customFormat="1">
      <c r="B188" s="86" t="s">
        <v>743</v>
      </c>
      <c r="C188" s="80" t="s">
        <v>744</v>
      </c>
      <c r="D188" s="93" t="s">
        <v>596</v>
      </c>
      <c r="E188" s="93" t="s">
        <v>593</v>
      </c>
      <c r="F188" s="80"/>
      <c r="G188" s="93" t="s">
        <v>691</v>
      </c>
      <c r="H188" s="93" t="s">
        <v>155</v>
      </c>
      <c r="I188" s="87">
        <v>285</v>
      </c>
      <c r="J188" s="89">
        <v>14004</v>
      </c>
      <c r="K188" s="80"/>
      <c r="L188" s="87">
        <v>149.58793</v>
      </c>
      <c r="M188" s="88">
        <v>1.487473903966597E-6</v>
      </c>
      <c r="N188" s="88">
        <f t="shared" si="2"/>
        <v>7.4141755646762997E-4</v>
      </c>
      <c r="O188" s="88">
        <f>L188/'סכום נכסי הקרן'!$C$42</f>
        <v>1.9998765614386604E-4</v>
      </c>
    </row>
    <row r="189" spans="2:15" s="121" customFormat="1">
      <c r="B189" s="86" t="s">
        <v>745</v>
      </c>
      <c r="C189" s="80" t="s">
        <v>746</v>
      </c>
      <c r="D189" s="93" t="s">
        <v>596</v>
      </c>
      <c r="E189" s="93" t="s">
        <v>593</v>
      </c>
      <c r="F189" s="80"/>
      <c r="G189" s="93" t="s">
        <v>257</v>
      </c>
      <c r="H189" s="93" t="s">
        <v>155</v>
      </c>
      <c r="I189" s="87">
        <v>1330</v>
      </c>
      <c r="J189" s="89">
        <v>2921</v>
      </c>
      <c r="K189" s="80"/>
      <c r="L189" s="87">
        <v>145.60718</v>
      </c>
      <c r="M189" s="88">
        <v>3.4503325984427561E-6</v>
      </c>
      <c r="N189" s="88">
        <f t="shared" si="2"/>
        <v>7.2168736875857797E-4</v>
      </c>
      <c r="O189" s="88">
        <f>L189/'סכום נכסי הקרן'!$C$42</f>
        <v>1.9466569693101581E-4</v>
      </c>
    </row>
    <row r="190" spans="2:15" s="121" customFormat="1">
      <c r="B190" s="86" t="s">
        <v>747</v>
      </c>
      <c r="C190" s="80" t="s">
        <v>748</v>
      </c>
      <c r="D190" s="93" t="s">
        <v>592</v>
      </c>
      <c r="E190" s="93" t="s">
        <v>593</v>
      </c>
      <c r="F190" s="80"/>
      <c r="G190" s="93" t="s">
        <v>749</v>
      </c>
      <c r="H190" s="93" t="s">
        <v>155</v>
      </c>
      <c r="I190" s="87">
        <v>12533.225020000002</v>
      </c>
      <c r="J190" s="89">
        <v>2740</v>
      </c>
      <c r="K190" s="80"/>
      <c r="L190" s="87">
        <v>1287.1020500739999</v>
      </c>
      <c r="M190" s="88">
        <v>2.4306554659207192E-5</v>
      </c>
      <c r="N190" s="88">
        <f t="shared" si="2"/>
        <v>6.3793920865830691E-3</v>
      </c>
      <c r="O190" s="88">
        <f>L190/'סכום נכסי הקרן'!$C$42</f>
        <v>1.72075729781316E-3</v>
      </c>
    </row>
    <row r="191" spans="2:15" s="121" customFormat="1">
      <c r="B191" s="86" t="s">
        <v>750</v>
      </c>
      <c r="C191" s="80" t="s">
        <v>751</v>
      </c>
      <c r="D191" s="93" t="s">
        <v>592</v>
      </c>
      <c r="E191" s="93" t="s">
        <v>593</v>
      </c>
      <c r="F191" s="80"/>
      <c r="G191" s="93" t="s">
        <v>742</v>
      </c>
      <c r="H191" s="93" t="s">
        <v>155</v>
      </c>
      <c r="I191" s="87">
        <v>370</v>
      </c>
      <c r="J191" s="89">
        <v>26766</v>
      </c>
      <c r="K191" s="80"/>
      <c r="L191" s="87">
        <v>371.18018000000001</v>
      </c>
      <c r="M191" s="88">
        <v>8.4845845246291956E-7</v>
      </c>
      <c r="N191" s="88">
        <f t="shared" si="2"/>
        <v>1.8397172958059854E-3</v>
      </c>
      <c r="O191" s="88">
        <f>L191/'סכום נכסי הקרן'!$C$42</f>
        <v>4.9623959770857381E-4</v>
      </c>
    </row>
    <row r="192" spans="2:15" s="121" customFormat="1">
      <c r="B192" s="86" t="s">
        <v>752</v>
      </c>
      <c r="C192" s="80" t="s">
        <v>753</v>
      </c>
      <c r="D192" s="93" t="s">
        <v>596</v>
      </c>
      <c r="E192" s="93" t="s">
        <v>593</v>
      </c>
      <c r="F192" s="80"/>
      <c r="G192" s="93" t="s">
        <v>658</v>
      </c>
      <c r="H192" s="93" t="s">
        <v>155</v>
      </c>
      <c r="I192" s="87">
        <v>1264</v>
      </c>
      <c r="J192" s="89">
        <v>7414</v>
      </c>
      <c r="K192" s="87">
        <v>0.42464999999999997</v>
      </c>
      <c r="L192" s="87">
        <v>351.66083000000003</v>
      </c>
      <c r="M192" s="88">
        <v>9.9287814164632072E-7</v>
      </c>
      <c r="N192" s="88">
        <f t="shared" si="2"/>
        <v>1.7429715972670965E-3</v>
      </c>
      <c r="O192" s="88">
        <f>L192/'סכום נכסי הקרן'!$C$42</f>
        <v>4.7014371513334356E-4</v>
      </c>
    </row>
    <row r="193" spans="2:15" s="121" customFormat="1">
      <c r="B193" s="86" t="s">
        <v>754</v>
      </c>
      <c r="C193" s="80" t="s">
        <v>755</v>
      </c>
      <c r="D193" s="93" t="s">
        <v>26</v>
      </c>
      <c r="E193" s="93" t="s">
        <v>593</v>
      </c>
      <c r="F193" s="80"/>
      <c r="G193" s="93" t="s">
        <v>673</v>
      </c>
      <c r="H193" s="93" t="s">
        <v>157</v>
      </c>
      <c r="I193" s="87">
        <v>9378</v>
      </c>
      <c r="J193" s="89">
        <v>503</v>
      </c>
      <c r="K193" s="80"/>
      <c r="L193" s="87">
        <v>202.44051999999999</v>
      </c>
      <c r="M193" s="88">
        <v>1.6639690427633531E-6</v>
      </c>
      <c r="N193" s="88">
        <f t="shared" si="2"/>
        <v>1.0033761124205432E-3</v>
      </c>
      <c r="O193" s="88">
        <f>L193/'סכום נכסי הקרן'!$C$42</f>
        <v>2.7064753889799421E-4</v>
      </c>
    </row>
    <row r="194" spans="2:15" s="121" customFormat="1">
      <c r="B194" s="86" t="s">
        <v>756</v>
      </c>
      <c r="C194" s="80" t="s">
        <v>757</v>
      </c>
      <c r="D194" s="93" t="s">
        <v>596</v>
      </c>
      <c r="E194" s="93" t="s">
        <v>593</v>
      </c>
      <c r="F194" s="80"/>
      <c r="G194" s="93" t="s">
        <v>257</v>
      </c>
      <c r="H194" s="93" t="s">
        <v>155</v>
      </c>
      <c r="I194" s="87">
        <v>2011</v>
      </c>
      <c r="J194" s="89">
        <v>4700</v>
      </c>
      <c r="K194" s="87">
        <v>3.2410100000000002</v>
      </c>
      <c r="L194" s="87">
        <v>357.49072999999999</v>
      </c>
      <c r="M194" s="88">
        <v>3.2824199101661249E-6</v>
      </c>
      <c r="N194" s="88">
        <f t="shared" si="2"/>
        <v>1.7718669112971163E-3</v>
      </c>
      <c r="O194" s="88">
        <f>L194/'סכום נכסי הקרן'!$C$42</f>
        <v>4.7793784689620112E-4</v>
      </c>
    </row>
    <row r="195" spans="2:15" s="121" customFormat="1">
      <c r="B195" s="86" t="s">
        <v>626</v>
      </c>
      <c r="C195" s="80" t="s">
        <v>627</v>
      </c>
      <c r="D195" s="93" t="s">
        <v>596</v>
      </c>
      <c r="E195" s="93" t="s">
        <v>593</v>
      </c>
      <c r="F195" s="80"/>
      <c r="G195" s="93" t="s">
        <v>1233</v>
      </c>
      <c r="H195" s="93" t="s">
        <v>155</v>
      </c>
      <c r="I195" s="87">
        <v>9534.2073139999993</v>
      </c>
      <c r="J195" s="89">
        <v>5230</v>
      </c>
      <c r="K195" s="80"/>
      <c r="L195" s="87">
        <v>1868.899131316</v>
      </c>
      <c r="M195" s="88">
        <v>1.8815340768527002E-4</v>
      </c>
      <c r="N195" s="88">
        <f>L195/$L$11</f>
        <v>9.2630109075296715E-3</v>
      </c>
      <c r="O195" s="88">
        <f>L195/'סכום נכסי הקרן'!$C$42</f>
        <v>2.4985756326810203E-3</v>
      </c>
    </row>
    <row r="196" spans="2:15" s="121" customFormat="1">
      <c r="B196" s="86" t="s">
        <v>758</v>
      </c>
      <c r="C196" s="80" t="s">
        <v>759</v>
      </c>
      <c r="D196" s="93" t="s">
        <v>596</v>
      </c>
      <c r="E196" s="93" t="s">
        <v>593</v>
      </c>
      <c r="F196" s="80"/>
      <c r="G196" s="93" t="s">
        <v>673</v>
      </c>
      <c r="H196" s="93" t="s">
        <v>155</v>
      </c>
      <c r="I196" s="87">
        <v>585.50737800000002</v>
      </c>
      <c r="J196" s="89">
        <v>18835</v>
      </c>
      <c r="K196" s="80"/>
      <c r="L196" s="87">
        <v>413.33061915300004</v>
      </c>
      <c r="M196" s="88">
        <v>6.1709739592396239E-6</v>
      </c>
      <c r="N196" s="88">
        <f t="shared" si="2"/>
        <v>2.0486317155780538E-3</v>
      </c>
      <c r="O196" s="88">
        <f>L196/'סכום נכסי הקרן'!$C$42</f>
        <v>5.5259152083260606E-4</v>
      </c>
    </row>
    <row r="197" spans="2:15" s="121" customFormat="1">
      <c r="B197" s="86" t="s">
        <v>760</v>
      </c>
      <c r="C197" s="80" t="s">
        <v>761</v>
      </c>
      <c r="D197" s="93" t="s">
        <v>592</v>
      </c>
      <c r="E197" s="93" t="s">
        <v>593</v>
      </c>
      <c r="F197" s="80"/>
      <c r="G197" s="93" t="s">
        <v>673</v>
      </c>
      <c r="H197" s="93" t="s">
        <v>155</v>
      </c>
      <c r="I197" s="87">
        <v>743</v>
      </c>
      <c r="J197" s="89">
        <v>8409</v>
      </c>
      <c r="K197" s="80"/>
      <c r="L197" s="87">
        <v>234.17080999999999</v>
      </c>
      <c r="M197" s="88">
        <v>6.3073005093378607E-7</v>
      </c>
      <c r="N197" s="88">
        <f t="shared" si="2"/>
        <v>1.1606441090952033E-3</v>
      </c>
      <c r="O197" s="88">
        <f>L197/'סכום נכסי הקרן'!$C$42</f>
        <v>3.1306851715382774E-4</v>
      </c>
    </row>
    <row r="198" spans="2:15" s="121" customFormat="1">
      <c r="B198" s="86" t="s">
        <v>630</v>
      </c>
      <c r="C198" s="80" t="s">
        <v>631</v>
      </c>
      <c r="D198" s="93" t="s">
        <v>592</v>
      </c>
      <c r="E198" s="93" t="s">
        <v>593</v>
      </c>
      <c r="F198" s="80"/>
      <c r="G198" s="93" t="s">
        <v>257</v>
      </c>
      <c r="H198" s="93" t="s">
        <v>155</v>
      </c>
      <c r="I198" s="87">
        <v>7071.6290360000012</v>
      </c>
      <c r="J198" s="89">
        <v>3875</v>
      </c>
      <c r="K198" s="80"/>
      <c r="L198" s="87">
        <v>1027.048042932</v>
      </c>
      <c r="M198" s="88">
        <v>5.2052178185836978E-5</v>
      </c>
      <c r="N198" s="88">
        <f>L198/$L$11</f>
        <v>5.0904605095177463E-3</v>
      </c>
      <c r="O198" s="88">
        <f>L198/'סכום נכסי הקרן'!$C$42</f>
        <v>1.3730849197065257E-3</v>
      </c>
    </row>
    <row r="199" spans="2:15" s="121" customFormat="1">
      <c r="B199" s="86" t="s">
        <v>762</v>
      </c>
      <c r="C199" s="80" t="s">
        <v>763</v>
      </c>
      <c r="D199" s="93" t="s">
        <v>596</v>
      </c>
      <c r="E199" s="93" t="s">
        <v>593</v>
      </c>
      <c r="F199" s="80"/>
      <c r="G199" s="93" t="s">
        <v>618</v>
      </c>
      <c r="H199" s="93" t="s">
        <v>155</v>
      </c>
      <c r="I199" s="87">
        <v>3181</v>
      </c>
      <c r="J199" s="89">
        <v>4365</v>
      </c>
      <c r="K199" s="80"/>
      <c r="L199" s="87">
        <v>520.41224</v>
      </c>
      <c r="M199" s="88">
        <v>5.5030083725419683E-7</v>
      </c>
      <c r="N199" s="88">
        <f t="shared" si="2"/>
        <v>2.5793710183478424E-3</v>
      </c>
      <c r="O199" s="88">
        <f>L199/'סכום נכסי הקרן'!$C$42</f>
        <v>6.9575148279797097E-4</v>
      </c>
    </row>
    <row r="200" spans="2:15" s="121" customFormat="1">
      <c r="B200" s="86" t="s">
        <v>764</v>
      </c>
      <c r="C200" s="80" t="s">
        <v>765</v>
      </c>
      <c r="D200" s="93" t="s">
        <v>596</v>
      </c>
      <c r="E200" s="93" t="s">
        <v>593</v>
      </c>
      <c r="F200" s="80"/>
      <c r="G200" s="93" t="s">
        <v>663</v>
      </c>
      <c r="H200" s="93" t="s">
        <v>155</v>
      </c>
      <c r="I200" s="87">
        <v>3526</v>
      </c>
      <c r="J200" s="89">
        <v>5872</v>
      </c>
      <c r="K200" s="80"/>
      <c r="L200" s="87">
        <v>776.01109999999994</v>
      </c>
      <c r="M200" s="88">
        <v>5.6011410760244733E-6</v>
      </c>
      <c r="N200" s="88">
        <f t="shared" si="2"/>
        <v>3.8462211058991028E-3</v>
      </c>
      <c r="O200" s="88">
        <f>L200/'סכום נכסי הקרן'!$C$42</f>
        <v>1.0374676688862747E-3</v>
      </c>
    </row>
    <row r="201" spans="2:15" s="121" customFormat="1">
      <c r="B201" s="86" t="s">
        <v>766</v>
      </c>
      <c r="C201" s="80" t="s">
        <v>767</v>
      </c>
      <c r="D201" s="93" t="s">
        <v>115</v>
      </c>
      <c r="E201" s="93" t="s">
        <v>593</v>
      </c>
      <c r="F201" s="80"/>
      <c r="G201" s="93" t="s">
        <v>257</v>
      </c>
      <c r="H201" s="93" t="s">
        <v>158</v>
      </c>
      <c r="I201" s="87">
        <v>841</v>
      </c>
      <c r="J201" s="89">
        <v>3730</v>
      </c>
      <c r="K201" s="80"/>
      <c r="L201" s="87">
        <v>150.36560999999998</v>
      </c>
      <c r="M201" s="88">
        <v>6.5799641198859735E-7</v>
      </c>
      <c r="N201" s="88">
        <f t="shared" si="2"/>
        <v>7.4527204930882195E-4</v>
      </c>
      <c r="O201" s="88">
        <f>L201/'סכום נכסי הקרן'!$C$42</f>
        <v>2.0102735500479658E-4</v>
      </c>
    </row>
    <row r="202" spans="2:15" s="121" customFormat="1">
      <c r="B202" s="86" t="s">
        <v>768</v>
      </c>
      <c r="C202" s="80" t="s">
        <v>769</v>
      </c>
      <c r="D202" s="93" t="s">
        <v>115</v>
      </c>
      <c r="E202" s="93" t="s">
        <v>593</v>
      </c>
      <c r="F202" s="80"/>
      <c r="G202" s="93" t="s">
        <v>688</v>
      </c>
      <c r="H202" s="93" t="s">
        <v>158</v>
      </c>
      <c r="I202" s="87">
        <v>2867</v>
      </c>
      <c r="J202" s="89">
        <v>2307.5</v>
      </c>
      <c r="K202" s="80"/>
      <c r="L202" s="87">
        <v>317.11232000000001</v>
      </c>
      <c r="M202" s="88">
        <v>6.4111675846844438E-7</v>
      </c>
      <c r="N202" s="88">
        <f t="shared" si="2"/>
        <v>1.5717353761107674E-3</v>
      </c>
      <c r="O202" s="88">
        <f>L202/'סכום נכסי הקרן'!$C$42</f>
        <v>4.239549916302981E-4</v>
      </c>
    </row>
    <row r="203" spans="2:15" s="121" customFormat="1">
      <c r="B203" s="86" t="s">
        <v>770</v>
      </c>
      <c r="C203" s="80" t="s">
        <v>771</v>
      </c>
      <c r="D203" s="93" t="s">
        <v>596</v>
      </c>
      <c r="E203" s="93" t="s">
        <v>593</v>
      </c>
      <c r="F203" s="80"/>
      <c r="G203" s="93" t="s">
        <v>691</v>
      </c>
      <c r="H203" s="93" t="s">
        <v>155</v>
      </c>
      <c r="I203" s="87">
        <v>242</v>
      </c>
      <c r="J203" s="89">
        <v>16994</v>
      </c>
      <c r="K203" s="80"/>
      <c r="L203" s="87">
        <v>154.13829999999999</v>
      </c>
      <c r="M203" s="88">
        <v>9.6452770027899565E-7</v>
      </c>
      <c r="N203" s="88">
        <f t="shared" ref="N203:N219" si="3">L203/$L$11</f>
        <v>7.6397100851702726E-4</v>
      </c>
      <c r="O203" s="88">
        <f>L203/'סכום נכסי הקרן'!$C$42</f>
        <v>2.0607115386248119E-4</v>
      </c>
    </row>
    <row r="204" spans="2:15" s="121" customFormat="1">
      <c r="B204" s="86" t="s">
        <v>772</v>
      </c>
      <c r="C204" s="80" t="s">
        <v>773</v>
      </c>
      <c r="D204" s="93" t="s">
        <v>26</v>
      </c>
      <c r="E204" s="93" t="s">
        <v>593</v>
      </c>
      <c r="F204" s="80"/>
      <c r="G204" s="93" t="s">
        <v>654</v>
      </c>
      <c r="H204" s="93" t="s">
        <v>162</v>
      </c>
      <c r="I204" s="87">
        <v>1032</v>
      </c>
      <c r="J204" s="89">
        <v>30780</v>
      </c>
      <c r="K204" s="80"/>
      <c r="L204" s="87">
        <v>133.06342000000001</v>
      </c>
      <c r="M204" s="88">
        <v>7.7426342958230541E-6</v>
      </c>
      <c r="N204" s="88">
        <f t="shared" si="3"/>
        <v>6.5951548170782202E-4</v>
      </c>
      <c r="O204" s="88">
        <f>L204/'סכום נכסי הקרן'!$C$42</f>
        <v>1.7789564628835247E-4</v>
      </c>
    </row>
    <row r="205" spans="2:15" s="121" customFormat="1">
      <c r="B205" s="86" t="s">
        <v>774</v>
      </c>
      <c r="C205" s="80" t="s">
        <v>775</v>
      </c>
      <c r="D205" s="93" t="s">
        <v>26</v>
      </c>
      <c r="E205" s="93" t="s">
        <v>593</v>
      </c>
      <c r="F205" s="80"/>
      <c r="G205" s="93" t="s">
        <v>654</v>
      </c>
      <c r="H205" s="93" t="s">
        <v>162</v>
      </c>
      <c r="I205" s="87">
        <v>258</v>
      </c>
      <c r="J205" s="89">
        <v>30540</v>
      </c>
      <c r="K205" s="80"/>
      <c r="L205" s="87">
        <v>33.006480000000003</v>
      </c>
      <c r="M205" s="88">
        <v>7.7426342958230541E-6</v>
      </c>
      <c r="N205" s="88">
        <f t="shared" si="3"/>
        <v>1.6359330428061743E-4</v>
      </c>
      <c r="O205" s="88">
        <f>L205/'סכום נכסי הקרן'!$C$42</f>
        <v>4.4127146974755194E-5</v>
      </c>
    </row>
    <row r="206" spans="2:15" s="121" customFormat="1">
      <c r="B206" s="86" t="s">
        <v>636</v>
      </c>
      <c r="C206" s="80" t="s">
        <v>637</v>
      </c>
      <c r="D206" s="93" t="s">
        <v>592</v>
      </c>
      <c r="E206" s="93" t="s">
        <v>593</v>
      </c>
      <c r="F206" s="80"/>
      <c r="G206" s="93" t="s">
        <v>598</v>
      </c>
      <c r="H206" s="93" t="s">
        <v>155</v>
      </c>
      <c r="I206" s="87">
        <v>9548.2878309999996</v>
      </c>
      <c r="J206" s="89">
        <v>1103</v>
      </c>
      <c r="K206" s="80"/>
      <c r="L206" s="87">
        <v>394.73042018399997</v>
      </c>
      <c r="M206" s="88">
        <v>1.9174687586822437E-4</v>
      </c>
      <c r="N206" s="88">
        <f>L206/$L$11</f>
        <v>1.9564416968418648E-3</v>
      </c>
      <c r="O206" s="88">
        <f>L206/'סכום נכסי הקרן'!$C$42</f>
        <v>5.2772447309941081E-4</v>
      </c>
    </row>
    <row r="207" spans="2:15" s="121" customFormat="1">
      <c r="B207" s="86" t="s">
        <v>776</v>
      </c>
      <c r="C207" s="80" t="s">
        <v>777</v>
      </c>
      <c r="D207" s="93" t="s">
        <v>115</v>
      </c>
      <c r="E207" s="93" t="s">
        <v>593</v>
      </c>
      <c r="F207" s="80"/>
      <c r="G207" s="93" t="s">
        <v>663</v>
      </c>
      <c r="H207" s="93" t="s">
        <v>158</v>
      </c>
      <c r="I207" s="87">
        <v>7113</v>
      </c>
      <c r="J207" s="89">
        <v>588.6</v>
      </c>
      <c r="K207" s="80"/>
      <c r="L207" s="87">
        <v>200.68585999999999</v>
      </c>
      <c r="M207" s="88">
        <v>7.0182344505539691E-6</v>
      </c>
      <c r="N207" s="88">
        <f t="shared" si="3"/>
        <v>9.9467931629781134E-4</v>
      </c>
      <c r="O207" s="88">
        <f>L207/'סכום נכסי הקרן'!$C$42</f>
        <v>2.6830169227300653E-4</v>
      </c>
    </row>
    <row r="208" spans="2:15" s="121" customFormat="1">
      <c r="B208" s="86" t="s">
        <v>778</v>
      </c>
      <c r="C208" s="80" t="s">
        <v>779</v>
      </c>
      <c r="D208" s="93" t="s">
        <v>26</v>
      </c>
      <c r="E208" s="93" t="s">
        <v>593</v>
      </c>
      <c r="F208" s="80"/>
      <c r="G208" s="93" t="s">
        <v>654</v>
      </c>
      <c r="H208" s="93" t="s">
        <v>157</v>
      </c>
      <c r="I208" s="87">
        <v>475</v>
      </c>
      <c r="J208" s="89">
        <v>9738</v>
      </c>
      <c r="K208" s="80"/>
      <c r="L208" s="87">
        <v>198.51009999999999</v>
      </c>
      <c r="M208" s="88">
        <v>5.588235294117647E-7</v>
      </c>
      <c r="N208" s="88">
        <f t="shared" si="3"/>
        <v>9.838953803033765E-4</v>
      </c>
      <c r="O208" s="88">
        <f>L208/'סכום נכסי הקרן'!$C$42</f>
        <v>2.6539286705741874E-4</v>
      </c>
    </row>
    <row r="209" spans="2:15" s="121" customFormat="1">
      <c r="B209" s="86" t="s">
        <v>780</v>
      </c>
      <c r="C209" s="80" t="s">
        <v>781</v>
      </c>
      <c r="D209" s="93" t="s">
        <v>596</v>
      </c>
      <c r="E209" s="93" t="s">
        <v>593</v>
      </c>
      <c r="F209" s="80"/>
      <c r="G209" s="93" t="s">
        <v>663</v>
      </c>
      <c r="H209" s="93" t="s">
        <v>155</v>
      </c>
      <c r="I209" s="87">
        <v>997</v>
      </c>
      <c r="J209" s="89">
        <v>16799</v>
      </c>
      <c r="K209" s="80"/>
      <c r="L209" s="87">
        <v>627.73764000000006</v>
      </c>
      <c r="M209" s="88">
        <v>3.2234450567427364E-6</v>
      </c>
      <c r="N209" s="88">
        <f t="shared" si="3"/>
        <v>3.1113185880141318E-3</v>
      </c>
      <c r="O209" s="88">
        <f>L209/'סכום נכסי הקרן'!$C$42</f>
        <v>8.3923735890243268E-4</v>
      </c>
    </row>
    <row r="210" spans="2:15" s="121" customFormat="1">
      <c r="B210" s="86" t="s">
        <v>782</v>
      </c>
      <c r="C210" s="80" t="s">
        <v>783</v>
      </c>
      <c r="D210" s="93" t="s">
        <v>596</v>
      </c>
      <c r="E210" s="93" t="s">
        <v>593</v>
      </c>
      <c r="F210" s="80"/>
      <c r="G210" s="93" t="s">
        <v>663</v>
      </c>
      <c r="H210" s="93" t="s">
        <v>155</v>
      </c>
      <c r="I210" s="87">
        <v>798</v>
      </c>
      <c r="J210" s="89">
        <v>7908</v>
      </c>
      <c r="K210" s="87">
        <v>2.5422699999999998</v>
      </c>
      <c r="L210" s="87">
        <v>239.06296</v>
      </c>
      <c r="M210" s="88">
        <v>9.3584285889626419E-6</v>
      </c>
      <c r="N210" s="88">
        <f t="shared" si="3"/>
        <v>1.1848915594000048E-3</v>
      </c>
      <c r="O210" s="88">
        <f>L210/'סכום נכסי הקרן'!$C$42</f>
        <v>3.1960894867129189E-4</v>
      </c>
    </row>
    <row r="211" spans="2:15" s="121" customFormat="1">
      <c r="B211" s="86" t="s">
        <v>784</v>
      </c>
      <c r="C211" s="80" t="s">
        <v>785</v>
      </c>
      <c r="D211" s="93" t="s">
        <v>26</v>
      </c>
      <c r="E211" s="93" t="s">
        <v>593</v>
      </c>
      <c r="F211" s="80"/>
      <c r="G211" s="93" t="s">
        <v>654</v>
      </c>
      <c r="H211" s="93" t="s">
        <v>157</v>
      </c>
      <c r="I211" s="87">
        <v>602</v>
      </c>
      <c r="J211" s="89">
        <v>10200</v>
      </c>
      <c r="K211" s="80"/>
      <c r="L211" s="87">
        <v>263.52140999999995</v>
      </c>
      <c r="M211" s="88">
        <v>2.8250045621242694E-6</v>
      </c>
      <c r="N211" s="88">
        <f t="shared" si="3"/>
        <v>1.3061174112049309E-3</v>
      </c>
      <c r="O211" s="88">
        <f>L211/'סכום נכסי הקרן'!$C$42</f>
        <v>3.5230803133399016E-4</v>
      </c>
    </row>
    <row r="212" spans="2:15" s="121" customFormat="1">
      <c r="B212" s="86" t="s">
        <v>786</v>
      </c>
      <c r="C212" s="80" t="s">
        <v>787</v>
      </c>
      <c r="D212" s="93" t="s">
        <v>592</v>
      </c>
      <c r="E212" s="93" t="s">
        <v>593</v>
      </c>
      <c r="F212" s="80"/>
      <c r="G212" s="93" t="s">
        <v>666</v>
      </c>
      <c r="H212" s="93" t="s">
        <v>155</v>
      </c>
      <c r="I212" s="87">
        <v>1361</v>
      </c>
      <c r="J212" s="89">
        <v>5394</v>
      </c>
      <c r="K212" s="80"/>
      <c r="L212" s="87">
        <v>275.14945</v>
      </c>
      <c r="M212" s="88">
        <v>1.0899651029372734E-5</v>
      </c>
      <c r="N212" s="88">
        <f t="shared" si="3"/>
        <v>1.3637506240136643E-3</v>
      </c>
      <c r="O212" s="88">
        <f>L212/'סכום נכסי הקרן'!$C$42</f>
        <v>3.6785383416144512E-4</v>
      </c>
    </row>
    <row r="213" spans="2:15" s="121" customFormat="1">
      <c r="B213" s="86" t="s">
        <v>788</v>
      </c>
      <c r="C213" s="80" t="s">
        <v>789</v>
      </c>
      <c r="D213" s="93" t="s">
        <v>596</v>
      </c>
      <c r="E213" s="93" t="s">
        <v>593</v>
      </c>
      <c r="F213" s="80"/>
      <c r="G213" s="93" t="s">
        <v>683</v>
      </c>
      <c r="H213" s="93" t="s">
        <v>155</v>
      </c>
      <c r="I213" s="87">
        <v>1707</v>
      </c>
      <c r="J213" s="89">
        <v>4570</v>
      </c>
      <c r="K213" s="87">
        <v>2.3672</v>
      </c>
      <c r="L213" s="87">
        <v>294.74831</v>
      </c>
      <c r="M213" s="88">
        <v>1.0562511532830127E-6</v>
      </c>
      <c r="N213" s="88">
        <f t="shared" si="3"/>
        <v>1.4608904058847762E-3</v>
      </c>
      <c r="O213" s="88">
        <f>L213/'סכום נכסי הקרן'!$C$42</f>
        <v>3.940560155439388E-4</v>
      </c>
    </row>
    <row r="214" spans="2:15" s="121" customFormat="1">
      <c r="B214" s="86" t="s">
        <v>790</v>
      </c>
      <c r="C214" s="80" t="s">
        <v>791</v>
      </c>
      <c r="D214" s="93" t="s">
        <v>592</v>
      </c>
      <c r="E214" s="93" t="s">
        <v>593</v>
      </c>
      <c r="F214" s="80"/>
      <c r="G214" s="93" t="s">
        <v>598</v>
      </c>
      <c r="H214" s="93" t="s">
        <v>155</v>
      </c>
      <c r="I214" s="87">
        <v>2693.7080639999999</v>
      </c>
      <c r="J214" s="89">
        <v>5290</v>
      </c>
      <c r="K214" s="80"/>
      <c r="L214" s="87">
        <v>534.07934288299998</v>
      </c>
      <c r="M214" s="88">
        <v>9.1421493363943508E-5</v>
      </c>
      <c r="N214" s="88">
        <f t="shared" si="3"/>
        <v>2.6471106416149437E-3</v>
      </c>
      <c r="O214" s="88">
        <f>L214/'סכום נכסי הקרן'!$C$42</f>
        <v>7.140233572189102E-4</v>
      </c>
    </row>
    <row r="215" spans="2:15" s="121" customFormat="1">
      <c r="B215" s="86" t="s">
        <v>792</v>
      </c>
      <c r="C215" s="80" t="s">
        <v>793</v>
      </c>
      <c r="D215" s="93" t="s">
        <v>26</v>
      </c>
      <c r="E215" s="93" t="s">
        <v>593</v>
      </c>
      <c r="F215" s="80"/>
      <c r="G215" s="93" t="s">
        <v>654</v>
      </c>
      <c r="H215" s="93" t="s">
        <v>157</v>
      </c>
      <c r="I215" s="87">
        <v>2089</v>
      </c>
      <c r="J215" s="89">
        <v>7202</v>
      </c>
      <c r="K215" s="80"/>
      <c r="L215" s="87">
        <v>645.67028000000005</v>
      </c>
      <c r="M215" s="88">
        <v>3.4962963769299916E-6</v>
      </c>
      <c r="N215" s="88">
        <f t="shared" si="3"/>
        <v>3.2001999177431657E-3</v>
      </c>
      <c r="O215" s="88">
        <f>L215/'סכום נכסי הקרן'!$C$42</f>
        <v>8.6321193119627841E-4</v>
      </c>
    </row>
    <row r="216" spans="2:15" s="121" customFormat="1">
      <c r="B216" s="86" t="s">
        <v>794</v>
      </c>
      <c r="C216" s="80" t="s">
        <v>795</v>
      </c>
      <c r="D216" s="93" t="s">
        <v>596</v>
      </c>
      <c r="E216" s="93" t="s">
        <v>593</v>
      </c>
      <c r="F216" s="80"/>
      <c r="G216" s="93" t="s">
        <v>598</v>
      </c>
      <c r="H216" s="93" t="s">
        <v>155</v>
      </c>
      <c r="I216" s="87">
        <v>903</v>
      </c>
      <c r="J216" s="89">
        <v>13194</v>
      </c>
      <c r="K216" s="80"/>
      <c r="L216" s="87">
        <v>446.54354000000001</v>
      </c>
      <c r="M216" s="88">
        <v>5.1387331268502723E-7</v>
      </c>
      <c r="N216" s="88">
        <f t="shared" si="3"/>
        <v>2.2132482231902359E-3</v>
      </c>
      <c r="O216" s="88">
        <f>L216/'סכום נכסי הקרן'!$C$42</f>
        <v>5.9699466347842834E-4</v>
      </c>
    </row>
    <row r="217" spans="2:15" s="121" customFormat="1">
      <c r="B217" s="86" t="s">
        <v>796</v>
      </c>
      <c r="C217" s="80" t="s">
        <v>797</v>
      </c>
      <c r="D217" s="93" t="s">
        <v>26</v>
      </c>
      <c r="E217" s="93" t="s">
        <v>593</v>
      </c>
      <c r="F217" s="80"/>
      <c r="G217" s="93" t="s">
        <v>663</v>
      </c>
      <c r="H217" s="93" t="s">
        <v>157</v>
      </c>
      <c r="I217" s="87">
        <v>1734</v>
      </c>
      <c r="J217" s="89">
        <v>3959</v>
      </c>
      <c r="K217" s="80"/>
      <c r="L217" s="87">
        <v>294.61430999999999</v>
      </c>
      <c r="M217" s="88">
        <v>3.3469867875129381E-6</v>
      </c>
      <c r="N217" s="88">
        <f t="shared" si="3"/>
        <v>1.4602262483383306E-3</v>
      </c>
      <c r="O217" s="88">
        <f>L217/'סכום נכסי הקרן'!$C$42</f>
        <v>3.9387686776160583E-4</v>
      </c>
    </row>
    <row r="218" spans="2:15" s="121" customFormat="1">
      <c r="B218" s="86" t="s">
        <v>798</v>
      </c>
      <c r="C218" s="80" t="s">
        <v>799</v>
      </c>
      <c r="D218" s="93" t="s">
        <v>596</v>
      </c>
      <c r="E218" s="93" t="s">
        <v>593</v>
      </c>
      <c r="F218" s="80"/>
      <c r="G218" s="93" t="s">
        <v>683</v>
      </c>
      <c r="H218" s="93" t="s">
        <v>155</v>
      </c>
      <c r="I218" s="87">
        <v>3549</v>
      </c>
      <c r="J218" s="89">
        <v>4608</v>
      </c>
      <c r="K218" s="80"/>
      <c r="L218" s="87">
        <v>612.94011999999998</v>
      </c>
      <c r="M218" s="88">
        <v>7.5394431929539971E-7</v>
      </c>
      <c r="N218" s="88">
        <f t="shared" si="3"/>
        <v>3.037976165800114E-3</v>
      </c>
      <c r="O218" s="88">
        <f>L218/'סכום נכסי הקרן'!$C$42</f>
        <v>8.1945420299177872E-4</v>
      </c>
    </row>
    <row r="219" spans="2:15" s="121" customFormat="1">
      <c r="B219" s="86" t="s">
        <v>800</v>
      </c>
      <c r="C219" s="80" t="s">
        <v>801</v>
      </c>
      <c r="D219" s="93" t="s">
        <v>127</v>
      </c>
      <c r="E219" s="93" t="s">
        <v>593</v>
      </c>
      <c r="F219" s="80"/>
      <c r="G219" s="93" t="s">
        <v>688</v>
      </c>
      <c r="H219" s="93" t="s">
        <v>159</v>
      </c>
      <c r="I219" s="87">
        <v>2695</v>
      </c>
      <c r="J219" s="89">
        <v>3132</v>
      </c>
      <c r="K219" s="80"/>
      <c r="L219" s="87">
        <v>223.27445</v>
      </c>
      <c r="M219" s="88">
        <v>2.8788073927547385E-6</v>
      </c>
      <c r="N219" s="88">
        <f t="shared" si="3"/>
        <v>1.1066373947460468E-3</v>
      </c>
      <c r="O219" s="88">
        <f>L219/'סכום נכסי הקרן'!$C$42</f>
        <v>2.9850091469486081E-4</v>
      </c>
    </row>
    <row r="220" spans="2:15" s="121" customFormat="1">
      <c r="B220" s="125"/>
      <c r="C220" s="125"/>
      <c r="D220" s="125"/>
    </row>
    <row r="221" spans="2:15" s="121" customFormat="1">
      <c r="B221" s="125"/>
      <c r="C221" s="125"/>
      <c r="D221" s="125"/>
    </row>
    <row r="222" spans="2:15" s="121" customFormat="1">
      <c r="B222" s="125"/>
      <c r="C222" s="125"/>
      <c r="D222" s="125"/>
    </row>
    <row r="223" spans="2:15" s="121" customFormat="1">
      <c r="B223" s="126" t="s">
        <v>241</v>
      </c>
      <c r="C223" s="125"/>
      <c r="D223" s="125"/>
    </row>
    <row r="224" spans="2:15" s="121" customFormat="1">
      <c r="B224" s="126" t="s">
        <v>104</v>
      </c>
      <c r="C224" s="125"/>
      <c r="D224" s="125"/>
    </row>
    <row r="225" spans="2:4" s="121" customFormat="1">
      <c r="B225" s="126" t="s">
        <v>224</v>
      </c>
      <c r="C225" s="125"/>
      <c r="D225" s="125"/>
    </row>
    <row r="226" spans="2:4" s="121" customFormat="1">
      <c r="B226" s="126" t="s">
        <v>232</v>
      </c>
      <c r="C226" s="125"/>
      <c r="D226" s="125"/>
    </row>
    <row r="227" spans="2:4" s="121" customFormat="1">
      <c r="B227" s="126" t="s">
        <v>238</v>
      </c>
      <c r="C227" s="125"/>
      <c r="D227" s="125"/>
    </row>
    <row r="228" spans="2:4" s="121" customFormat="1">
      <c r="B228" s="125"/>
      <c r="C228" s="125"/>
      <c r="D228" s="125"/>
    </row>
    <row r="229" spans="2:4" s="121" customFormat="1">
      <c r="B229" s="125"/>
      <c r="C229" s="125"/>
      <c r="D229" s="125"/>
    </row>
    <row r="230" spans="2:4" s="121" customFormat="1">
      <c r="B230" s="125"/>
      <c r="C230" s="125"/>
      <c r="D230" s="125"/>
    </row>
    <row r="231" spans="2:4" s="121" customFormat="1">
      <c r="B231" s="125"/>
      <c r="C231" s="125"/>
      <c r="D231" s="125"/>
    </row>
    <row r="232" spans="2:4" s="121" customFormat="1">
      <c r="B232" s="125"/>
      <c r="C232" s="125"/>
      <c r="D232" s="125"/>
    </row>
    <row r="233" spans="2:4" s="121" customFormat="1">
      <c r="B233" s="125"/>
      <c r="C233" s="125"/>
      <c r="D233" s="125"/>
    </row>
    <row r="234" spans="2:4" s="121" customFormat="1">
      <c r="B234" s="125"/>
      <c r="C234" s="125"/>
      <c r="D234" s="125"/>
    </row>
    <row r="235" spans="2:4" s="121" customFormat="1">
      <c r="B235" s="125"/>
      <c r="C235" s="125"/>
      <c r="D235" s="125"/>
    </row>
    <row r="236" spans="2:4" s="121" customFormat="1">
      <c r="B236" s="125"/>
      <c r="C236" s="125"/>
      <c r="D236" s="125"/>
    </row>
    <row r="237" spans="2:4" s="121" customFormat="1">
      <c r="B237" s="125"/>
      <c r="C237" s="125"/>
      <c r="D237" s="125"/>
    </row>
    <row r="238" spans="2:4" s="121" customFormat="1">
      <c r="B238" s="125"/>
      <c r="C238" s="125"/>
      <c r="D238" s="125"/>
    </row>
    <row r="239" spans="2:4" s="121" customFormat="1">
      <c r="B239" s="125"/>
      <c r="C239" s="125"/>
      <c r="D239" s="125"/>
    </row>
    <row r="240" spans="2:4" s="121" customFormat="1">
      <c r="B240" s="125"/>
      <c r="C240" s="125"/>
      <c r="D240" s="125"/>
    </row>
    <row r="241" spans="2:4" s="121" customFormat="1">
      <c r="B241" s="125"/>
      <c r="C241" s="125"/>
      <c r="D241" s="125"/>
    </row>
    <row r="242" spans="2:4" s="121" customFormat="1">
      <c r="B242" s="125"/>
      <c r="C242" s="125"/>
      <c r="D242" s="125"/>
    </row>
    <row r="243" spans="2:4" s="121" customFormat="1">
      <c r="B243" s="125"/>
      <c r="C243" s="125"/>
      <c r="D243" s="125"/>
    </row>
    <row r="244" spans="2:4" s="121" customFormat="1">
      <c r="B244" s="125"/>
      <c r="C244" s="125"/>
      <c r="D244" s="125"/>
    </row>
    <row r="245" spans="2:4" s="121" customFormat="1">
      <c r="B245" s="125"/>
      <c r="C245" s="125"/>
      <c r="D245" s="125"/>
    </row>
    <row r="246" spans="2:4" s="121" customFormat="1">
      <c r="B246" s="125"/>
      <c r="C246" s="125"/>
      <c r="D246" s="125"/>
    </row>
    <row r="247" spans="2:4" s="121" customFormat="1">
      <c r="B247" s="125"/>
      <c r="C247" s="125"/>
      <c r="D247" s="125"/>
    </row>
    <row r="248" spans="2:4" s="121" customFormat="1">
      <c r="B248" s="125"/>
      <c r="C248" s="125"/>
      <c r="D248" s="125"/>
    </row>
    <row r="249" spans="2:4" s="121" customFormat="1">
      <c r="B249" s="125"/>
      <c r="C249" s="125"/>
      <c r="D249" s="125"/>
    </row>
    <row r="250" spans="2:4" s="121" customFormat="1">
      <c r="B250" s="125"/>
      <c r="C250" s="125"/>
      <c r="D250" s="125"/>
    </row>
    <row r="251" spans="2:4" s="121" customFormat="1">
      <c r="B251" s="125"/>
      <c r="C251" s="125"/>
      <c r="D251" s="125"/>
    </row>
    <row r="252" spans="2:4" s="121" customFormat="1">
      <c r="B252" s="125"/>
      <c r="C252" s="125"/>
      <c r="D252" s="125"/>
    </row>
    <row r="253" spans="2:4" s="121" customFormat="1">
      <c r="B253" s="125"/>
      <c r="C253" s="125"/>
      <c r="D253" s="125"/>
    </row>
    <row r="254" spans="2:4" s="121" customFormat="1">
      <c r="B254" s="125"/>
      <c r="C254" s="125"/>
      <c r="D254" s="125"/>
    </row>
    <row r="255" spans="2:4" s="121" customFormat="1">
      <c r="B255" s="125"/>
      <c r="C255" s="125"/>
      <c r="D255" s="125"/>
    </row>
    <row r="256" spans="2:4" s="121" customFormat="1">
      <c r="B256" s="125"/>
      <c r="C256" s="125"/>
      <c r="D256" s="125"/>
    </row>
    <row r="257" spans="2:4" s="121" customFormat="1">
      <c r="B257" s="125"/>
      <c r="C257" s="125"/>
      <c r="D257" s="125"/>
    </row>
    <row r="258" spans="2:4" s="121" customFormat="1">
      <c r="B258" s="125"/>
      <c r="C258" s="125"/>
      <c r="D258" s="125"/>
    </row>
    <row r="259" spans="2:4" s="121" customFormat="1">
      <c r="B259" s="125"/>
      <c r="C259" s="125"/>
      <c r="D259" s="125"/>
    </row>
    <row r="260" spans="2:4" s="121" customFormat="1">
      <c r="B260" s="125"/>
      <c r="C260" s="125"/>
      <c r="D260" s="125"/>
    </row>
    <row r="261" spans="2:4" s="121" customFormat="1">
      <c r="B261" s="125"/>
      <c r="C261" s="125"/>
      <c r="D261" s="125"/>
    </row>
    <row r="262" spans="2:4" s="121" customFormat="1">
      <c r="B262" s="125"/>
      <c r="C262" s="125"/>
      <c r="D262" s="125"/>
    </row>
    <row r="263" spans="2:4" s="121" customFormat="1">
      <c r="B263" s="125"/>
      <c r="C263" s="125"/>
      <c r="D263" s="125"/>
    </row>
    <row r="264" spans="2:4" s="121" customFormat="1">
      <c r="B264" s="125"/>
      <c r="C264" s="125"/>
      <c r="D264" s="125"/>
    </row>
    <row r="265" spans="2:4" s="121" customFormat="1">
      <c r="B265" s="125"/>
      <c r="C265" s="125"/>
      <c r="D265" s="125"/>
    </row>
    <row r="266" spans="2:4" s="121" customFormat="1">
      <c r="B266" s="125"/>
      <c r="C266" s="125"/>
      <c r="D266" s="125"/>
    </row>
    <row r="267" spans="2:4" s="121" customFormat="1">
      <c r="B267" s="125"/>
      <c r="C267" s="125"/>
      <c r="D267" s="125"/>
    </row>
    <row r="268" spans="2:4" s="121" customFormat="1">
      <c r="B268" s="125"/>
      <c r="C268" s="125"/>
      <c r="D268" s="125"/>
    </row>
    <row r="269" spans="2:4" s="121" customFormat="1">
      <c r="B269" s="125"/>
      <c r="C269" s="125"/>
      <c r="D269" s="125"/>
    </row>
    <row r="270" spans="2:4" s="121" customFormat="1">
      <c r="B270" s="125"/>
      <c r="C270" s="125"/>
      <c r="D270" s="125"/>
    </row>
    <row r="271" spans="2:4" s="121" customFormat="1">
      <c r="B271" s="125"/>
      <c r="C271" s="125"/>
      <c r="D271" s="125"/>
    </row>
    <row r="272" spans="2:4" s="121" customFormat="1">
      <c r="B272" s="125"/>
      <c r="C272" s="125"/>
      <c r="D272" s="125"/>
    </row>
    <row r="273" spans="2:4" s="121" customFormat="1">
      <c r="B273" s="130"/>
      <c r="C273" s="125"/>
      <c r="D273" s="125"/>
    </row>
    <row r="274" spans="2:4" s="121" customFormat="1">
      <c r="B274" s="130"/>
      <c r="C274" s="125"/>
      <c r="D274" s="125"/>
    </row>
    <row r="275" spans="2:4" s="121" customFormat="1">
      <c r="B275" s="129"/>
      <c r="C275" s="125"/>
      <c r="D275" s="125"/>
    </row>
    <row r="276" spans="2:4" s="121" customFormat="1">
      <c r="B276" s="125"/>
      <c r="C276" s="125"/>
      <c r="D276" s="125"/>
    </row>
    <row r="277" spans="2:4" s="121" customFormat="1">
      <c r="B277" s="125"/>
      <c r="C277" s="125"/>
      <c r="D277" s="125"/>
    </row>
    <row r="278" spans="2:4" s="121" customFormat="1">
      <c r="B278" s="125"/>
      <c r="C278" s="125"/>
      <c r="D278" s="125"/>
    </row>
    <row r="279" spans="2:4" s="121" customFormat="1">
      <c r="B279" s="125"/>
      <c r="C279" s="125"/>
      <c r="D279" s="125"/>
    </row>
    <row r="280" spans="2:4" s="121" customFormat="1">
      <c r="B280" s="125"/>
      <c r="C280" s="125"/>
      <c r="D280" s="125"/>
    </row>
    <row r="281" spans="2:4" s="121" customFormat="1">
      <c r="B281" s="125"/>
      <c r="C281" s="125"/>
      <c r="D281" s="125"/>
    </row>
    <row r="282" spans="2:4" s="121" customFormat="1">
      <c r="B282" s="125"/>
      <c r="C282" s="125"/>
      <c r="D282" s="125"/>
    </row>
    <row r="283" spans="2:4" s="121" customFormat="1">
      <c r="B283" s="125"/>
      <c r="C283" s="125"/>
      <c r="D283" s="125"/>
    </row>
    <row r="284" spans="2:4" s="121" customFormat="1">
      <c r="B284" s="125"/>
      <c r="C284" s="125"/>
      <c r="D284" s="125"/>
    </row>
    <row r="285" spans="2:4" s="121" customFormat="1">
      <c r="B285" s="125"/>
      <c r="C285" s="125"/>
      <c r="D285" s="125"/>
    </row>
    <row r="286" spans="2:4" s="121" customFormat="1">
      <c r="B286" s="125"/>
      <c r="C286" s="125"/>
      <c r="D286" s="125"/>
    </row>
    <row r="287" spans="2:4" s="121" customFormat="1">
      <c r="B287" s="125"/>
      <c r="C287" s="125"/>
      <c r="D287" s="125"/>
    </row>
    <row r="288" spans="2:4" s="121" customFormat="1">
      <c r="B288" s="125"/>
      <c r="C288" s="125"/>
      <c r="D288" s="125"/>
    </row>
    <row r="289" spans="2:4" s="121" customFormat="1">
      <c r="B289" s="125"/>
      <c r="C289" s="125"/>
      <c r="D289" s="125"/>
    </row>
    <row r="290" spans="2:4" s="121" customFormat="1">
      <c r="B290" s="125"/>
      <c r="C290" s="125"/>
      <c r="D290" s="125"/>
    </row>
    <row r="291" spans="2:4" s="121" customFormat="1">
      <c r="B291" s="125"/>
      <c r="C291" s="125"/>
      <c r="D291" s="125"/>
    </row>
    <row r="292" spans="2:4" s="121" customFormat="1">
      <c r="B292" s="125"/>
      <c r="C292" s="125"/>
      <c r="D292" s="125"/>
    </row>
    <row r="293" spans="2:4" s="121" customFormat="1">
      <c r="B293" s="125"/>
      <c r="C293" s="125"/>
      <c r="D293" s="125"/>
    </row>
    <row r="294" spans="2:4" s="121" customFormat="1">
      <c r="B294" s="130"/>
      <c r="C294" s="125"/>
      <c r="D294" s="125"/>
    </row>
    <row r="295" spans="2:4" s="121" customFormat="1">
      <c r="B295" s="130"/>
      <c r="C295" s="125"/>
      <c r="D295" s="125"/>
    </row>
    <row r="296" spans="2:4" s="121" customFormat="1">
      <c r="B296" s="129"/>
      <c r="C296" s="125"/>
      <c r="D296" s="125"/>
    </row>
    <row r="297" spans="2:4" s="121" customFormat="1">
      <c r="B297" s="125"/>
      <c r="C297" s="125"/>
      <c r="D297" s="125"/>
    </row>
    <row r="298" spans="2:4" s="121" customFormat="1">
      <c r="B298" s="125"/>
      <c r="C298" s="125"/>
      <c r="D298" s="125"/>
    </row>
    <row r="299" spans="2:4" s="121" customFormat="1">
      <c r="B299" s="125"/>
      <c r="C299" s="125"/>
      <c r="D299" s="125"/>
    </row>
    <row r="300" spans="2:4" s="121" customFormat="1">
      <c r="B300" s="125"/>
      <c r="C300" s="125"/>
      <c r="D300" s="125"/>
    </row>
    <row r="301" spans="2:4" s="121" customFormat="1">
      <c r="B301" s="125"/>
      <c r="C301" s="125"/>
      <c r="D301" s="125"/>
    </row>
    <row r="302" spans="2:4" s="121" customFormat="1">
      <c r="B302" s="125"/>
      <c r="C302" s="125"/>
      <c r="D302" s="125"/>
    </row>
    <row r="303" spans="2:4" s="121" customFormat="1">
      <c r="B303" s="125"/>
      <c r="C303" s="125"/>
      <c r="D303" s="125"/>
    </row>
    <row r="304" spans="2:4" s="121" customFormat="1">
      <c r="B304" s="125"/>
      <c r="C304" s="125"/>
      <c r="D304" s="125"/>
    </row>
    <row r="305" spans="2:4" s="121" customFormat="1">
      <c r="B305" s="125"/>
      <c r="C305" s="125"/>
      <c r="D305" s="125"/>
    </row>
    <row r="306" spans="2:4" s="121" customFormat="1">
      <c r="B306" s="125"/>
      <c r="C306" s="125"/>
      <c r="D306" s="125"/>
    </row>
    <row r="307" spans="2:4" s="121" customFormat="1">
      <c r="B307" s="125"/>
      <c r="C307" s="125"/>
      <c r="D307" s="125"/>
    </row>
    <row r="308" spans="2:4" s="121" customFormat="1">
      <c r="B308" s="125"/>
      <c r="C308" s="125"/>
      <c r="D308" s="125"/>
    </row>
    <row r="309" spans="2:4" s="121" customFormat="1">
      <c r="B309" s="125"/>
      <c r="C309" s="125"/>
      <c r="D309" s="125"/>
    </row>
    <row r="310" spans="2:4" s="121" customFormat="1">
      <c r="B310" s="125"/>
      <c r="C310" s="125"/>
      <c r="D310" s="125"/>
    </row>
    <row r="311" spans="2:4" s="121" customFormat="1">
      <c r="B311" s="125"/>
      <c r="C311" s="125"/>
      <c r="D311" s="125"/>
    </row>
    <row r="312" spans="2:4" s="121" customFormat="1">
      <c r="B312" s="125"/>
      <c r="C312" s="125"/>
      <c r="D312" s="125"/>
    </row>
    <row r="313" spans="2:4" s="121" customFormat="1">
      <c r="B313" s="125"/>
      <c r="C313" s="125"/>
      <c r="D313" s="125"/>
    </row>
    <row r="314" spans="2:4" s="121" customFormat="1">
      <c r="B314" s="125"/>
      <c r="C314" s="125"/>
      <c r="D314" s="125"/>
    </row>
    <row r="315" spans="2:4" s="121" customFormat="1">
      <c r="B315" s="125"/>
      <c r="C315" s="125"/>
      <c r="D315" s="125"/>
    </row>
    <row r="316" spans="2:4" s="121" customFormat="1">
      <c r="B316" s="125"/>
      <c r="C316" s="125"/>
      <c r="D316" s="125"/>
    </row>
    <row r="317" spans="2:4" s="121" customFormat="1">
      <c r="B317" s="125"/>
      <c r="C317" s="125"/>
      <c r="D317" s="125"/>
    </row>
    <row r="318" spans="2:4" s="121" customFormat="1">
      <c r="B318" s="125"/>
      <c r="C318" s="125"/>
      <c r="D318" s="125"/>
    </row>
    <row r="319" spans="2:4" s="121" customFormat="1">
      <c r="B319" s="125"/>
      <c r="C319" s="125"/>
      <c r="D319" s="125"/>
    </row>
    <row r="320" spans="2:4" s="121" customFormat="1">
      <c r="B320" s="125"/>
      <c r="C320" s="125"/>
      <c r="D320" s="125"/>
    </row>
    <row r="321" spans="2:4" s="121" customFormat="1">
      <c r="B321" s="125"/>
      <c r="C321" s="125"/>
      <c r="D321" s="125"/>
    </row>
    <row r="322" spans="2:4" s="121" customFormat="1">
      <c r="B322" s="125"/>
      <c r="C322" s="125"/>
      <c r="D322" s="125"/>
    </row>
    <row r="323" spans="2:4" s="121" customFormat="1">
      <c r="B323" s="125"/>
      <c r="C323" s="125"/>
      <c r="D323" s="125"/>
    </row>
    <row r="324" spans="2:4" s="121" customFormat="1">
      <c r="B324" s="125"/>
      <c r="C324" s="125"/>
      <c r="D324" s="125"/>
    </row>
    <row r="325" spans="2:4" s="121" customFormat="1">
      <c r="B325" s="125"/>
      <c r="C325" s="125"/>
      <c r="D325" s="125"/>
    </row>
    <row r="326" spans="2:4" s="121" customFormat="1">
      <c r="B326" s="125"/>
      <c r="C326" s="125"/>
      <c r="D326" s="125"/>
    </row>
    <row r="327" spans="2:4" s="121" customFormat="1">
      <c r="B327" s="125"/>
      <c r="C327" s="125"/>
      <c r="D327" s="125"/>
    </row>
    <row r="328" spans="2:4" s="121" customFormat="1">
      <c r="B328" s="125"/>
      <c r="C328" s="125"/>
      <c r="D328" s="125"/>
    </row>
    <row r="329" spans="2:4" s="121" customFormat="1">
      <c r="B329" s="125"/>
      <c r="C329" s="125"/>
      <c r="D329" s="125"/>
    </row>
    <row r="330" spans="2:4" s="121" customFormat="1">
      <c r="B330" s="125"/>
      <c r="C330" s="125"/>
      <c r="D330" s="125"/>
    </row>
    <row r="331" spans="2:4" s="121" customFormat="1">
      <c r="B331" s="125"/>
      <c r="C331" s="125"/>
      <c r="D331" s="125"/>
    </row>
    <row r="332" spans="2:4" s="121" customFormat="1">
      <c r="B332" s="125"/>
      <c r="C332" s="125"/>
      <c r="D332" s="125"/>
    </row>
    <row r="333" spans="2:4" s="121" customFormat="1">
      <c r="B333" s="125"/>
      <c r="C333" s="125"/>
      <c r="D333" s="125"/>
    </row>
    <row r="334" spans="2:4" s="121" customFormat="1">
      <c r="B334" s="125"/>
      <c r="C334" s="125"/>
      <c r="D334" s="125"/>
    </row>
    <row r="335" spans="2:4" s="121" customFormat="1">
      <c r="B335" s="125"/>
      <c r="C335" s="125"/>
      <c r="D335" s="125"/>
    </row>
    <row r="336" spans="2:4" s="121" customFormat="1">
      <c r="B336" s="125"/>
      <c r="C336" s="125"/>
      <c r="D336" s="125"/>
    </row>
    <row r="337" spans="2:4" s="121" customFormat="1">
      <c r="B337" s="125"/>
      <c r="C337" s="125"/>
      <c r="D337" s="125"/>
    </row>
    <row r="338" spans="2:4" s="121" customFormat="1">
      <c r="B338" s="125"/>
      <c r="C338" s="125"/>
      <c r="D338" s="125"/>
    </row>
    <row r="339" spans="2:4" s="121" customFormat="1">
      <c r="B339" s="125"/>
      <c r="C339" s="125"/>
      <c r="D339" s="125"/>
    </row>
    <row r="340" spans="2:4" s="121" customFormat="1">
      <c r="B340" s="125"/>
      <c r="C340" s="125"/>
      <c r="D340" s="125"/>
    </row>
    <row r="341" spans="2:4" s="121" customFormat="1">
      <c r="B341" s="125"/>
      <c r="C341" s="125"/>
      <c r="D341" s="125"/>
    </row>
    <row r="342" spans="2:4" s="121" customFormat="1">
      <c r="B342" s="125"/>
      <c r="C342" s="125"/>
      <c r="D342" s="125"/>
    </row>
    <row r="343" spans="2:4" s="121" customFormat="1">
      <c r="B343" s="125"/>
      <c r="C343" s="125"/>
      <c r="D343" s="125"/>
    </row>
    <row r="344" spans="2:4" s="121" customFormat="1">
      <c r="B344" s="125"/>
      <c r="C344" s="125"/>
      <c r="D344" s="125"/>
    </row>
    <row r="345" spans="2:4" s="121" customFormat="1">
      <c r="B345" s="125"/>
      <c r="C345" s="125"/>
      <c r="D345" s="125"/>
    </row>
    <row r="346" spans="2:4" s="121" customFormat="1">
      <c r="B346" s="125"/>
      <c r="C346" s="125"/>
      <c r="D346" s="125"/>
    </row>
    <row r="347" spans="2:4" s="121" customFormat="1">
      <c r="B347" s="125"/>
      <c r="C347" s="125"/>
      <c r="D347" s="125"/>
    </row>
    <row r="348" spans="2:4" s="121" customFormat="1">
      <c r="B348" s="125"/>
      <c r="C348" s="125"/>
      <c r="D348" s="125"/>
    </row>
    <row r="349" spans="2:4" s="121" customFormat="1">
      <c r="B349" s="125"/>
      <c r="C349" s="125"/>
      <c r="D349" s="125"/>
    </row>
    <row r="350" spans="2:4" s="121" customFormat="1">
      <c r="B350" s="125"/>
      <c r="C350" s="125"/>
      <c r="D350" s="125"/>
    </row>
    <row r="351" spans="2:4" s="121" customFormat="1">
      <c r="B351" s="125"/>
      <c r="C351" s="125"/>
      <c r="D351" s="125"/>
    </row>
    <row r="352" spans="2:4" s="121" customFormat="1">
      <c r="B352" s="125"/>
      <c r="C352" s="125"/>
      <c r="D352" s="125"/>
    </row>
    <row r="353" spans="2:7" s="121" customFormat="1">
      <c r="B353" s="125"/>
      <c r="C353" s="125"/>
      <c r="D353" s="125"/>
    </row>
    <row r="354" spans="2:7" s="121" customFormat="1">
      <c r="B354" s="125"/>
      <c r="C354" s="125"/>
      <c r="D354" s="125"/>
    </row>
    <row r="355" spans="2:7" s="121" customFormat="1">
      <c r="B355" s="125"/>
      <c r="C355" s="125"/>
      <c r="D355" s="125"/>
    </row>
    <row r="356" spans="2:7" s="121" customFormat="1">
      <c r="B356" s="125"/>
      <c r="C356" s="125"/>
      <c r="D356" s="125"/>
    </row>
    <row r="357" spans="2:7" s="121" customFormat="1">
      <c r="B357" s="125"/>
      <c r="C357" s="125"/>
      <c r="D357" s="125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5:I35 B225 B227"/>
    <dataValidation type="list" allowBlank="1" showInputMessage="1" showErrorMessage="1" sqref="E36:E357 E12:E34">
      <formula1>$BF$6:$BF$23</formula1>
    </dataValidation>
    <dataValidation type="list" allowBlank="1" showInputMessage="1" showErrorMessage="1" sqref="H36:H357 H12:H34">
      <formula1>$BJ$6:$BJ$19</formula1>
    </dataValidation>
    <dataValidation type="list" allowBlank="1" showInputMessage="1" showErrorMessage="1" sqref="G36:G363 G12:G34">
      <formula1>$BH$6:$BH$29</formula1>
    </dataValidation>
  </dataValidations>
  <pageMargins left="0" right="0" top="0.5" bottom="0.5" header="0" footer="0.25"/>
  <pageSetup paperSize="9" scale="12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topLeftCell="A61" workbookViewId="0">
      <selection activeCell="E29" sqref="E29"/>
    </sheetView>
  </sheetViews>
  <sheetFormatPr defaultColWidth="9.140625" defaultRowHeight="18"/>
  <cols>
    <col min="1" max="1" width="6.28515625" style="1" customWidth="1"/>
    <col min="2" max="2" width="52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171</v>
      </c>
      <c r="C1" s="78" t="s" vm="1">
        <v>242</v>
      </c>
    </row>
    <row r="2" spans="2:63">
      <c r="B2" s="57" t="s">
        <v>170</v>
      </c>
      <c r="C2" s="78" t="s">
        <v>243</v>
      </c>
    </row>
    <row r="3" spans="2:63">
      <c r="B3" s="57" t="s">
        <v>172</v>
      </c>
      <c r="C3" s="78" t="s">
        <v>244</v>
      </c>
    </row>
    <row r="4" spans="2:63">
      <c r="B4" s="57" t="s">
        <v>173</v>
      </c>
      <c r="C4" s="78">
        <v>2142</v>
      </c>
    </row>
    <row r="6" spans="2:63" ht="26.25" customHeight="1">
      <c r="B6" s="145" t="s">
        <v>201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7"/>
      <c r="BK6" s="3"/>
    </row>
    <row r="7" spans="2:63" ht="26.25" customHeight="1">
      <c r="B7" s="145" t="s">
        <v>82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7"/>
      <c r="BH7" s="3"/>
      <c r="BK7" s="3"/>
    </row>
    <row r="8" spans="2:63" s="3" customFormat="1" ht="74.25" customHeight="1">
      <c r="B8" s="23" t="s">
        <v>107</v>
      </c>
      <c r="C8" s="31" t="s">
        <v>38</v>
      </c>
      <c r="D8" s="31" t="s">
        <v>111</v>
      </c>
      <c r="E8" s="31" t="s">
        <v>109</v>
      </c>
      <c r="F8" s="31" t="s">
        <v>54</v>
      </c>
      <c r="G8" s="31" t="s">
        <v>93</v>
      </c>
      <c r="H8" s="31" t="s">
        <v>226</v>
      </c>
      <c r="I8" s="31" t="s">
        <v>225</v>
      </c>
      <c r="J8" s="31" t="s">
        <v>240</v>
      </c>
      <c r="K8" s="31" t="s">
        <v>51</v>
      </c>
      <c r="L8" s="31" t="s">
        <v>49</v>
      </c>
      <c r="M8" s="31" t="s">
        <v>174</v>
      </c>
      <c r="N8" s="15" t="s">
        <v>176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233</v>
      </c>
      <c r="I9" s="33"/>
      <c r="J9" s="17" t="s">
        <v>229</v>
      </c>
      <c r="K9" s="33" t="s">
        <v>229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97" t="s">
        <v>29</v>
      </c>
      <c r="C11" s="99"/>
      <c r="D11" s="99"/>
      <c r="E11" s="99"/>
      <c r="F11" s="99"/>
      <c r="G11" s="99"/>
      <c r="H11" s="100"/>
      <c r="I11" s="101"/>
      <c r="J11" s="100">
        <v>223.55267999999998</v>
      </c>
      <c r="K11" s="100">
        <v>192363.70058058496</v>
      </c>
      <c r="L11" s="99"/>
      <c r="M11" s="102">
        <f>K11/$K$11</f>
        <v>1</v>
      </c>
      <c r="N11" s="102">
        <f>K11/'סכום נכסי הקרן'!$C$42</f>
        <v>0.2571755997042785</v>
      </c>
      <c r="O11" s="5"/>
      <c r="BH11" s="1"/>
      <c r="BI11" s="3"/>
      <c r="BK11" s="1"/>
    </row>
    <row r="12" spans="2:63" ht="20.25">
      <c r="B12" s="81" t="s">
        <v>221</v>
      </c>
      <c r="C12" s="82"/>
      <c r="D12" s="82"/>
      <c r="E12" s="82"/>
      <c r="F12" s="82"/>
      <c r="G12" s="82"/>
      <c r="H12" s="90"/>
      <c r="I12" s="92"/>
      <c r="J12" s="82"/>
      <c r="K12" s="90">
        <v>0.74698058499999997</v>
      </c>
      <c r="L12" s="82"/>
      <c r="M12" s="91">
        <f t="shared" ref="M12:M16" si="0">K12/$K$11</f>
        <v>3.8831680964001577E-6</v>
      </c>
      <c r="N12" s="91">
        <f>K12/'סכום נכסי הקרן'!$C$42</f>
        <v>9.9865608394423199E-7</v>
      </c>
      <c r="BI12" s="4"/>
    </row>
    <row r="13" spans="2:63">
      <c r="B13" s="98" t="s">
        <v>56</v>
      </c>
      <c r="C13" s="82"/>
      <c r="D13" s="82"/>
      <c r="E13" s="82"/>
      <c r="F13" s="82"/>
      <c r="G13" s="82"/>
      <c r="H13" s="90"/>
      <c r="I13" s="92"/>
      <c r="J13" s="82"/>
      <c r="K13" s="90">
        <v>0.74698058499999997</v>
      </c>
      <c r="L13" s="82"/>
      <c r="M13" s="91">
        <f t="shared" si="0"/>
        <v>3.8831680964001577E-6</v>
      </c>
      <c r="N13" s="91">
        <f>K13/'סכום נכסי הקרן'!$C$42</f>
        <v>9.9865608394423199E-7</v>
      </c>
    </row>
    <row r="14" spans="2:63">
      <c r="B14" s="86" t="s">
        <v>802</v>
      </c>
      <c r="C14" s="80" t="s">
        <v>803</v>
      </c>
      <c r="D14" s="93" t="s">
        <v>112</v>
      </c>
      <c r="E14" s="80" t="s">
        <v>804</v>
      </c>
      <c r="F14" s="93" t="s">
        <v>805</v>
      </c>
      <c r="G14" s="93" t="s">
        <v>156</v>
      </c>
      <c r="H14" s="87">
        <v>74.825224000000006</v>
      </c>
      <c r="I14" s="89">
        <v>995.6</v>
      </c>
      <c r="J14" s="80"/>
      <c r="K14" s="87">
        <v>0.74495992999999994</v>
      </c>
      <c r="L14" s="88">
        <v>6.2931858017069989E-5</v>
      </c>
      <c r="M14" s="88">
        <f t="shared" si="0"/>
        <v>3.8726637497177985E-6</v>
      </c>
      <c r="N14" s="88">
        <f>K14/'סכום נכסי הקרן'!$C$42</f>
        <v>9.9595462228669461E-7</v>
      </c>
    </row>
    <row r="15" spans="2:63">
      <c r="B15" s="86" t="s">
        <v>806</v>
      </c>
      <c r="C15" s="80" t="s">
        <v>807</v>
      </c>
      <c r="D15" s="93" t="s">
        <v>112</v>
      </c>
      <c r="E15" s="80" t="s">
        <v>808</v>
      </c>
      <c r="F15" s="93" t="s">
        <v>805</v>
      </c>
      <c r="G15" s="93" t="s">
        <v>156</v>
      </c>
      <c r="H15" s="87">
        <v>1.1598000000000002E-2</v>
      </c>
      <c r="I15" s="89">
        <v>14640</v>
      </c>
      <c r="J15" s="80"/>
      <c r="K15" s="87">
        <v>1.6979709999999999E-3</v>
      </c>
      <c r="L15" s="88">
        <v>1.3072434678403231E-9</v>
      </c>
      <c r="M15" s="88">
        <f t="shared" si="0"/>
        <v>8.8268784332763771E-9</v>
      </c>
      <c r="N15" s="88">
        <f>K15/'סכום נכסי הקרן'!$C$42</f>
        <v>2.2700577545946144E-9</v>
      </c>
    </row>
    <row r="16" spans="2:63" ht="20.25">
      <c r="B16" s="86" t="s">
        <v>809</v>
      </c>
      <c r="C16" s="80" t="s">
        <v>810</v>
      </c>
      <c r="D16" s="93" t="s">
        <v>112</v>
      </c>
      <c r="E16" s="80" t="s">
        <v>811</v>
      </c>
      <c r="F16" s="93" t="s">
        <v>805</v>
      </c>
      <c r="G16" s="93" t="s">
        <v>156</v>
      </c>
      <c r="H16" s="87">
        <v>2.2072999999999999E-2</v>
      </c>
      <c r="I16" s="89">
        <v>1462</v>
      </c>
      <c r="J16" s="80"/>
      <c r="K16" s="87">
        <v>3.2268399999999995E-4</v>
      </c>
      <c r="L16" s="88">
        <v>2.8282138451529535E-10</v>
      </c>
      <c r="M16" s="88">
        <f t="shared" si="0"/>
        <v>1.6774682490827901E-9</v>
      </c>
      <c r="N16" s="88">
        <f>K16/'סכום נכסי הקרן'!$C$42</f>
        <v>4.314039029427525E-10</v>
      </c>
      <c r="BH16" s="4"/>
    </row>
    <row r="17" spans="2:14">
      <c r="B17" s="83"/>
      <c r="C17" s="80"/>
      <c r="D17" s="80"/>
      <c r="E17" s="80"/>
      <c r="F17" s="80"/>
      <c r="G17" s="80"/>
      <c r="H17" s="87"/>
      <c r="I17" s="89"/>
      <c r="J17" s="80"/>
      <c r="K17" s="80"/>
      <c r="L17" s="80"/>
      <c r="M17" s="88"/>
      <c r="N17" s="80"/>
    </row>
    <row r="18" spans="2:14">
      <c r="B18" s="81" t="s">
        <v>220</v>
      </c>
      <c r="C18" s="82"/>
      <c r="D18" s="82"/>
      <c r="E18" s="82"/>
      <c r="F18" s="82"/>
      <c r="G18" s="82"/>
      <c r="H18" s="90"/>
      <c r="I18" s="92"/>
      <c r="J18" s="90">
        <v>223.55267999999998</v>
      </c>
      <c r="K18" s="90">
        <v>192362.95360000015</v>
      </c>
      <c r="L18" s="82"/>
      <c r="M18" s="91">
        <f t="shared" ref="M18:M66" si="1">K18/$K$11</f>
        <v>0.99999611683190459</v>
      </c>
      <c r="N18" s="91">
        <f>K18/'סכום נכסי הקרן'!$C$42</f>
        <v>0.25717460104819478</v>
      </c>
    </row>
    <row r="19" spans="2:14">
      <c r="B19" s="98" t="s">
        <v>57</v>
      </c>
      <c r="C19" s="82"/>
      <c r="D19" s="82"/>
      <c r="E19" s="82"/>
      <c r="F19" s="82"/>
      <c r="G19" s="82"/>
      <c r="H19" s="90"/>
      <c r="I19" s="92"/>
      <c r="J19" s="90">
        <v>223.55267999999998</v>
      </c>
      <c r="K19" s="90">
        <v>192362.95360000015</v>
      </c>
      <c r="L19" s="82"/>
      <c r="M19" s="91">
        <f t="shared" si="1"/>
        <v>0.99999611683190459</v>
      </c>
      <c r="N19" s="91">
        <f>K19/'סכום נכסי הקרן'!$C$42</f>
        <v>0.25717460104819478</v>
      </c>
    </row>
    <row r="20" spans="2:14">
      <c r="B20" s="86" t="s">
        <v>812</v>
      </c>
      <c r="C20" s="80" t="s">
        <v>813</v>
      </c>
      <c r="D20" s="93" t="s">
        <v>596</v>
      </c>
      <c r="E20" s="80"/>
      <c r="F20" s="93" t="s">
        <v>805</v>
      </c>
      <c r="G20" s="93" t="s">
        <v>155</v>
      </c>
      <c r="H20" s="87">
        <v>10156</v>
      </c>
      <c r="I20" s="89">
        <v>4128</v>
      </c>
      <c r="J20" s="80"/>
      <c r="K20" s="87">
        <v>1571.31032</v>
      </c>
      <c r="L20" s="88">
        <v>1.5090638930163446E-4</v>
      </c>
      <c r="M20" s="88">
        <f t="shared" si="1"/>
        <v>8.1684346644274874E-3</v>
      </c>
      <c r="N20" s="88">
        <f>K20/'סכום נכסי הקרן'!$C$42</f>
        <v>2.1007220834693557E-3</v>
      </c>
    </row>
    <row r="21" spans="2:14">
      <c r="B21" s="86" t="s">
        <v>814</v>
      </c>
      <c r="C21" s="80" t="s">
        <v>815</v>
      </c>
      <c r="D21" s="93" t="s">
        <v>596</v>
      </c>
      <c r="E21" s="80"/>
      <c r="F21" s="93" t="s">
        <v>805</v>
      </c>
      <c r="G21" s="93" t="s">
        <v>155</v>
      </c>
      <c r="H21" s="87">
        <v>4991</v>
      </c>
      <c r="I21" s="89">
        <v>9901</v>
      </c>
      <c r="J21" s="80"/>
      <c r="K21" s="87">
        <v>1852.1075900000001</v>
      </c>
      <c r="L21" s="88">
        <v>4.1799531557147207E-5</v>
      </c>
      <c r="M21" s="88">
        <f t="shared" si="1"/>
        <v>9.6281553349724398E-3</v>
      </c>
      <c r="N21" s="88">
        <f>K21/'סכום נכסי הקרן'!$C$42</f>
        <v>2.4761266223174852E-3</v>
      </c>
    </row>
    <row r="22" spans="2:14">
      <c r="B22" s="86" t="s">
        <v>816</v>
      </c>
      <c r="C22" s="80" t="s">
        <v>817</v>
      </c>
      <c r="D22" s="93" t="s">
        <v>116</v>
      </c>
      <c r="E22" s="80"/>
      <c r="F22" s="93" t="s">
        <v>805</v>
      </c>
      <c r="G22" s="93" t="s">
        <v>165</v>
      </c>
      <c r="H22" s="87">
        <v>397723</v>
      </c>
      <c r="I22" s="89">
        <v>1565</v>
      </c>
      <c r="J22" s="80"/>
      <c r="K22" s="87">
        <v>21233.176159999999</v>
      </c>
      <c r="L22" s="88">
        <v>1.6612324346790671E-4</v>
      </c>
      <c r="M22" s="88">
        <f t="shared" si="1"/>
        <v>0.11038036852022921</v>
      </c>
      <c r="N22" s="88">
        <f>K22/'סכום נכסי הקרן'!$C$42</f>
        <v>2.8387137469769209E-2</v>
      </c>
    </row>
    <row r="23" spans="2:14">
      <c r="B23" s="86" t="s">
        <v>818</v>
      </c>
      <c r="C23" s="80" t="s">
        <v>819</v>
      </c>
      <c r="D23" s="93" t="s">
        <v>26</v>
      </c>
      <c r="E23" s="80"/>
      <c r="F23" s="93" t="s">
        <v>805</v>
      </c>
      <c r="G23" s="93" t="s">
        <v>157</v>
      </c>
      <c r="H23" s="87">
        <v>4825</v>
      </c>
      <c r="I23" s="89">
        <v>12126</v>
      </c>
      <c r="J23" s="80"/>
      <c r="K23" s="87">
        <v>2510.9271800000001</v>
      </c>
      <c r="L23" s="88">
        <v>2.4651683211820547E-3</v>
      </c>
      <c r="M23" s="88">
        <f t="shared" si="1"/>
        <v>1.3053019735124731E-2</v>
      </c>
      <c r="N23" s="88">
        <f>K23/'סכום נכסי הקרן'!$C$42</f>
        <v>3.3569181783324846E-3</v>
      </c>
    </row>
    <row r="24" spans="2:14">
      <c r="B24" s="86" t="s">
        <v>820</v>
      </c>
      <c r="C24" s="80" t="s">
        <v>821</v>
      </c>
      <c r="D24" s="93" t="s">
        <v>26</v>
      </c>
      <c r="E24" s="80"/>
      <c r="F24" s="93" t="s">
        <v>805</v>
      </c>
      <c r="G24" s="93" t="s">
        <v>157</v>
      </c>
      <c r="H24" s="87">
        <v>65637</v>
      </c>
      <c r="I24" s="89">
        <v>3472</v>
      </c>
      <c r="J24" s="80"/>
      <c r="K24" s="87">
        <v>9780.19866</v>
      </c>
      <c r="L24" s="88">
        <v>1.1296668850089228E-3</v>
      </c>
      <c r="M24" s="88">
        <f t="shared" si="1"/>
        <v>5.0842225588724733E-2</v>
      </c>
      <c r="N24" s="88">
        <f>K24/'סכום נכסי הקרן'!$C$42</f>
        <v>1.3075379856080496E-2</v>
      </c>
    </row>
    <row r="25" spans="2:14">
      <c r="B25" s="86" t="s">
        <v>822</v>
      </c>
      <c r="C25" s="80" t="s">
        <v>823</v>
      </c>
      <c r="D25" s="93" t="s">
        <v>26</v>
      </c>
      <c r="E25" s="80"/>
      <c r="F25" s="93" t="s">
        <v>805</v>
      </c>
      <c r="G25" s="93" t="s">
        <v>157</v>
      </c>
      <c r="H25" s="87">
        <v>40143</v>
      </c>
      <c r="I25" s="89">
        <v>3145</v>
      </c>
      <c r="J25" s="80"/>
      <c r="K25" s="87">
        <v>5418.1336300001003</v>
      </c>
      <c r="L25" s="88">
        <v>3.3426371719439303E-3</v>
      </c>
      <c r="M25" s="88">
        <f t="shared" si="1"/>
        <v>2.8166091698419667E-2</v>
      </c>
      <c r="N25" s="88">
        <f>K25/'סכום נכסי הקרן'!$C$42</f>
        <v>7.2436315238667767E-3</v>
      </c>
    </row>
    <row r="26" spans="2:14">
      <c r="B26" s="86" t="s">
        <v>824</v>
      </c>
      <c r="C26" s="80" t="s">
        <v>825</v>
      </c>
      <c r="D26" s="93" t="s">
        <v>596</v>
      </c>
      <c r="E26" s="80"/>
      <c r="F26" s="93" t="s">
        <v>805</v>
      </c>
      <c r="G26" s="93" t="s">
        <v>155</v>
      </c>
      <c r="H26" s="87">
        <v>67539</v>
      </c>
      <c r="I26" s="89">
        <v>2382</v>
      </c>
      <c r="J26" s="80"/>
      <c r="K26" s="87">
        <v>6029.7036200000002</v>
      </c>
      <c r="L26" s="88">
        <v>7.0371786204926609E-5</v>
      </c>
      <c r="M26" s="88">
        <f t="shared" si="1"/>
        <v>3.1345329715540785E-2</v>
      </c>
      <c r="N26" s="88">
        <f>K26/'סכום נכסי הקרן'!$C$42</f>
        <v>8.0612539675225421E-3</v>
      </c>
    </row>
    <row r="27" spans="2:14">
      <c r="B27" s="86" t="s">
        <v>826</v>
      </c>
      <c r="C27" s="80" t="s">
        <v>827</v>
      </c>
      <c r="D27" s="93" t="s">
        <v>596</v>
      </c>
      <c r="E27" s="80"/>
      <c r="F27" s="93" t="s">
        <v>805</v>
      </c>
      <c r="G27" s="93" t="s">
        <v>155</v>
      </c>
      <c r="H27" s="87">
        <v>4959</v>
      </c>
      <c r="I27" s="89">
        <v>8651</v>
      </c>
      <c r="J27" s="80"/>
      <c r="K27" s="87">
        <v>1607.9035800000001</v>
      </c>
      <c r="L27" s="88">
        <v>2.3833860946478521E-5</v>
      </c>
      <c r="M27" s="88">
        <f t="shared" si="1"/>
        <v>8.358664213399333E-3</v>
      </c>
      <c r="N27" s="88">
        <f>K27/'סכום נכסי הקרן'!$C$42</f>
        <v>2.1496444818076645E-3</v>
      </c>
    </row>
    <row r="28" spans="2:14">
      <c r="B28" s="86" t="s">
        <v>828</v>
      </c>
      <c r="C28" s="80" t="s">
        <v>829</v>
      </c>
      <c r="D28" s="93" t="s">
        <v>26</v>
      </c>
      <c r="E28" s="80"/>
      <c r="F28" s="93" t="s">
        <v>805</v>
      </c>
      <c r="G28" s="93" t="s">
        <v>164</v>
      </c>
      <c r="H28" s="87">
        <v>30968</v>
      </c>
      <c r="I28" s="89">
        <v>3084</v>
      </c>
      <c r="J28" s="80"/>
      <c r="K28" s="87">
        <v>2628.0196700000001</v>
      </c>
      <c r="L28" s="88">
        <v>5.4412580368503965E-4</v>
      </c>
      <c r="M28" s="88">
        <f t="shared" si="1"/>
        <v>1.3661723402430962E-2</v>
      </c>
      <c r="N28" s="88">
        <f>K28/'סכום נכסי הקרן'!$C$42</f>
        <v>3.5134619090141585E-3</v>
      </c>
    </row>
    <row r="29" spans="2:14">
      <c r="B29" s="86" t="s">
        <v>830</v>
      </c>
      <c r="C29" s="80" t="s">
        <v>831</v>
      </c>
      <c r="D29" s="93" t="s">
        <v>596</v>
      </c>
      <c r="E29" s="80"/>
      <c r="F29" s="93" t="s">
        <v>805</v>
      </c>
      <c r="G29" s="93" t="s">
        <v>155</v>
      </c>
      <c r="H29" s="87">
        <v>11013</v>
      </c>
      <c r="I29" s="89">
        <v>6441</v>
      </c>
      <c r="J29" s="80"/>
      <c r="K29" s="87">
        <v>2658.6337899999999</v>
      </c>
      <c r="L29" s="88">
        <v>6.8970916105112856E-5</v>
      </c>
      <c r="M29" s="88">
        <f t="shared" si="1"/>
        <v>1.3820870475956796E-2</v>
      </c>
      <c r="N29" s="88">
        <f>K29/'סכום נכסי הקרן'!$C$42</f>
        <v>3.5543906530893458E-3</v>
      </c>
    </row>
    <row r="30" spans="2:14">
      <c r="B30" s="86" t="s">
        <v>832</v>
      </c>
      <c r="C30" s="80" t="s">
        <v>833</v>
      </c>
      <c r="D30" s="93" t="s">
        <v>26</v>
      </c>
      <c r="E30" s="80"/>
      <c r="F30" s="93" t="s">
        <v>805</v>
      </c>
      <c r="G30" s="93" t="s">
        <v>157</v>
      </c>
      <c r="H30" s="87">
        <v>4511</v>
      </c>
      <c r="I30" s="89">
        <v>4107</v>
      </c>
      <c r="J30" s="80"/>
      <c r="K30" s="87">
        <v>795.09087000000011</v>
      </c>
      <c r="L30" s="88">
        <v>1.0949029126213592E-3</v>
      </c>
      <c r="M30" s="88">
        <f t="shared" si="1"/>
        <v>4.1332687383341367E-3</v>
      </c>
      <c r="N30" s="88">
        <f>K30/'סכום נכסי הקרן'!$C$42</f>
        <v>1.0629758665200281E-3</v>
      </c>
    </row>
    <row r="31" spans="2:14">
      <c r="B31" s="86" t="s">
        <v>834</v>
      </c>
      <c r="C31" s="80" t="s">
        <v>835</v>
      </c>
      <c r="D31" s="93" t="s">
        <v>131</v>
      </c>
      <c r="E31" s="80"/>
      <c r="F31" s="93" t="s">
        <v>805</v>
      </c>
      <c r="G31" s="93" t="s">
        <v>155</v>
      </c>
      <c r="H31" s="87">
        <v>2763</v>
      </c>
      <c r="I31" s="89">
        <v>11160</v>
      </c>
      <c r="J31" s="80"/>
      <c r="K31" s="87">
        <v>1155.6988000000001</v>
      </c>
      <c r="L31" s="88">
        <v>5.2132075471698111E-4</v>
      </c>
      <c r="M31" s="88">
        <f t="shared" si="1"/>
        <v>6.0078840057241206E-3</v>
      </c>
      <c r="N31" s="88">
        <f>K31/'סכום נכסי הקרן'!$C$42</f>
        <v>1.5450811721258435E-3</v>
      </c>
    </row>
    <row r="32" spans="2:14">
      <c r="B32" s="86" t="s">
        <v>836</v>
      </c>
      <c r="C32" s="80" t="s">
        <v>837</v>
      </c>
      <c r="D32" s="93" t="s">
        <v>131</v>
      </c>
      <c r="E32" s="80"/>
      <c r="F32" s="93" t="s">
        <v>805</v>
      </c>
      <c r="G32" s="93" t="s">
        <v>157</v>
      </c>
      <c r="H32" s="87">
        <v>9992</v>
      </c>
      <c r="I32" s="89">
        <v>9345</v>
      </c>
      <c r="J32" s="80"/>
      <c r="K32" s="87">
        <v>4007.2918</v>
      </c>
      <c r="L32" s="88">
        <v>2.8166602522247089E-4</v>
      </c>
      <c r="M32" s="88">
        <f t="shared" si="1"/>
        <v>2.0831850229047065E-2</v>
      </c>
      <c r="N32" s="88">
        <f>K32/'סכום נכסי הקרן'!$C$42</f>
        <v>5.3574435756048901E-3</v>
      </c>
    </row>
    <row r="33" spans="2:14">
      <c r="B33" s="86" t="s">
        <v>838</v>
      </c>
      <c r="C33" s="80" t="s">
        <v>839</v>
      </c>
      <c r="D33" s="93" t="s">
        <v>596</v>
      </c>
      <c r="E33" s="80"/>
      <c r="F33" s="93" t="s">
        <v>805</v>
      </c>
      <c r="G33" s="93" t="s">
        <v>155</v>
      </c>
      <c r="H33" s="87">
        <v>109518.00000000004</v>
      </c>
      <c r="I33" s="89">
        <v>4715</v>
      </c>
      <c r="J33" s="80"/>
      <c r="K33" s="87">
        <v>19353.823830000005</v>
      </c>
      <c r="L33" s="88">
        <v>1.050834772596431E-4</v>
      </c>
      <c r="M33" s="88">
        <f t="shared" si="1"/>
        <v>0.10061058178641299</v>
      </c>
      <c r="N33" s="88">
        <f>K33/'סכום נכסי הקרן'!$C$42</f>
        <v>2.5874586707517119E-2</v>
      </c>
    </row>
    <row r="34" spans="2:14">
      <c r="B34" s="86" t="s">
        <v>840</v>
      </c>
      <c r="C34" s="80" t="s">
        <v>841</v>
      </c>
      <c r="D34" s="93" t="s">
        <v>596</v>
      </c>
      <c r="E34" s="80"/>
      <c r="F34" s="93" t="s">
        <v>805</v>
      </c>
      <c r="G34" s="93" t="s">
        <v>155</v>
      </c>
      <c r="H34" s="87">
        <v>6869</v>
      </c>
      <c r="I34" s="89">
        <v>16606</v>
      </c>
      <c r="J34" s="80"/>
      <c r="K34" s="87">
        <v>4275.2166999999999</v>
      </c>
      <c r="L34" s="88">
        <v>2.7377441211638102E-5</v>
      </c>
      <c r="M34" s="88">
        <f t="shared" si="1"/>
        <v>2.222465406465305E-2</v>
      </c>
      <c r="N34" s="88">
        <f>K34/'סכום נכסי הקרן'!$C$42</f>
        <v>5.7156387372972782E-3</v>
      </c>
    </row>
    <row r="35" spans="2:14">
      <c r="B35" s="86" t="s">
        <v>842</v>
      </c>
      <c r="C35" s="80" t="s">
        <v>843</v>
      </c>
      <c r="D35" s="93" t="s">
        <v>596</v>
      </c>
      <c r="E35" s="80"/>
      <c r="F35" s="93" t="s">
        <v>805</v>
      </c>
      <c r="G35" s="93" t="s">
        <v>155</v>
      </c>
      <c r="H35" s="87">
        <v>78263</v>
      </c>
      <c r="I35" s="89">
        <v>2303</v>
      </c>
      <c r="J35" s="87">
        <v>105.9542</v>
      </c>
      <c r="K35" s="87">
        <v>6861.3377399999999</v>
      </c>
      <c r="L35" s="88">
        <v>6.6891452991452993E-3</v>
      </c>
      <c r="M35" s="88">
        <f t="shared" si="1"/>
        <v>3.5668568026563048E-2</v>
      </c>
      <c r="N35" s="88">
        <f>K35/'סכום נכסי הקרן'!$C$42</f>
        <v>9.173085372824203E-3</v>
      </c>
    </row>
    <row r="36" spans="2:14">
      <c r="B36" s="86" t="s">
        <v>844</v>
      </c>
      <c r="C36" s="80" t="s">
        <v>845</v>
      </c>
      <c r="D36" s="93" t="s">
        <v>596</v>
      </c>
      <c r="E36" s="80"/>
      <c r="F36" s="93" t="s">
        <v>805</v>
      </c>
      <c r="G36" s="93" t="s">
        <v>155</v>
      </c>
      <c r="H36" s="87">
        <v>1708</v>
      </c>
      <c r="I36" s="89">
        <v>3004</v>
      </c>
      <c r="J36" s="80"/>
      <c r="K36" s="87">
        <v>192.30357999999998</v>
      </c>
      <c r="L36" s="88">
        <v>6.4942965779467686E-5</v>
      </c>
      <c r="M36" s="88">
        <f t="shared" si="1"/>
        <v>9.9968746400488483E-4</v>
      </c>
      <c r="N36" s="88">
        <f>K36/'סכום נכסי הקרן'!$C$42</f>
        <v>2.5709522307230557E-4</v>
      </c>
    </row>
    <row r="37" spans="2:14">
      <c r="B37" s="86" t="s">
        <v>846</v>
      </c>
      <c r="C37" s="80" t="s">
        <v>847</v>
      </c>
      <c r="D37" s="93" t="s">
        <v>596</v>
      </c>
      <c r="E37" s="80"/>
      <c r="F37" s="93" t="s">
        <v>805</v>
      </c>
      <c r="G37" s="93" t="s">
        <v>155</v>
      </c>
      <c r="H37" s="87">
        <v>1689</v>
      </c>
      <c r="I37" s="89">
        <v>19981</v>
      </c>
      <c r="J37" s="80"/>
      <c r="K37" s="87">
        <v>1264.8716299999999</v>
      </c>
      <c r="L37" s="88">
        <v>1.2699248120300751E-4</v>
      </c>
      <c r="M37" s="88">
        <f t="shared" si="1"/>
        <v>6.5754174315757674E-3</v>
      </c>
      <c r="N37" s="88">
        <f>K37/'סכום נכסי הקרן'!$C$42</f>
        <v>1.6910369212714644E-3</v>
      </c>
    </row>
    <row r="38" spans="2:14">
      <c r="B38" s="86" t="s">
        <v>848</v>
      </c>
      <c r="C38" s="80" t="s">
        <v>849</v>
      </c>
      <c r="D38" s="93" t="s">
        <v>596</v>
      </c>
      <c r="E38" s="80"/>
      <c r="F38" s="93" t="s">
        <v>805</v>
      </c>
      <c r="G38" s="93" t="s">
        <v>155</v>
      </c>
      <c r="H38" s="87">
        <v>787</v>
      </c>
      <c r="I38" s="89">
        <v>16501</v>
      </c>
      <c r="J38" s="80"/>
      <c r="K38" s="87">
        <v>486.72603999999995</v>
      </c>
      <c r="L38" s="88">
        <v>2.2485714285714286E-4</v>
      </c>
      <c r="M38" s="88">
        <f t="shared" si="1"/>
        <v>2.5302384937021982E-3</v>
      </c>
      <c r="N38" s="88">
        <f>K38/'סכום נכסי הקרן'!$C$42</f>
        <v>6.5071560201271307E-4</v>
      </c>
    </row>
    <row r="39" spans="2:14">
      <c r="B39" s="86" t="s">
        <v>850</v>
      </c>
      <c r="C39" s="80" t="s">
        <v>851</v>
      </c>
      <c r="D39" s="93" t="s">
        <v>26</v>
      </c>
      <c r="E39" s="80"/>
      <c r="F39" s="93" t="s">
        <v>805</v>
      </c>
      <c r="G39" s="93" t="s">
        <v>157</v>
      </c>
      <c r="H39" s="87">
        <v>12501</v>
      </c>
      <c r="I39" s="89">
        <v>2576</v>
      </c>
      <c r="J39" s="80"/>
      <c r="K39" s="87">
        <v>1382.0057500000007</v>
      </c>
      <c r="L39" s="88">
        <v>1.0870434782608695E-3</v>
      </c>
      <c r="M39" s="88">
        <f t="shared" si="1"/>
        <v>7.1843375118532367E-3</v>
      </c>
      <c r="N39" s="88">
        <f>K39/'סכום נכסי הקרן'!$C$42</f>
        <v>1.8476363080887999E-3</v>
      </c>
    </row>
    <row r="40" spans="2:14">
      <c r="B40" s="86" t="s">
        <v>852</v>
      </c>
      <c r="C40" s="80" t="s">
        <v>853</v>
      </c>
      <c r="D40" s="93" t="s">
        <v>26</v>
      </c>
      <c r="E40" s="80"/>
      <c r="F40" s="93" t="s">
        <v>805</v>
      </c>
      <c r="G40" s="93" t="s">
        <v>157</v>
      </c>
      <c r="H40" s="87">
        <v>1543</v>
      </c>
      <c r="I40" s="89">
        <v>5171</v>
      </c>
      <c r="J40" s="80"/>
      <c r="K40" s="87">
        <v>342.42046000000005</v>
      </c>
      <c r="L40" s="88">
        <v>1.7941860465116278E-4</v>
      </c>
      <c r="M40" s="88">
        <f t="shared" si="1"/>
        <v>1.780067959633337E-3</v>
      </c>
      <c r="N40" s="88">
        <f>K40/'סכום נכסי הקרן'!$C$42</f>
        <v>4.5779004503307484E-4</v>
      </c>
    </row>
    <row r="41" spans="2:14">
      <c r="B41" s="86" t="s">
        <v>854</v>
      </c>
      <c r="C41" s="80" t="s">
        <v>855</v>
      </c>
      <c r="D41" s="93" t="s">
        <v>115</v>
      </c>
      <c r="E41" s="80"/>
      <c r="F41" s="93" t="s">
        <v>805</v>
      </c>
      <c r="G41" s="93" t="s">
        <v>158</v>
      </c>
      <c r="H41" s="87">
        <v>265520</v>
      </c>
      <c r="I41" s="89">
        <v>665.4</v>
      </c>
      <c r="J41" s="80"/>
      <c r="K41" s="87">
        <v>8468.8356999999996</v>
      </c>
      <c r="L41" s="88">
        <v>3.2212856851185064E-4</v>
      </c>
      <c r="M41" s="88">
        <f t="shared" si="1"/>
        <v>4.4025123630080286E-2</v>
      </c>
      <c r="N41" s="88">
        <f>K41/'סכום נכסי הקרן'!$C$42</f>
        <v>1.1322187571620899E-2</v>
      </c>
    </row>
    <row r="42" spans="2:14">
      <c r="B42" s="86" t="s">
        <v>856</v>
      </c>
      <c r="C42" s="80" t="s">
        <v>857</v>
      </c>
      <c r="D42" s="93" t="s">
        <v>115</v>
      </c>
      <c r="E42" s="80"/>
      <c r="F42" s="93" t="s">
        <v>805</v>
      </c>
      <c r="G42" s="93" t="s">
        <v>155</v>
      </c>
      <c r="H42" s="87">
        <v>2524.0000000000009</v>
      </c>
      <c r="I42" s="89">
        <v>6159</v>
      </c>
      <c r="J42" s="80"/>
      <c r="K42" s="87">
        <v>582.63844999999992</v>
      </c>
      <c r="L42" s="88">
        <v>4.2420168067226906E-4</v>
      </c>
      <c r="M42" s="88">
        <f t="shared" si="1"/>
        <v>3.0288378121314063E-3</v>
      </c>
      <c r="N42" s="88">
        <f>K42/'סכום נכסי הקרן'!$C$42</f>
        <v>7.7894318074188916E-4</v>
      </c>
    </row>
    <row r="43" spans="2:14">
      <c r="B43" s="86" t="s">
        <v>858</v>
      </c>
      <c r="C43" s="80" t="s">
        <v>859</v>
      </c>
      <c r="D43" s="93" t="s">
        <v>592</v>
      </c>
      <c r="E43" s="80"/>
      <c r="F43" s="93" t="s">
        <v>805</v>
      </c>
      <c r="G43" s="93" t="s">
        <v>155</v>
      </c>
      <c r="H43" s="87">
        <v>2307</v>
      </c>
      <c r="I43" s="89">
        <v>9643</v>
      </c>
      <c r="J43" s="80"/>
      <c r="K43" s="87">
        <v>833.79511000000002</v>
      </c>
      <c r="L43" s="88">
        <v>2.9980506822612085E-5</v>
      </c>
      <c r="M43" s="88">
        <f t="shared" si="1"/>
        <v>4.3344721872342375E-3</v>
      </c>
      <c r="N43" s="88">
        <f>K43/'סכום נכסי הקרן'!$C$42</f>
        <v>1.1147204841534806E-3</v>
      </c>
    </row>
    <row r="44" spans="2:14">
      <c r="B44" s="86" t="s">
        <v>860</v>
      </c>
      <c r="C44" s="80" t="s">
        <v>861</v>
      </c>
      <c r="D44" s="93" t="s">
        <v>115</v>
      </c>
      <c r="E44" s="80"/>
      <c r="F44" s="93" t="s">
        <v>805</v>
      </c>
      <c r="G44" s="93" t="s">
        <v>155</v>
      </c>
      <c r="H44" s="87">
        <v>52830</v>
      </c>
      <c r="I44" s="89">
        <v>623.75</v>
      </c>
      <c r="J44" s="80"/>
      <c r="K44" s="87">
        <v>1235.0676799999999</v>
      </c>
      <c r="L44" s="88">
        <v>2.9309292649098474E-4</v>
      </c>
      <c r="M44" s="88">
        <f t="shared" si="1"/>
        <v>6.4204820154341209E-3</v>
      </c>
      <c r="N44" s="88">
        <f>K44/'סכום נכסי הקרן'!$C$42</f>
        <v>1.6511913127098044E-3</v>
      </c>
    </row>
    <row r="45" spans="2:14">
      <c r="B45" s="86" t="s">
        <v>862</v>
      </c>
      <c r="C45" s="80" t="s">
        <v>863</v>
      </c>
      <c r="D45" s="93" t="s">
        <v>596</v>
      </c>
      <c r="E45" s="80"/>
      <c r="F45" s="93" t="s">
        <v>805</v>
      </c>
      <c r="G45" s="93" t="s">
        <v>155</v>
      </c>
      <c r="H45" s="87">
        <v>1019</v>
      </c>
      <c r="I45" s="89">
        <v>17352.5</v>
      </c>
      <c r="J45" s="80"/>
      <c r="K45" s="87">
        <v>662.72878000000003</v>
      </c>
      <c r="L45" s="88">
        <v>1.0397959183673469E-4</v>
      </c>
      <c r="M45" s="88">
        <f t="shared" si="1"/>
        <v>3.4451862695496953E-3</v>
      </c>
      <c r="N45" s="88">
        <f>K45/'סכום נכסי הקרן'!$C$42</f>
        <v>8.8601784496438883E-4</v>
      </c>
    </row>
    <row r="46" spans="2:14">
      <c r="B46" s="86" t="s">
        <v>864</v>
      </c>
      <c r="C46" s="80" t="s">
        <v>865</v>
      </c>
      <c r="D46" s="93" t="s">
        <v>596</v>
      </c>
      <c r="E46" s="80"/>
      <c r="F46" s="93" t="s">
        <v>805</v>
      </c>
      <c r="G46" s="93" t="s">
        <v>155</v>
      </c>
      <c r="H46" s="87">
        <v>2016</v>
      </c>
      <c r="I46" s="89">
        <v>17286</v>
      </c>
      <c r="J46" s="80"/>
      <c r="K46" s="87">
        <v>1306.12462</v>
      </c>
      <c r="L46" s="88">
        <v>7.7988394584139261E-5</v>
      </c>
      <c r="M46" s="88">
        <f t="shared" si="1"/>
        <v>6.7898705216103833E-3</v>
      </c>
      <c r="N46" s="88">
        <f>K46/'סכום נכסי הקרן'!$C$42</f>
        <v>1.7461890233095524E-3</v>
      </c>
    </row>
    <row r="47" spans="2:14">
      <c r="B47" s="86" t="s">
        <v>866</v>
      </c>
      <c r="C47" s="80" t="s">
        <v>867</v>
      </c>
      <c r="D47" s="93" t="s">
        <v>26</v>
      </c>
      <c r="E47" s="80"/>
      <c r="F47" s="93" t="s">
        <v>805</v>
      </c>
      <c r="G47" s="93" t="s">
        <v>157</v>
      </c>
      <c r="H47" s="87">
        <v>644.99999999999989</v>
      </c>
      <c r="I47" s="89">
        <v>4532.5</v>
      </c>
      <c r="J47" s="80"/>
      <c r="K47" s="87">
        <v>125.46334000000003</v>
      </c>
      <c r="L47" s="88">
        <v>2.8666666666666662E-4</v>
      </c>
      <c r="M47" s="88">
        <f t="shared" si="1"/>
        <v>6.522194136488914E-4</v>
      </c>
      <c r="N47" s="88">
        <f>K47/'סכום נכסי הקרן'!$C$42</f>
        <v>1.6773491884392651E-4</v>
      </c>
    </row>
    <row r="48" spans="2:14">
      <c r="B48" s="86" t="s">
        <v>868</v>
      </c>
      <c r="C48" s="80" t="s">
        <v>869</v>
      </c>
      <c r="D48" s="93" t="s">
        <v>592</v>
      </c>
      <c r="E48" s="80"/>
      <c r="F48" s="93" t="s">
        <v>805</v>
      </c>
      <c r="G48" s="93" t="s">
        <v>155</v>
      </c>
      <c r="H48" s="87">
        <v>5640</v>
      </c>
      <c r="I48" s="89">
        <v>3750</v>
      </c>
      <c r="J48" s="80"/>
      <c r="K48" s="87">
        <v>792.702</v>
      </c>
      <c r="L48" s="88">
        <v>1.3623188405797101E-4</v>
      </c>
      <c r="M48" s="88">
        <f t="shared" si="1"/>
        <v>4.1208502311376643E-3</v>
      </c>
      <c r="N48" s="88">
        <f>K48/'סכום נכסי הקרן'!$C$42</f>
        <v>1.0597821294843434E-3</v>
      </c>
    </row>
    <row r="49" spans="2:14">
      <c r="B49" s="86" t="s">
        <v>870</v>
      </c>
      <c r="C49" s="80" t="s">
        <v>871</v>
      </c>
      <c r="D49" s="93" t="s">
        <v>26</v>
      </c>
      <c r="E49" s="80"/>
      <c r="F49" s="93" t="s">
        <v>805</v>
      </c>
      <c r="G49" s="93" t="s">
        <v>157</v>
      </c>
      <c r="H49" s="87">
        <v>495</v>
      </c>
      <c r="I49" s="89">
        <v>16046</v>
      </c>
      <c r="J49" s="80"/>
      <c r="K49" s="87">
        <v>340.87191999999999</v>
      </c>
      <c r="L49" s="88">
        <v>1.8296198826086314E-3</v>
      </c>
      <c r="M49" s="88">
        <f t="shared" si="1"/>
        <v>1.7720178961581267E-3</v>
      </c>
      <c r="N49" s="88">
        <f>K49/'סכום נכסי הקרן'!$C$42</f>
        <v>4.5571976513118009E-4</v>
      </c>
    </row>
    <row r="50" spans="2:14">
      <c r="B50" s="86" t="s">
        <v>872</v>
      </c>
      <c r="C50" s="80" t="s">
        <v>873</v>
      </c>
      <c r="D50" s="93" t="s">
        <v>115</v>
      </c>
      <c r="E50" s="80"/>
      <c r="F50" s="93" t="s">
        <v>805</v>
      </c>
      <c r="G50" s="93" t="s">
        <v>155</v>
      </c>
      <c r="H50" s="87">
        <v>29000</v>
      </c>
      <c r="I50" s="89">
        <v>2554.5</v>
      </c>
      <c r="J50" s="80"/>
      <c r="K50" s="87">
        <v>2776.5371399999999</v>
      </c>
      <c r="L50" s="88">
        <v>2.5803062944578989E-4</v>
      </c>
      <c r="M50" s="88">
        <f t="shared" si="1"/>
        <v>1.4433789387602541E-2</v>
      </c>
      <c r="N50" s="88">
        <f>K50/'סכום נכסי הקרן'!$C$42</f>
        <v>3.7120184417619335E-3</v>
      </c>
    </row>
    <row r="51" spans="2:14">
      <c r="B51" s="86" t="s">
        <v>874</v>
      </c>
      <c r="C51" s="80" t="s">
        <v>875</v>
      </c>
      <c r="D51" s="93" t="s">
        <v>26</v>
      </c>
      <c r="E51" s="80"/>
      <c r="F51" s="93" t="s">
        <v>805</v>
      </c>
      <c r="G51" s="93" t="s">
        <v>157</v>
      </c>
      <c r="H51" s="87">
        <v>3471</v>
      </c>
      <c r="I51" s="89">
        <v>4086.5</v>
      </c>
      <c r="J51" s="80"/>
      <c r="K51" s="87">
        <v>608.73092999999994</v>
      </c>
      <c r="L51" s="88">
        <v>4.7576960634074369E-4</v>
      </c>
      <c r="M51" s="88">
        <f t="shared" si="1"/>
        <v>3.1644792035230708E-3</v>
      </c>
      <c r="N51" s="88">
        <f>K51/'סכום נכסי הקרן'!$C$42</f>
        <v>8.138268369177632E-4</v>
      </c>
    </row>
    <row r="52" spans="2:14">
      <c r="B52" s="86" t="s">
        <v>876</v>
      </c>
      <c r="C52" s="80" t="s">
        <v>877</v>
      </c>
      <c r="D52" s="93" t="s">
        <v>26</v>
      </c>
      <c r="E52" s="80"/>
      <c r="F52" s="93" t="s">
        <v>805</v>
      </c>
      <c r="G52" s="93" t="s">
        <v>157</v>
      </c>
      <c r="H52" s="87">
        <v>7508</v>
      </c>
      <c r="I52" s="89">
        <v>4913</v>
      </c>
      <c r="J52" s="80"/>
      <c r="K52" s="87">
        <v>1583.0340799999997</v>
      </c>
      <c r="L52" s="88">
        <v>1.6535718517493988E-3</v>
      </c>
      <c r="M52" s="88">
        <f t="shared" si="1"/>
        <v>8.229380466388124E-3</v>
      </c>
      <c r="N52" s="88">
        <f>K52/'סכום נכסי הקרן'!$C$42</f>
        <v>2.1163958566380405E-3</v>
      </c>
    </row>
    <row r="53" spans="2:14">
      <c r="B53" s="86" t="s">
        <v>878</v>
      </c>
      <c r="C53" s="80" t="s">
        <v>879</v>
      </c>
      <c r="D53" s="93" t="s">
        <v>596</v>
      </c>
      <c r="E53" s="80"/>
      <c r="F53" s="93" t="s">
        <v>805</v>
      </c>
      <c r="G53" s="93" t="s">
        <v>155</v>
      </c>
      <c r="H53" s="87">
        <v>4445</v>
      </c>
      <c r="I53" s="89">
        <v>8728</v>
      </c>
      <c r="J53" s="80"/>
      <c r="K53" s="87">
        <v>1454.07258</v>
      </c>
      <c r="L53" s="88">
        <v>4.927426053413298E-4</v>
      </c>
      <c r="M53" s="88">
        <f t="shared" si="1"/>
        <v>7.5589759170330588E-3</v>
      </c>
      <c r="N53" s="88">
        <f>K53/'סכום נכסי הקרן'!$C$42</f>
        <v>1.9439841646131753E-3</v>
      </c>
    </row>
    <row r="54" spans="2:14">
      <c r="B54" s="86" t="s">
        <v>880</v>
      </c>
      <c r="C54" s="80" t="s">
        <v>881</v>
      </c>
      <c r="D54" s="93" t="s">
        <v>596</v>
      </c>
      <c r="E54" s="80"/>
      <c r="F54" s="93" t="s">
        <v>805</v>
      </c>
      <c r="G54" s="93" t="s">
        <v>155</v>
      </c>
      <c r="H54" s="87">
        <v>6329.0000000000027</v>
      </c>
      <c r="I54" s="89">
        <v>2583</v>
      </c>
      <c r="J54" s="87">
        <v>0.41512999999999994</v>
      </c>
      <c r="K54" s="87">
        <v>613.13093999999978</v>
      </c>
      <c r="L54" s="88">
        <v>7.9013732833957591E-5</v>
      </c>
      <c r="M54" s="88">
        <f t="shared" si="1"/>
        <v>3.1873525938078276E-3</v>
      </c>
      <c r="N54" s="88">
        <f>K54/'סכום נכסי הקרן'!$C$42</f>
        <v>8.1970931478151559E-4</v>
      </c>
    </row>
    <row r="55" spans="2:14">
      <c r="B55" s="86" t="s">
        <v>882</v>
      </c>
      <c r="C55" s="80" t="s">
        <v>883</v>
      </c>
      <c r="D55" s="93" t="s">
        <v>115</v>
      </c>
      <c r="E55" s="80"/>
      <c r="F55" s="93" t="s">
        <v>805</v>
      </c>
      <c r="G55" s="93" t="s">
        <v>155</v>
      </c>
      <c r="H55" s="87">
        <v>1335</v>
      </c>
      <c r="I55" s="89">
        <v>30648</v>
      </c>
      <c r="J55" s="80"/>
      <c r="K55" s="87">
        <v>1533.4972</v>
      </c>
      <c r="L55" s="88">
        <v>2.6427793724636247E-3</v>
      </c>
      <c r="M55" s="88">
        <f t="shared" si="1"/>
        <v>7.9718636903514332E-3</v>
      </c>
      <c r="N55" s="88">
        <f>K55/'סכום נכסי הקרן'!$C$42</f>
        <v>2.0501688253268921E-3</v>
      </c>
    </row>
    <row r="56" spans="2:14">
      <c r="B56" s="86" t="s">
        <v>884</v>
      </c>
      <c r="C56" s="80" t="s">
        <v>885</v>
      </c>
      <c r="D56" s="93" t="s">
        <v>115</v>
      </c>
      <c r="E56" s="80"/>
      <c r="F56" s="93" t="s">
        <v>805</v>
      </c>
      <c r="G56" s="93" t="s">
        <v>155</v>
      </c>
      <c r="H56" s="87">
        <v>21139</v>
      </c>
      <c r="I56" s="89">
        <v>45006</v>
      </c>
      <c r="J56" s="80"/>
      <c r="K56" s="87">
        <v>35657.791140000001</v>
      </c>
      <c r="L56" s="88">
        <v>2.572195538453283E-3</v>
      </c>
      <c r="M56" s="88">
        <f t="shared" si="1"/>
        <v>0.18536652722098287</v>
      </c>
      <c r="N56" s="88">
        <f>K56/'סכום נכסי הקרן'!$C$42</f>
        <v>4.767174780315573E-2</v>
      </c>
    </row>
    <row r="57" spans="2:14">
      <c r="B57" s="86" t="s">
        <v>886</v>
      </c>
      <c r="C57" s="80" t="s">
        <v>887</v>
      </c>
      <c r="D57" s="93" t="s">
        <v>596</v>
      </c>
      <c r="E57" s="80"/>
      <c r="F57" s="93" t="s">
        <v>805</v>
      </c>
      <c r="G57" s="93" t="s">
        <v>155</v>
      </c>
      <c r="H57" s="87">
        <v>13391</v>
      </c>
      <c r="I57" s="89">
        <v>4679</v>
      </c>
      <c r="J57" s="80"/>
      <c r="K57" s="87">
        <v>2348.3652099999999</v>
      </c>
      <c r="L57" s="88">
        <v>2.1221000692760845E-4</v>
      </c>
      <c r="M57" s="88">
        <f t="shared" si="1"/>
        <v>1.220794361364567E-2</v>
      </c>
      <c r="N57" s="88">
        <f>K57/'סכום נכסי הקרן'!$C$42</f>
        <v>3.1395852199953417E-3</v>
      </c>
    </row>
    <row r="58" spans="2:14">
      <c r="B58" s="86" t="s">
        <v>888</v>
      </c>
      <c r="C58" s="80" t="s">
        <v>889</v>
      </c>
      <c r="D58" s="93" t="s">
        <v>596</v>
      </c>
      <c r="E58" s="80"/>
      <c r="F58" s="93" t="s">
        <v>805</v>
      </c>
      <c r="G58" s="93" t="s">
        <v>155</v>
      </c>
      <c r="H58" s="87">
        <v>2094</v>
      </c>
      <c r="I58" s="89">
        <v>3252</v>
      </c>
      <c r="J58" s="80"/>
      <c r="K58" s="87">
        <v>255.22710999999998</v>
      </c>
      <c r="L58" s="88">
        <v>1.2925913159591941E-4</v>
      </c>
      <c r="M58" s="88">
        <f t="shared" si="1"/>
        <v>1.3267945523489256E-3</v>
      </c>
      <c r="N58" s="88">
        <f>K58/'סכום נכסי הקרן'!$C$42</f>
        <v>3.4121918468470462E-4</v>
      </c>
    </row>
    <row r="59" spans="2:14">
      <c r="B59" s="86" t="s">
        <v>890</v>
      </c>
      <c r="C59" s="80" t="s">
        <v>891</v>
      </c>
      <c r="D59" s="93" t="s">
        <v>596</v>
      </c>
      <c r="E59" s="80"/>
      <c r="F59" s="93" t="s">
        <v>805</v>
      </c>
      <c r="G59" s="93" t="s">
        <v>155</v>
      </c>
      <c r="H59" s="87">
        <v>1195</v>
      </c>
      <c r="I59" s="89">
        <v>7175</v>
      </c>
      <c r="J59" s="80"/>
      <c r="K59" s="87">
        <v>321.35821000000004</v>
      </c>
      <c r="L59" s="88">
        <v>2.3523622047244096E-5</v>
      </c>
      <c r="M59" s="88">
        <f t="shared" si="1"/>
        <v>1.670576148359013E-3</v>
      </c>
      <c r="N59" s="88">
        <f>K59/'סכום נכסי הקרן'!$C$42</f>
        <v>4.2963142280589282E-4</v>
      </c>
    </row>
    <row r="60" spans="2:14">
      <c r="B60" s="86" t="s">
        <v>892</v>
      </c>
      <c r="C60" s="80" t="s">
        <v>893</v>
      </c>
      <c r="D60" s="93" t="s">
        <v>26</v>
      </c>
      <c r="E60" s="80"/>
      <c r="F60" s="93" t="s">
        <v>805</v>
      </c>
      <c r="G60" s="93" t="s">
        <v>157</v>
      </c>
      <c r="H60" s="87">
        <v>2921</v>
      </c>
      <c r="I60" s="89">
        <v>8200</v>
      </c>
      <c r="J60" s="80"/>
      <c r="K60" s="87">
        <v>1027.9326100000001</v>
      </c>
      <c r="L60" s="88">
        <v>2.0740214786544777E-3</v>
      </c>
      <c r="M60" s="88">
        <f t="shared" si="1"/>
        <v>5.3436932586425198E-3</v>
      </c>
      <c r="N60" s="88">
        <f>K60/'סכום נכסי הקרן'!$C$42</f>
        <v>1.3742675184271001E-3</v>
      </c>
    </row>
    <row r="61" spans="2:14">
      <c r="B61" s="86" t="s">
        <v>894</v>
      </c>
      <c r="C61" s="80" t="s">
        <v>895</v>
      </c>
      <c r="D61" s="93" t="s">
        <v>127</v>
      </c>
      <c r="E61" s="80"/>
      <c r="F61" s="93" t="s">
        <v>805</v>
      </c>
      <c r="G61" s="93" t="s">
        <v>159</v>
      </c>
      <c r="H61" s="87">
        <v>6390</v>
      </c>
      <c r="I61" s="89">
        <v>7213</v>
      </c>
      <c r="J61" s="80"/>
      <c r="K61" s="87">
        <v>1219.20099</v>
      </c>
      <c r="L61" s="88">
        <v>1.5254894971122412E-4</v>
      </c>
      <c r="M61" s="88">
        <f t="shared" si="1"/>
        <v>6.3379992499637558E-3</v>
      </c>
      <c r="N61" s="88">
        <f>K61/'סכום נכסי הקרן'!$C$42</f>
        <v>1.6299787580346962E-3</v>
      </c>
    </row>
    <row r="62" spans="2:14">
      <c r="B62" s="86" t="s">
        <v>896</v>
      </c>
      <c r="C62" s="80" t="s">
        <v>897</v>
      </c>
      <c r="D62" s="93" t="s">
        <v>115</v>
      </c>
      <c r="E62" s="80"/>
      <c r="F62" s="93" t="s">
        <v>805</v>
      </c>
      <c r="G62" s="93" t="s">
        <v>158</v>
      </c>
      <c r="H62" s="87">
        <v>6169</v>
      </c>
      <c r="I62" s="89">
        <v>2772.5</v>
      </c>
      <c r="J62" s="87">
        <v>6.1609600000000002</v>
      </c>
      <c r="K62" s="87">
        <v>826.00267000000008</v>
      </c>
      <c r="L62" s="88">
        <v>2.406245550942079E-4</v>
      </c>
      <c r="M62" s="88">
        <f t="shared" si="1"/>
        <v>4.2939632971656788E-3</v>
      </c>
      <c r="N62" s="88">
        <f>K62/'סכום נכסי הקרן'!$C$42</f>
        <v>1.1043025860567445E-3</v>
      </c>
    </row>
    <row r="63" spans="2:14">
      <c r="B63" s="86" t="s">
        <v>898</v>
      </c>
      <c r="C63" s="80" t="s">
        <v>899</v>
      </c>
      <c r="D63" s="93" t="s">
        <v>596</v>
      </c>
      <c r="E63" s="80"/>
      <c r="F63" s="93" t="s">
        <v>805</v>
      </c>
      <c r="G63" s="93" t="s">
        <v>155</v>
      </c>
      <c r="H63" s="87">
        <v>6635</v>
      </c>
      <c r="I63" s="89">
        <v>16683</v>
      </c>
      <c r="J63" s="80"/>
      <c r="K63" s="87">
        <v>4148.7250999999997</v>
      </c>
      <c r="L63" s="88">
        <v>6.3988042655248973E-5</v>
      </c>
      <c r="M63" s="88">
        <f t="shared" si="1"/>
        <v>2.1567089255813191E-2</v>
      </c>
      <c r="N63" s="88">
        <f>K63/'סכום נכסי הקרן'!$C$42</f>
        <v>5.5465291132394583E-3</v>
      </c>
    </row>
    <row r="64" spans="2:14">
      <c r="B64" s="86" t="s">
        <v>900</v>
      </c>
      <c r="C64" s="80" t="s">
        <v>901</v>
      </c>
      <c r="D64" s="93" t="s">
        <v>115</v>
      </c>
      <c r="E64" s="80"/>
      <c r="F64" s="93" t="s">
        <v>805</v>
      </c>
      <c r="G64" s="93" t="s">
        <v>155</v>
      </c>
      <c r="H64" s="87">
        <v>138064</v>
      </c>
      <c r="I64" s="89">
        <v>4758.75</v>
      </c>
      <c r="J64" s="87">
        <v>111.02239</v>
      </c>
      <c r="K64" s="87">
        <v>24735.8344</v>
      </c>
      <c r="L64" s="88">
        <v>3.1680810019826252E-4</v>
      </c>
      <c r="M64" s="88">
        <f t="shared" si="1"/>
        <v>0.12858888826396678</v>
      </c>
      <c r="N64" s="88">
        <f>K64/'סכום נכסי הקרן'!$C$42</f>
        <v>3.3069924454592108E-2</v>
      </c>
    </row>
    <row r="65" spans="2:14">
      <c r="B65" s="86" t="s">
        <v>902</v>
      </c>
      <c r="C65" s="80" t="s">
        <v>903</v>
      </c>
      <c r="D65" s="93" t="s">
        <v>115</v>
      </c>
      <c r="E65" s="80"/>
      <c r="F65" s="93" t="s">
        <v>805</v>
      </c>
      <c r="G65" s="93" t="s">
        <v>155</v>
      </c>
      <c r="H65" s="87">
        <v>25592</v>
      </c>
      <c r="I65" s="89">
        <v>1557.5</v>
      </c>
      <c r="J65" s="80"/>
      <c r="K65" s="87">
        <v>1493.9355600000001</v>
      </c>
      <c r="L65" s="88">
        <v>3.9171028867052377E-4</v>
      </c>
      <c r="M65" s="88">
        <f t="shared" si="1"/>
        <v>7.7662030595744384E-3</v>
      </c>
      <c r="N65" s="88">
        <f>K65/'סכום נכסי הקרן'!$C$42</f>
        <v>1.9972779292712585E-3</v>
      </c>
    </row>
    <row r="66" spans="2:14">
      <c r="B66" s="86" t="s">
        <v>904</v>
      </c>
      <c r="C66" s="80" t="s">
        <v>905</v>
      </c>
      <c r="D66" s="93" t="s">
        <v>596</v>
      </c>
      <c r="E66" s="80"/>
      <c r="F66" s="93" t="s">
        <v>805</v>
      </c>
      <c r="G66" s="93" t="s">
        <v>155</v>
      </c>
      <c r="H66" s="87">
        <v>25601</v>
      </c>
      <c r="I66" s="89">
        <v>2089</v>
      </c>
      <c r="J66" s="80"/>
      <c r="K66" s="87">
        <v>2004.4487300000001</v>
      </c>
      <c r="L66" s="88">
        <v>4.5709541494072274E-3</v>
      </c>
      <c r="M66" s="88">
        <f t="shared" si="1"/>
        <v>1.0420098615020648E-2</v>
      </c>
      <c r="N66" s="88">
        <f>K66/'סכום נכסי הקרן'!$C$42</f>
        <v>2.6797951102956567E-3</v>
      </c>
    </row>
    <row r="67" spans="2:14">
      <c r="D67" s="1"/>
      <c r="E67" s="1"/>
      <c r="F67" s="1"/>
      <c r="G67" s="1"/>
    </row>
    <row r="68" spans="2:14">
      <c r="D68" s="1"/>
      <c r="E68" s="1"/>
      <c r="F68" s="1"/>
      <c r="G68" s="1"/>
    </row>
    <row r="69" spans="2:14">
      <c r="D69" s="1"/>
      <c r="E69" s="1"/>
      <c r="F69" s="1"/>
      <c r="G69" s="1"/>
    </row>
    <row r="70" spans="2:14">
      <c r="B70" s="95" t="s">
        <v>241</v>
      </c>
      <c r="D70" s="1"/>
      <c r="E70" s="1"/>
      <c r="F70" s="1"/>
      <c r="G70" s="1"/>
    </row>
    <row r="71" spans="2:14">
      <c r="B71" s="95" t="s">
        <v>104</v>
      </c>
      <c r="D71" s="1"/>
      <c r="E71" s="1"/>
      <c r="F71" s="1"/>
      <c r="G71" s="1"/>
    </row>
    <row r="72" spans="2:14">
      <c r="B72" s="95" t="s">
        <v>224</v>
      </c>
      <c r="D72" s="1"/>
      <c r="E72" s="1"/>
      <c r="F72" s="1"/>
      <c r="G72" s="1"/>
    </row>
    <row r="73" spans="2:14">
      <c r="B73" s="95" t="s">
        <v>232</v>
      </c>
      <c r="D73" s="1"/>
      <c r="E73" s="1"/>
      <c r="F73" s="1"/>
      <c r="G73" s="1"/>
    </row>
    <row r="74" spans="2:14">
      <c r="B74" s="95" t="s">
        <v>239</v>
      </c>
      <c r="D74" s="1"/>
      <c r="E74" s="1"/>
      <c r="F74" s="1"/>
      <c r="G74" s="1"/>
    </row>
    <row r="75" spans="2:14">
      <c r="D75" s="1"/>
      <c r="E75" s="1"/>
      <c r="F75" s="1"/>
      <c r="G75" s="1"/>
    </row>
    <row r="76" spans="2:14">
      <c r="D76" s="1"/>
      <c r="E76" s="1"/>
      <c r="F76" s="1"/>
      <c r="G76" s="1"/>
    </row>
    <row r="77" spans="2:14">
      <c r="D77" s="1"/>
      <c r="E77" s="1"/>
      <c r="F77" s="1"/>
      <c r="G77" s="1"/>
    </row>
    <row r="78" spans="2:14">
      <c r="D78" s="1"/>
      <c r="E78" s="1"/>
      <c r="F78" s="1"/>
      <c r="G78" s="1"/>
    </row>
    <row r="79" spans="2:14">
      <c r="D79" s="1"/>
      <c r="E79" s="1"/>
      <c r="F79" s="1"/>
      <c r="G79" s="1"/>
    </row>
    <row r="80" spans="2:14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K1:AF1048576 AH1:XFD1048576 AG1:AG43 B45:B69 B71:B1048576 AG49:AG1048576"/>
  </dataValidations>
  <pageMargins left="0" right="0" top="0.5" bottom="0.5" header="0" footer="0.25"/>
  <pageSetup paperSize="9" scale="38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J27" sqref="J27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5.140625" style="1" bestFit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0.71093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171</v>
      </c>
      <c r="C1" s="78" t="s" vm="1">
        <v>242</v>
      </c>
    </row>
    <row r="2" spans="2:65">
      <c r="B2" s="57" t="s">
        <v>170</v>
      </c>
      <c r="C2" s="78" t="s">
        <v>243</v>
      </c>
    </row>
    <row r="3" spans="2:65">
      <c r="B3" s="57" t="s">
        <v>172</v>
      </c>
      <c r="C3" s="78" t="s">
        <v>244</v>
      </c>
    </row>
    <row r="4" spans="2:65">
      <c r="B4" s="57" t="s">
        <v>173</v>
      </c>
      <c r="C4" s="78">
        <v>2142</v>
      </c>
    </row>
    <row r="6" spans="2:65" ht="26.25" customHeight="1">
      <c r="B6" s="145" t="s">
        <v>201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65" ht="26.25" customHeight="1">
      <c r="B7" s="145" t="s">
        <v>83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7"/>
      <c r="BM7" s="3"/>
    </row>
    <row r="8" spans="2:65" s="3" customFormat="1" ht="78.75">
      <c r="B8" s="23" t="s">
        <v>107</v>
      </c>
      <c r="C8" s="31" t="s">
        <v>38</v>
      </c>
      <c r="D8" s="31" t="s">
        <v>111</v>
      </c>
      <c r="E8" s="31" t="s">
        <v>109</v>
      </c>
      <c r="F8" s="31" t="s">
        <v>54</v>
      </c>
      <c r="G8" s="31" t="s">
        <v>15</v>
      </c>
      <c r="H8" s="31" t="s">
        <v>55</v>
      </c>
      <c r="I8" s="31" t="s">
        <v>93</v>
      </c>
      <c r="J8" s="31" t="s">
        <v>226</v>
      </c>
      <c r="K8" s="31" t="s">
        <v>225</v>
      </c>
      <c r="L8" s="31" t="s">
        <v>51</v>
      </c>
      <c r="M8" s="31" t="s">
        <v>49</v>
      </c>
      <c r="N8" s="31" t="s">
        <v>174</v>
      </c>
      <c r="O8" s="21" t="s">
        <v>176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233</v>
      </c>
      <c r="K9" s="33"/>
      <c r="L9" s="33" t="s">
        <v>229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19" t="s">
        <v>30</v>
      </c>
      <c r="C11" s="82"/>
      <c r="D11" s="82"/>
      <c r="E11" s="82"/>
      <c r="F11" s="82"/>
      <c r="G11" s="82"/>
      <c r="H11" s="82"/>
      <c r="I11" s="82"/>
      <c r="J11" s="90"/>
      <c r="K11" s="92"/>
      <c r="L11" s="90">
        <v>23830.441180000096</v>
      </c>
      <c r="M11" s="82"/>
      <c r="N11" s="91">
        <f>L11/$L$11</f>
        <v>1</v>
      </c>
      <c r="O11" s="91">
        <f>L11/'סכום נכסי הקרן'!$C$42</f>
        <v>3.1859482756813898E-2</v>
      </c>
      <c r="P11" s="5"/>
      <c r="BG11" s="96"/>
      <c r="BH11" s="3"/>
      <c r="BI11" s="96"/>
      <c r="BM11" s="96"/>
    </row>
    <row r="12" spans="2:65" s="4" customFormat="1" ht="18" customHeight="1">
      <c r="B12" s="81" t="s">
        <v>220</v>
      </c>
      <c r="C12" s="82"/>
      <c r="D12" s="82"/>
      <c r="E12" s="82"/>
      <c r="F12" s="82"/>
      <c r="G12" s="82"/>
      <c r="H12" s="82"/>
      <c r="I12" s="82"/>
      <c r="J12" s="90"/>
      <c r="K12" s="92"/>
      <c r="L12" s="90">
        <v>23830.441180000096</v>
      </c>
      <c r="M12" s="82"/>
      <c r="N12" s="91">
        <f t="shared" ref="N12:N25" si="0">L12/$L$11</f>
        <v>1</v>
      </c>
      <c r="O12" s="91">
        <f>L12/'סכום נכסי הקרן'!$C$42</f>
        <v>3.1859482756813898E-2</v>
      </c>
      <c r="P12" s="5"/>
      <c r="BG12" s="96"/>
      <c r="BH12" s="3"/>
      <c r="BI12" s="96"/>
      <c r="BM12" s="96"/>
    </row>
    <row r="13" spans="2:65">
      <c r="B13" s="98" t="s">
        <v>28</v>
      </c>
      <c r="C13" s="82"/>
      <c r="D13" s="82"/>
      <c r="E13" s="82"/>
      <c r="F13" s="82"/>
      <c r="G13" s="82"/>
      <c r="H13" s="82"/>
      <c r="I13" s="82"/>
      <c r="J13" s="90"/>
      <c r="K13" s="92"/>
      <c r="L13" s="90">
        <v>23830.441180000096</v>
      </c>
      <c r="M13" s="82"/>
      <c r="N13" s="91">
        <f t="shared" si="0"/>
        <v>1</v>
      </c>
      <c r="O13" s="91">
        <f>L13/'סכום נכסי הקרן'!$C$42</f>
        <v>3.1859482756813898E-2</v>
      </c>
      <c r="BH13" s="3"/>
    </row>
    <row r="14" spans="2:65" ht="20.25">
      <c r="B14" s="86" t="s">
        <v>906</v>
      </c>
      <c r="C14" s="80" t="s">
        <v>907</v>
      </c>
      <c r="D14" s="93" t="s">
        <v>26</v>
      </c>
      <c r="E14" s="80"/>
      <c r="F14" s="93" t="s">
        <v>805</v>
      </c>
      <c r="G14" s="80" t="s">
        <v>908</v>
      </c>
      <c r="H14" s="80" t="s">
        <v>909</v>
      </c>
      <c r="I14" s="93" t="s">
        <v>157</v>
      </c>
      <c r="J14" s="87">
        <v>485</v>
      </c>
      <c r="K14" s="89">
        <v>145704</v>
      </c>
      <c r="L14" s="87">
        <v>3032.7209400000002</v>
      </c>
      <c r="M14" s="88">
        <v>4.0634101026495019E-4</v>
      </c>
      <c r="N14" s="88">
        <f t="shared" si="0"/>
        <v>0.12726247563327689</v>
      </c>
      <c r="O14" s="88">
        <f>L14/'סכום נכסי הקרן'!$C$42</f>
        <v>4.0545166480278338E-3</v>
      </c>
      <c r="BH14" s="4"/>
    </row>
    <row r="15" spans="2:65">
      <c r="B15" s="86" t="s">
        <v>910</v>
      </c>
      <c r="C15" s="80" t="s">
        <v>911</v>
      </c>
      <c r="D15" s="93" t="s">
        <v>129</v>
      </c>
      <c r="E15" s="80"/>
      <c r="F15" s="93" t="s">
        <v>805</v>
      </c>
      <c r="G15" s="80" t="s">
        <v>912</v>
      </c>
      <c r="H15" s="80"/>
      <c r="I15" s="93" t="s">
        <v>157</v>
      </c>
      <c r="J15" s="87">
        <v>4891.0000000000009</v>
      </c>
      <c r="K15" s="89">
        <v>2255</v>
      </c>
      <c r="L15" s="87">
        <v>473.32936000000001</v>
      </c>
      <c r="M15" s="88">
        <v>4.2680336291595534E-5</v>
      </c>
      <c r="N15" s="88">
        <f t="shared" si="0"/>
        <v>1.9862383429025469E-2</v>
      </c>
      <c r="O15" s="88">
        <f>L15/'סכום נכסי הקרן'!$C$42</f>
        <v>6.32805262366263E-4</v>
      </c>
    </row>
    <row r="16" spans="2:65">
      <c r="B16" s="86" t="s">
        <v>913</v>
      </c>
      <c r="C16" s="80" t="s">
        <v>914</v>
      </c>
      <c r="D16" s="93" t="s">
        <v>26</v>
      </c>
      <c r="E16" s="80"/>
      <c r="F16" s="93" t="s">
        <v>805</v>
      </c>
      <c r="G16" s="80" t="s">
        <v>912</v>
      </c>
      <c r="H16" s="80"/>
      <c r="I16" s="93" t="s">
        <v>157</v>
      </c>
      <c r="J16" s="87">
        <v>833</v>
      </c>
      <c r="K16" s="89">
        <v>108148</v>
      </c>
      <c r="L16" s="87">
        <v>3866.18588</v>
      </c>
      <c r="M16" s="88">
        <v>5.960633358496663E-4</v>
      </c>
      <c r="N16" s="88">
        <f t="shared" si="0"/>
        <v>0.16223727671666985</v>
      </c>
      <c r="O16" s="88">
        <f>L16/'סכום נכסי הקרן'!$C$42</f>
        <v>5.1687957200671885E-3</v>
      </c>
    </row>
    <row r="17" spans="2:15">
      <c r="B17" s="86" t="s">
        <v>915</v>
      </c>
      <c r="C17" s="80" t="s">
        <v>916</v>
      </c>
      <c r="D17" s="93" t="s">
        <v>129</v>
      </c>
      <c r="E17" s="80"/>
      <c r="F17" s="93" t="s">
        <v>805</v>
      </c>
      <c r="G17" s="80" t="s">
        <v>912</v>
      </c>
      <c r="H17" s="80"/>
      <c r="I17" s="93" t="s">
        <v>155</v>
      </c>
      <c r="J17" s="87">
        <v>8612</v>
      </c>
      <c r="K17" s="89">
        <v>1943</v>
      </c>
      <c r="L17" s="87">
        <v>627.15719000009994</v>
      </c>
      <c r="M17" s="88">
        <v>8.7982716229458824E-5</v>
      </c>
      <c r="N17" s="88">
        <f t="shared" si="0"/>
        <v>2.6317481294741915E-2</v>
      </c>
      <c r="O17" s="88">
        <f>L17/'סכום נכסי הקרן'!$C$42</f>
        <v>8.3846134151260236E-4</v>
      </c>
    </row>
    <row r="18" spans="2:15">
      <c r="B18" s="86" t="s">
        <v>917</v>
      </c>
      <c r="C18" s="80" t="s">
        <v>918</v>
      </c>
      <c r="D18" s="93" t="s">
        <v>26</v>
      </c>
      <c r="E18" s="80"/>
      <c r="F18" s="93" t="s">
        <v>805</v>
      </c>
      <c r="G18" s="80" t="s">
        <v>912</v>
      </c>
      <c r="H18" s="80"/>
      <c r="I18" s="93" t="s">
        <v>157</v>
      </c>
      <c r="J18" s="87">
        <v>415</v>
      </c>
      <c r="K18" s="89">
        <v>25290</v>
      </c>
      <c r="L18" s="87">
        <v>450.41843999999998</v>
      </c>
      <c r="M18" s="88">
        <v>7.2632732747579401E-5</v>
      </c>
      <c r="N18" s="88">
        <f t="shared" si="0"/>
        <v>1.8900969419652101E-2</v>
      </c>
      <c r="O18" s="88">
        <f>L18/'סכום נכסי הקרן'!$C$42</f>
        <v>6.0217510931247296E-4</v>
      </c>
    </row>
    <row r="19" spans="2:15">
      <c r="B19" s="86" t="s">
        <v>919</v>
      </c>
      <c r="C19" s="80" t="s">
        <v>920</v>
      </c>
      <c r="D19" s="93" t="s">
        <v>129</v>
      </c>
      <c r="E19" s="80"/>
      <c r="F19" s="93" t="s">
        <v>805</v>
      </c>
      <c r="G19" s="80" t="s">
        <v>912</v>
      </c>
      <c r="H19" s="80"/>
      <c r="I19" s="93" t="s">
        <v>155</v>
      </c>
      <c r="J19" s="87">
        <v>267565</v>
      </c>
      <c r="K19" s="89">
        <v>881.2</v>
      </c>
      <c r="L19" s="87">
        <v>8836.9698599999992</v>
      </c>
      <c r="M19" s="88">
        <v>2.4570331604457213E-4</v>
      </c>
      <c r="N19" s="88">
        <f t="shared" si="0"/>
        <v>0.37082695168130175</v>
      </c>
      <c r="O19" s="88">
        <f>L19/'סכום נכסי הקרן'!$C$42</f>
        <v>1.1814354872852295E-2</v>
      </c>
    </row>
    <row r="20" spans="2:15">
      <c r="B20" s="86" t="s">
        <v>921</v>
      </c>
      <c r="C20" s="80" t="s">
        <v>922</v>
      </c>
      <c r="D20" s="93" t="s">
        <v>26</v>
      </c>
      <c r="E20" s="80"/>
      <c r="F20" s="93" t="s">
        <v>805</v>
      </c>
      <c r="G20" s="80" t="s">
        <v>912</v>
      </c>
      <c r="H20" s="80"/>
      <c r="I20" s="93" t="s">
        <v>155</v>
      </c>
      <c r="J20" s="87">
        <v>107</v>
      </c>
      <c r="K20" s="89">
        <v>83447.66</v>
      </c>
      <c r="L20" s="87">
        <v>334.65517</v>
      </c>
      <c r="M20" s="88">
        <v>1.4163729321482038E-3</v>
      </c>
      <c r="N20" s="88">
        <f t="shared" si="0"/>
        <v>1.4043179791436771E-2</v>
      </c>
      <c r="O20" s="88">
        <f>L20/'סכום נכסי הקרן'!$C$42</f>
        <v>4.4740844441611724E-4</v>
      </c>
    </row>
    <row r="21" spans="2:15">
      <c r="B21" s="86" t="s">
        <v>923</v>
      </c>
      <c r="C21" s="80" t="s">
        <v>924</v>
      </c>
      <c r="D21" s="93" t="s">
        <v>26</v>
      </c>
      <c r="E21" s="80"/>
      <c r="F21" s="93" t="s">
        <v>805</v>
      </c>
      <c r="G21" s="80" t="s">
        <v>912</v>
      </c>
      <c r="H21" s="80"/>
      <c r="I21" s="93" t="s">
        <v>155</v>
      </c>
      <c r="J21" s="87">
        <v>18819</v>
      </c>
      <c r="K21" s="89">
        <v>1726</v>
      </c>
      <c r="L21" s="87">
        <v>1217.4101499999999</v>
      </c>
      <c r="M21" s="88">
        <v>3.4298904488431884E-4</v>
      </c>
      <c r="N21" s="88">
        <f t="shared" si="0"/>
        <v>5.1086345435422398E-2</v>
      </c>
      <c r="O21" s="88">
        <f>L21/'סכום נכסי הקרן'!$C$42</f>
        <v>1.6275845415084783E-3</v>
      </c>
    </row>
    <row r="22" spans="2:15">
      <c r="B22" s="86" t="s">
        <v>925</v>
      </c>
      <c r="C22" s="80" t="s">
        <v>926</v>
      </c>
      <c r="D22" s="93" t="s">
        <v>26</v>
      </c>
      <c r="E22" s="80"/>
      <c r="F22" s="93" t="s">
        <v>805</v>
      </c>
      <c r="G22" s="80" t="s">
        <v>912</v>
      </c>
      <c r="H22" s="80"/>
      <c r="I22" s="93" t="s">
        <v>155</v>
      </c>
      <c r="J22" s="87">
        <v>15000</v>
      </c>
      <c r="K22" s="89">
        <v>2126.77</v>
      </c>
      <c r="L22" s="87">
        <v>1195.6700900000001</v>
      </c>
      <c r="M22" s="88">
        <v>5.389616536985911E-5</v>
      </c>
      <c r="N22" s="88">
        <f t="shared" si="0"/>
        <v>5.0174064381295493E-2</v>
      </c>
      <c r="O22" s="88">
        <f>L22/'סכום נכסי הקרן'!$C$42</f>
        <v>1.598519738995154E-3</v>
      </c>
    </row>
    <row r="23" spans="2:15">
      <c r="B23" s="86" t="s">
        <v>927</v>
      </c>
      <c r="C23" s="80" t="s">
        <v>928</v>
      </c>
      <c r="D23" s="93" t="s">
        <v>26</v>
      </c>
      <c r="E23" s="80"/>
      <c r="F23" s="93" t="s">
        <v>805</v>
      </c>
      <c r="G23" s="80" t="s">
        <v>912</v>
      </c>
      <c r="H23" s="80"/>
      <c r="I23" s="93" t="s">
        <v>165</v>
      </c>
      <c r="J23" s="87">
        <v>1670</v>
      </c>
      <c r="K23" s="89">
        <v>8348</v>
      </c>
      <c r="L23" s="87">
        <v>475.57479000000001</v>
      </c>
      <c r="M23" s="88">
        <v>1.1585907230982921E-3</v>
      </c>
      <c r="N23" s="88">
        <f t="shared" si="0"/>
        <v>1.9956608709331417E-2</v>
      </c>
      <c r="O23" s="88">
        <f>L23/'סכום נכסי הקרן'!$C$42</f>
        <v>6.3580723105942643E-4</v>
      </c>
    </row>
    <row r="24" spans="2:15">
      <c r="B24" s="86" t="s">
        <v>929</v>
      </c>
      <c r="C24" s="80" t="s">
        <v>930</v>
      </c>
      <c r="D24" s="93" t="s">
        <v>26</v>
      </c>
      <c r="E24" s="80"/>
      <c r="F24" s="93" t="s">
        <v>805</v>
      </c>
      <c r="G24" s="80" t="s">
        <v>912</v>
      </c>
      <c r="H24" s="80"/>
      <c r="I24" s="93" t="s">
        <v>165</v>
      </c>
      <c r="J24" s="87">
        <v>7307</v>
      </c>
      <c r="K24" s="89">
        <v>9238.5149999999994</v>
      </c>
      <c r="L24" s="87">
        <v>2302.8263500000003</v>
      </c>
      <c r="M24" s="88">
        <v>9.285020162026834E-4</v>
      </c>
      <c r="N24" s="88">
        <f t="shared" si="0"/>
        <v>9.6633811040505085E-2</v>
      </c>
      <c r="O24" s="88">
        <f>L24/'סכום נכסי הקרן'!$C$42</f>
        <v>3.0787032365701844E-3</v>
      </c>
    </row>
    <row r="25" spans="2:15">
      <c r="B25" s="86" t="s">
        <v>931</v>
      </c>
      <c r="C25" s="80" t="s">
        <v>932</v>
      </c>
      <c r="D25" s="93" t="s">
        <v>129</v>
      </c>
      <c r="E25" s="80"/>
      <c r="F25" s="93" t="s">
        <v>805</v>
      </c>
      <c r="G25" s="80" t="s">
        <v>912</v>
      </c>
      <c r="H25" s="80"/>
      <c r="I25" s="93" t="s">
        <v>155</v>
      </c>
      <c r="J25" s="87">
        <v>1576.1200000000006</v>
      </c>
      <c r="K25" s="89">
        <v>17224.810000000001</v>
      </c>
      <c r="L25" s="87">
        <v>1017.5229600000002</v>
      </c>
      <c r="M25" s="88">
        <v>3.3711978393120539E-5</v>
      </c>
      <c r="N25" s="88">
        <f t="shared" si="0"/>
        <v>4.2698452467341025E-2</v>
      </c>
      <c r="O25" s="88">
        <f>L25/'סכום נכסי הקרן'!$C$42</f>
        <v>1.3603506101258892E-3</v>
      </c>
    </row>
    <row r="26" spans="2:15">
      <c r="B26" s="83"/>
      <c r="C26" s="80"/>
      <c r="D26" s="80"/>
      <c r="E26" s="80"/>
      <c r="F26" s="80"/>
      <c r="G26" s="80"/>
      <c r="H26" s="80"/>
      <c r="I26" s="80"/>
      <c r="J26" s="87"/>
      <c r="K26" s="89"/>
      <c r="L26" s="80"/>
      <c r="M26" s="80"/>
      <c r="N26" s="88"/>
      <c r="O26" s="80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95" t="s">
        <v>241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95" t="s">
        <v>104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95" t="s">
        <v>224</v>
      </c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95" t="s">
        <v>232</v>
      </c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5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5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5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5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59" ht="20.2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BG37" s="4"/>
    </row>
    <row r="38" spans="2:5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BG38" s="3"/>
    </row>
    <row r="39" spans="2:5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5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5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5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5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5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5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5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5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5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</row>
    <row r="112" spans="2:15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</row>
    <row r="113" spans="2:15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</row>
    <row r="114" spans="2:15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</row>
    <row r="115" spans="2:15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</row>
    <row r="116" spans="2:15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</row>
    <row r="117" spans="2:15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</row>
    <row r="118" spans="2:15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</row>
    <row r="119" spans="2:15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</row>
    <row r="120" spans="2:15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</row>
    <row r="121" spans="2:15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</row>
    <row r="122" spans="2:15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</row>
    <row r="123" spans="2:15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</row>
    <row r="124" spans="2:15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</row>
    <row r="125" spans="2:15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28 B30:B37 AG42:AG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2019-03-31T12:48:34+00:00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9B4F9052-66AA-4858-90AF-A71E8E7A30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2019-03-31T11:52:29Z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