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2" i="88" l="1"/>
  <c r="C10" i="88"/>
  <c r="J10" i="58"/>
  <c r="J11" i="58"/>
  <c r="J19" i="58"/>
  <c r="J12" i="58"/>
  <c r="K22" i="58"/>
  <c r="L42" i="62" l="1"/>
  <c r="L13" i="62"/>
  <c r="N154" i="62" l="1"/>
  <c r="N153" i="62"/>
  <c r="N152" i="62"/>
  <c r="N151" i="62"/>
  <c r="N150" i="62"/>
  <c r="N149" i="62"/>
  <c r="N148" i="62"/>
  <c r="N145" i="62"/>
  <c r="N144" i="62"/>
  <c r="N143" i="62"/>
  <c r="N142" i="62"/>
  <c r="N141" i="62"/>
  <c r="N140" i="62"/>
  <c r="N139" i="62"/>
  <c r="N138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4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L125" i="62"/>
  <c r="N125" i="62" s="1"/>
  <c r="L147" i="62"/>
  <c r="N147" i="62" s="1"/>
  <c r="K33" i="58"/>
  <c r="K32" i="58"/>
  <c r="K31" i="58"/>
  <c r="K30" i="58"/>
  <c r="K29" i="58"/>
  <c r="K28" i="58"/>
  <c r="K27" i="58"/>
  <c r="K26" i="58"/>
  <c r="K25" i="58"/>
  <c r="K24" i="58"/>
  <c r="K23" i="58"/>
  <c r="K21" i="58"/>
  <c r="K20" i="58"/>
  <c r="K19" i="58"/>
  <c r="K17" i="58"/>
  <c r="K16" i="58"/>
  <c r="K15" i="58"/>
  <c r="K14" i="58"/>
  <c r="K13" i="58"/>
  <c r="K12" i="58"/>
  <c r="K11" i="58"/>
  <c r="K10" i="58"/>
  <c r="C31" i="88"/>
  <c r="C19" i="88"/>
  <c r="C17" i="88"/>
  <c r="C16" i="88"/>
  <c r="C23" i="88"/>
  <c r="C11" i="88"/>
  <c r="C42" i="88" l="1"/>
  <c r="L22" i="58" s="1"/>
  <c r="D11" i="88" l="1"/>
  <c r="K54" i="76"/>
  <c r="K50" i="76"/>
  <c r="K45" i="76"/>
  <c r="K41" i="76"/>
  <c r="K37" i="76"/>
  <c r="K33" i="76"/>
  <c r="K29" i="76"/>
  <c r="K25" i="76"/>
  <c r="K21" i="76"/>
  <c r="K17" i="76"/>
  <c r="K13" i="76"/>
  <c r="L14" i="65"/>
  <c r="N34" i="63"/>
  <c r="N30" i="63"/>
  <c r="N26" i="63"/>
  <c r="N22" i="63"/>
  <c r="N18" i="63"/>
  <c r="N13" i="63"/>
  <c r="K47" i="76"/>
  <c r="K19" i="76"/>
  <c r="K11" i="76"/>
  <c r="N32" i="63"/>
  <c r="N28" i="63"/>
  <c r="N20" i="63"/>
  <c r="N15" i="63"/>
  <c r="K51" i="76"/>
  <c r="K42" i="76"/>
  <c r="K38" i="76"/>
  <c r="K34" i="76"/>
  <c r="K26" i="76"/>
  <c r="K18" i="76"/>
  <c r="L15" i="65"/>
  <c r="N31" i="63"/>
  <c r="N23" i="63"/>
  <c r="N14" i="63"/>
  <c r="K53" i="76"/>
  <c r="K48" i="76"/>
  <c r="K44" i="76"/>
  <c r="K40" i="76"/>
  <c r="K36" i="76"/>
  <c r="K32" i="76"/>
  <c r="K28" i="76"/>
  <c r="K24" i="76"/>
  <c r="K20" i="76"/>
  <c r="K16" i="76"/>
  <c r="K12" i="76"/>
  <c r="L13" i="65"/>
  <c r="N33" i="63"/>
  <c r="N29" i="63"/>
  <c r="N25" i="63"/>
  <c r="N21" i="63"/>
  <c r="N16" i="63"/>
  <c r="N12" i="63"/>
  <c r="K52" i="76"/>
  <c r="K43" i="76"/>
  <c r="K39" i="76"/>
  <c r="K35" i="76"/>
  <c r="K31" i="76"/>
  <c r="K27" i="76"/>
  <c r="K23" i="76"/>
  <c r="K15" i="76"/>
  <c r="L12" i="65"/>
  <c r="N24" i="63"/>
  <c r="N11" i="63"/>
  <c r="K46" i="76"/>
  <c r="K30" i="76"/>
  <c r="K22" i="76"/>
  <c r="K14" i="76"/>
  <c r="L11" i="65"/>
  <c r="N27" i="63"/>
  <c r="N19" i="63"/>
  <c r="D31" i="88"/>
  <c r="D16" i="88"/>
  <c r="O154" i="62"/>
  <c r="O147" i="62"/>
  <c r="O142" i="62"/>
  <c r="O139" i="62"/>
  <c r="O137" i="62"/>
  <c r="O133" i="62"/>
  <c r="O129" i="62"/>
  <c r="O125" i="62"/>
  <c r="O120" i="62"/>
  <c r="O116" i="62"/>
  <c r="O112" i="62"/>
  <c r="O108" i="62"/>
  <c r="O104" i="62"/>
  <c r="O100" i="62"/>
  <c r="O96" i="62"/>
  <c r="O92" i="62"/>
  <c r="O88" i="62"/>
  <c r="O84" i="62"/>
  <c r="O79" i="62"/>
  <c r="O75" i="62"/>
  <c r="O70" i="62"/>
  <c r="O65" i="62"/>
  <c r="O61" i="62"/>
  <c r="O57" i="62"/>
  <c r="O53" i="62"/>
  <c r="O49" i="62"/>
  <c r="O45" i="62"/>
  <c r="O40" i="62"/>
  <c r="O72" i="62"/>
  <c r="O34" i="62"/>
  <c r="O30" i="62"/>
  <c r="O26" i="62"/>
  <c r="O22" i="62"/>
  <c r="O18" i="62"/>
  <c r="O14" i="62"/>
  <c r="L31" i="58"/>
  <c r="L27" i="58"/>
  <c r="L23" i="58"/>
  <c r="L17" i="58"/>
  <c r="L13" i="58"/>
  <c r="O151" i="62"/>
  <c r="O145" i="62"/>
  <c r="O141" i="62"/>
  <c r="O152" i="62"/>
  <c r="O136" i="62"/>
  <c r="O132" i="62"/>
  <c r="O128" i="62"/>
  <c r="O124" i="62"/>
  <c r="O119" i="62"/>
  <c r="O115" i="62"/>
  <c r="O111" i="62"/>
  <c r="O107" i="62"/>
  <c r="O103" i="62"/>
  <c r="O99" i="62"/>
  <c r="O95" i="62"/>
  <c r="O91" i="62"/>
  <c r="O87" i="62"/>
  <c r="O83" i="62"/>
  <c r="O78" i="62"/>
  <c r="O74" i="62"/>
  <c r="O68" i="62"/>
  <c r="O64" i="62"/>
  <c r="O60" i="62"/>
  <c r="O56" i="62"/>
  <c r="O52" i="62"/>
  <c r="O48" i="62"/>
  <c r="O44" i="62"/>
  <c r="O39" i="62"/>
  <c r="O36" i="62"/>
  <c r="O33" i="62"/>
  <c r="O29" i="62"/>
  <c r="O25" i="62"/>
  <c r="O21" i="62"/>
  <c r="O17" i="62"/>
  <c r="O13" i="62"/>
  <c r="L30" i="58"/>
  <c r="L26" i="58"/>
  <c r="L21" i="58"/>
  <c r="L16" i="58"/>
  <c r="L12" i="58"/>
  <c r="O148" i="62"/>
  <c r="O143" i="62"/>
  <c r="O140" i="62"/>
  <c r="O134" i="62"/>
  <c r="O130" i="62"/>
  <c r="O121" i="62"/>
  <c r="O113" i="62"/>
  <c r="O105" i="62"/>
  <c r="O97" i="62"/>
  <c r="O85" i="62"/>
  <c r="O76" i="62"/>
  <c r="O66" i="62"/>
  <c r="O58" i="62"/>
  <c r="O50" i="62"/>
  <c r="O42" i="62"/>
  <c r="O69" i="62"/>
  <c r="O27" i="62"/>
  <c r="O19" i="62"/>
  <c r="L32" i="58"/>
  <c r="L24" i="58"/>
  <c r="L14" i="58"/>
  <c r="O149" i="62"/>
  <c r="O144" i="62"/>
  <c r="O153" i="62"/>
  <c r="O138" i="62"/>
  <c r="O135" i="62"/>
  <c r="O131" i="62"/>
  <c r="O127" i="62"/>
  <c r="O122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L33" i="58"/>
  <c r="L29" i="58"/>
  <c r="L25" i="58"/>
  <c r="L20" i="58"/>
  <c r="L15" i="58"/>
  <c r="L11" i="58"/>
  <c r="O150" i="62"/>
  <c r="O126" i="62"/>
  <c r="O117" i="62"/>
  <c r="O109" i="62"/>
  <c r="O101" i="62"/>
  <c r="O93" i="62"/>
  <c r="O89" i="62"/>
  <c r="O80" i="62"/>
  <c r="O71" i="62"/>
  <c r="O62" i="62"/>
  <c r="O54" i="62"/>
  <c r="O46" i="62"/>
  <c r="O37" i="62"/>
  <c r="O31" i="62"/>
  <c r="O23" i="62"/>
  <c r="O15" i="62"/>
  <c r="O11" i="62"/>
  <c r="L28" i="58"/>
  <c r="L19" i="58"/>
  <c r="L10" i="58"/>
  <c r="D19" i="88"/>
  <c r="D42" i="88"/>
  <c r="D17" i="88"/>
  <c r="D38" i="88"/>
  <c r="D23" i="88"/>
  <c r="D10" i="88"/>
  <c r="D12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81231]}"/>
    <s v="{[Medida].[Medida].&amp;[2]}"/>
    <s v="{[Keren].[Keren].[All]}"/>
    <s v="{[Cheshbon KM].[Hie Peilut].[Peilut 7].&amp;[Kod_Peilut_L7_627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8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7">
        <n x="1" s="1"/>
        <n x="2" s="1"/>
        <n x="3" s="1"/>
        <n x="4" s="1"/>
        <n x="5" s="1"/>
        <n x="30"/>
        <n x="6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3" si="33">
        <n x="1" s="1"/>
        <n x="31"/>
        <n x="32"/>
      </t>
    </mdx>
    <mdx n="0" f="v">
      <t c="3" si="33">
        <n x="1" s="1"/>
        <n x="34"/>
        <n x="32"/>
      </t>
    </mdx>
    <mdx n="0" f="v">
      <t c="3" si="33">
        <n x="1" s="1"/>
        <n x="35"/>
        <n x="32"/>
      </t>
    </mdx>
    <mdx n="0" f="v">
      <t c="3" si="33">
        <n x="1" s="1"/>
        <n x="36"/>
        <n x="32"/>
      </t>
    </mdx>
    <mdx n="0" f="v">
      <t c="3" si="33">
        <n x="1" s="1"/>
        <n x="37"/>
        <n x="32"/>
      </t>
    </mdx>
    <mdx n="0" f="v">
      <t c="3" si="33">
        <n x="1" s="1"/>
        <n x="38"/>
        <n x="32"/>
      </t>
    </mdx>
    <mdx n="0" f="v">
      <t c="3" si="33">
        <n x="1" s="1"/>
        <n x="39"/>
        <n x="32"/>
      </t>
    </mdx>
    <mdx n="0" f="v">
      <t c="3" si="33">
        <n x="1" s="1"/>
        <n x="40"/>
        <n x="32"/>
      </t>
    </mdx>
    <mdx n="0" f="v">
      <t c="3" si="33">
        <n x="1" s="1"/>
        <n x="41"/>
        <n x="32"/>
      </t>
    </mdx>
    <mdx n="0" f="v">
      <t c="3" si="33">
        <n x="1" s="1"/>
        <n x="42"/>
        <n x="32"/>
      </t>
    </mdx>
    <mdx n="0" f="v">
      <t c="3" si="33">
        <n x="1" s="1"/>
        <n x="43"/>
        <n x="32"/>
      </t>
    </mdx>
  </mdxMetadata>
  <valueMetadata count="5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</valueMetadata>
</metadata>
</file>

<file path=xl/sharedStrings.xml><?xml version="1.0" encoding="utf-8"?>
<sst xmlns="http://schemas.openxmlformats.org/spreadsheetml/2006/main" count="3057" uniqueCount="764">
  <si>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</si>
  <si>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</si>
  <si>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</si>
  <si>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</si>
  <si>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</si>
  <si>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</si>
  <si>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</si>
  <si>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</si>
  <si>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</si>
  <si>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</si>
  <si>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</si>
  <si>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</si>
  <si>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</si>
  <si>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</si>
  <si>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</si>
  <si>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</si>
  <si>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</si>
  <si>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</si>
  <si>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</si>
  <si>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</si>
  <si>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</si>
  <si>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</si>
  <si>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</si>
  <si>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בישראל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</si>
  <si>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</si>
  <si>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</si>
  <si>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</si>
  <si>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</si>
  <si>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</si>
  <si>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</si>
  <si>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</si>
  <si>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</si>
  <si>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</si>
  <si>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</si>
  <si>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</si>
  <si>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</si>
  <si>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</si>
  <si>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</si>
  <si>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</si>
  <si>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</si>
  <si>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</si>
  <si>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</si>
  <si>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</si>
  <si>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</si>
  <si>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</si>
  <si>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</si>
  <si>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</si>
  <si>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</si>
  <si>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</si>
  <si>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</si>
  <si>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</si>
  <si>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</si>
  <si>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</si>
  <si>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</si>
  <si>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</si>
  <si>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</si>
  <si>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</si>
  <si>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</si>
  <si>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</si>
  <si>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</si>
  <si>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</si>
  <si>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</si>
  <si>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</si>
  <si>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</si>
  <si>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</si>
  <si>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</si>
  <si>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</si>
  <si>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</si>
  <si>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</si>
  <si>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</si>
  <si>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</si>
  <si>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</si>
  <si>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</si>
  <si>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</si>
  <si>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</si>
  <si>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</si>
  <si>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</si>
  <si>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</si>
  <si>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</si>
  <si>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</si>
  <si>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</si>
  <si>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</si>
  <si>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</si>
  <si>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</si>
  <si>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</si>
  <si>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</si>
  <si>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</si>
  <si>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</si>
  <si>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</si>
  <si>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</si>
  <si>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</si>
  <si>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</si>
  <si>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</si>
  <si>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</si>
  <si>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</si>
  <si>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</si>
  <si>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</si>
  <si>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</si>
  <si>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</si>
  <si>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</si>
  <si>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</si>
  <si>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</si>
  <si>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</si>
  <si>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</si>
  <si>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</si>
  <si>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</si>
  <si>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</si>
  <si>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</si>
  <si>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</si>
  <si>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</si>
  <si>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</si>
  <si>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</si>
  <si>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</si>
  <si>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</si>
  <si>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</si>
  <si>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</si>
  <si>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</si>
  <si>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</si>
  <si>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</si>
  <si>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</si>
  <si>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</si>
  <si>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</si>
  <si>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</si>
  <si>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</si>
  <si>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</si>
  <si>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</si>
  <si>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</si>
  <si>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</si>
  <si>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</si>
  <si>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</si>
  <si>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</si>
  <si>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</si>
  <si>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</si>
  <si>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</si>
  <si>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</si>
  <si>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</si>
  <si>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</si>
  <si>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</si>
  <si>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</si>
  <si>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</si>
  <si>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</si>
  <si>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</si>
  <si>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</si>
  <si>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</si>
  <si>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</si>
  <si>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</si>
  <si>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</si>
  <si>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</si>
  <si>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</si>
  <si>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</si>
  <si>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</si>
  <si>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</si>
  <si>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</si>
  <si>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</si>
  <si>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</si>
  <si>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</si>
  <si>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</si>
  <si>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</si>
  <si>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</si>
  <si>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</si>
  <si>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</si>
  <si>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</si>
  <si>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</si>
  <si>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</si>
  <si>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</si>
  <si>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</si>
  <si>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</si>
  <si>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</si>
  <si>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</si>
  <si>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</si>
  <si>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</si>
  <si>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</si>
  <si>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</si>
  <si>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</si>
  <si>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</si>
  <si>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</si>
  <si>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</si>
  <si>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</si>
  <si>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</si>
  <si>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</si>
  <si>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</si>
  <si>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</si>
  <si>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</si>
  <si>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</si>
  <si>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</si>
  <si>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</si>
  <si>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</si>
  <si>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</si>
  <si>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</si>
  <si>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</si>
  <si>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</si>
  <si>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</si>
  <si>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</si>
  <si>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</si>
  <si>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</si>
  <si>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</si>
  <si>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</si>
  <si>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</si>
  <si>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</si>
  <si>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</si>
  <si>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</si>
  <si>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</si>
  <si>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</si>
  <si>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</si>
  <si>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</si>
  <si>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</si>
  <si>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</si>
  <si>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</si>
  <si>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</si>
  <si>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</si>
  <si>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</si>
  <si>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</si>
  <si>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</si>
  <si>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</si>
  <si>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</si>
  <si>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</si>
  <si>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</si>
  <si>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</si>
  <si>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</si>
  <si>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</si>
  <si>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</si>
  <si>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</si>
  <si>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</si>
  <si>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</si>
  <si>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</si>
  <si>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</si>
  <si>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</si>
  <si>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</si>
  <si>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</si>
  <si>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</si>
  <si>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</si>
  <si>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</si>
  <si>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</si>
  <si>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</si>
  <si>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משלימה - מסלול מניות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</si>
  <si>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</si>
  <si>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</si>
  <si>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</si>
  <si>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</si>
  <si>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</si>
  <si>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</si>
  <si>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</si>
  <si>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</si>
  <si>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</si>
  <si>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</si>
  <si>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</si>
  <si>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</si>
  <si>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</si>
  <si>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</si>
  <si>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</si>
  <si>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</si>
  <si>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</si>
  <si>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</si>
  <si>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</si>
  <si>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</si>
  <si>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</si>
  <si>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</si>
  <si>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</si>
  <si>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</si>
  <si>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</si>
  <si>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</si>
  <si>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</si>
  <si>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</si>
  <si>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</si>
  <si>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</si>
  <si>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</si>
  <si>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</si>
  <si>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</si>
  <si>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</si>
  <si>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</si>
  <si>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</si>
  <si>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</si>
  <si>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</si>
  <si>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</si>
  <si>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</si>
  <si>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</si>
  <si>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</si>
  <si>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</si>
  <si>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</si>
  <si>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</si>
  <si>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</si>
  <si>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</si>
  <si>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</si>
  <si>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</si>
  <si>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</si>
  <si>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</si>
  <si>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</si>
  <si>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</si>
  <si>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</si>
  <si>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</si>
  <si>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</si>
  <si>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</si>
  <si>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</si>
  <si>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</si>
  <si>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</si>
  <si>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</si>
  <si>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</si>
  <si>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</si>
  <si>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</si>
  <si>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</si>
  <si>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</si>
  <si>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</si>
  <si>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</si>
  <si>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</si>
  <si>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</si>
  <si>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</si>
  <si>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</si>
  <si>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</si>
  <si>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</si>
  <si>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</si>
  <si>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</si>
  <si>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</si>
  <si>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</si>
  <si>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</si>
  <si>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</si>
  <si>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</si>
  <si>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</si>
  <si>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</si>
  <si>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</si>
  <si>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</si>
  <si>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</si>
  <si>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</si>
  <si>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</si>
  <si>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</si>
  <si>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</si>
  <si>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</si>
  <si>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</si>
  <si>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</si>
  <si>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</si>
  <si>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</si>
  <si>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</si>
  <si>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</si>
  <si>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</si>
  <si>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</si>
  <si>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</si>
  <si>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</si>
  <si>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</si>
  <si>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</si>
  <si>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</si>
  <si>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</si>
  <si>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</si>
  <si>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</si>
  <si>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</si>
  <si>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</si>
  <si>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</si>
  <si>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</si>
  <si>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</si>
  <si>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</si>
  <si>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</si>
  <si>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</si>
  <si>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</si>
  <si>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</si>
  <si>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</si>
  <si>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</si>
  <si>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</si>
  <si>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</si>
  <si>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</si>
  <si>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</si>
  <si>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</si>
  <si>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</si>
  <si>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</si>
  <si>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</si>
  <si>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</si>
  <si>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</si>
  <si>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</si>
  <si>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</si>
  <si>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</si>
  <si>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</si>
  <si>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</si>
  <si>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</si>
  <si>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</si>
  <si>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</si>
  <si>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</si>
  <si>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</si>
  <si>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</si>
  <si>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</si>
  <si>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</si>
  <si>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</si>
  <si>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</si>
  <si>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</si>
  <si>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</si>
  <si>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</si>
  <si>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</si>
  <si>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</si>
  <si>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</si>
  <si>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</si>
  <si>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</si>
  <si>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</si>
  <si>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</si>
  <si>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</si>
  <si>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</si>
  <si>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</si>
  <si>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</si>
  <si>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</si>
  <si>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</si>
  <si>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</si>
  <si>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</si>
  <si>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</si>
  <si>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</si>
  <si>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</si>
  <si>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</si>
  <si>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</si>
  <si>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</si>
  <si>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</si>
  <si>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</si>
  <si>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</si>
  <si>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</si>
  <si>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</si>
  <si>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</si>
  <si>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</si>
  <si>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</si>
  <si>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</si>
  <si>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</si>
  <si>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</si>
  <si>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</si>
  <si>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</si>
  <si>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</si>
  <si>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</si>
  <si>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</si>
  <si>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</si>
  <si>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</si>
  <si>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</si>
  <si>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</si>
  <si>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</si>
  <si>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</si>
  <si>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</si>
  <si>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</si>
  <si>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</si>
  <si>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</si>
  <si>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</si>
  <si>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</si>
  <si>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</si>
  <si>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</si>
  <si>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</si>
  <si>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</si>
  <si>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</si>
  <si>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</si>
  <si>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</si>
  <si>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</si>
  <si>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</si>
  <si>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</si>
  <si>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</si>
  <si>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</si>
  <si>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</si>
  <si>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</si>
  <si>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</si>
  <si>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</si>
  <si>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</si>
  <si>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</si>
  <si>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</si>
  <si>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</si>
  <si>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</si>
  <si>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</si>
  <si>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</si>
  <si>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</si>
  <si>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</si>
  <si>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</si>
  <si>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</si>
  <si>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</si>
  <si>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</si>
  <si>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</si>
  <si>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</si>
  <si>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</si>
  <si>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</si>
  <si>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</si>
  <si>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</si>
  <si>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</si>
  <si>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</si>
  <si>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</si>
  <si>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</si>
  <si>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</si>
  <si>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</si>
  <si>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</si>
  <si>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</si>
  <si>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</si>
  <si>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</si>
  <si>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</si>
  <si>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</si>
  <si>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</si>
  <si>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</si>
  <si>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</si>
  <si>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</si>
  <si>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</si>
  <si>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</si>
  <si>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</si>
  <si>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</si>
  <si>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</si>
  <si>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</si>
  <si>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</si>
  <si>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</si>
  <si>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</si>
  <si>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</si>
  <si>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</si>
  <si>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</si>
  <si>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</si>
  <si>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</si>
  <si>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</si>
  <si>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</si>
  <si>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</si>
  <si>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</si>
  <si>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</si>
  <si>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</si>
  <si>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</si>
  <si>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</si>
  <si>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</si>
  <si>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</si>
  <si>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</si>
  <si>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</si>
  <si>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</si>
  <si>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</si>
  <si>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</si>
  <si>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</si>
  <si>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</si>
  <si>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</si>
  <si>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</si>
  <si>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</si>
  <si>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</si>
  <si>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</si>
  <si>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</si>
  <si>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</si>
  <si>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</si>
  <si>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</si>
  <si>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</si>
  <si>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</si>
  <si>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</si>
  <si>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</si>
  <si>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</si>
  <si>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</si>
  <si>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</si>
  <si>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</si>
  <si>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</si>
  <si>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</si>
  <si>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</si>
  <si>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</si>
  <si>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</si>
  <si>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</si>
  <si>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</si>
  <si>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</si>
  <si>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</si>
  <si>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</si>
  <si>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</si>
  <si>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</si>
  <si>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</si>
  <si>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</si>
  <si>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</si>
  <si>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</si>
  <si>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</si>
  <si>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</si>
  <si>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</si>
  <si>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</si>
  <si>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</si>
  <si>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</si>
  <si>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</si>
  <si>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</si>
  <si>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</si>
  <si>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</si>
  <si>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</si>
  <si>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</si>
  <si>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</si>
  <si>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</si>
  <si>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</si>
  <si>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</si>
  <si>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</si>
  <si>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</si>
  <si>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</si>
  <si>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</si>
  <si>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</si>
  <si>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</si>
  <si>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</si>
  <si>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</si>
  <si>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</si>
  <si>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</si>
  <si>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</si>
  <si>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</si>
  <si>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</si>
  <si>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</si>
  <si>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</si>
  <si>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</si>
  <si>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</si>
  <si>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</si>
  <si>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</si>
  <si>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</si>
  <si>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</si>
  <si>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</si>
  <si>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</si>
  <si>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</si>
  <si>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</si>
  <si>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</si>
  <si>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</si>
  <si>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</si>
  <si>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</si>
  <si>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</si>
  <si>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</si>
  <si>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</si>
  <si>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</si>
  <si>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</si>
  <si>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</si>
  <si>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</si>
  <si>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</si>
  <si>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</si>
  <si>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</si>
  <si>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</si>
  <si>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</si>
  <si>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</si>
  <si>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</si>
  <si>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</si>
  <si>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</si>
  <si>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</si>
  <si>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</si>
  <si>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</si>
  <si>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</si>
  <si>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</si>
  <si>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</si>
  <si>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</si>
  <si>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</si>
  <si>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</si>
  <si>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</si>
  <si>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</si>
  <si>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</si>
  <si>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</si>
  <si>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</si>
  <si>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</si>
  <si>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</si>
  <si>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</si>
  <si>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</si>
  <si>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</si>
  <si>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</si>
  <si>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</si>
  <si>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</si>
  <si>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</si>
  <si>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</si>
  <si>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</si>
  <si>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</si>
  <si>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</si>
  <si>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</si>
  <si>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</si>
  <si>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</si>
  <si>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</si>
  <si>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</si>
  <si>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</si>
  <si>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</si>
  <si>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</si>
  <si>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</si>
  <si>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</si>
  <si>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</si>
  <si>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פסגות ETF תא צמיחה</t>
  </si>
  <si>
    <t>1148782</t>
  </si>
  <si>
    <t>513464289</t>
  </si>
  <si>
    <t>מניות</t>
  </si>
  <si>
    <t>קסם תא 35</t>
  </si>
  <si>
    <t>1146570</t>
  </si>
  <si>
    <t>520041989</t>
  </si>
  <si>
    <t>תכלית תא 35</t>
  </si>
  <si>
    <t>1143700</t>
  </si>
  <si>
    <t>513540310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</si>
  <si>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</si>
  <si>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</si>
  <si>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</si>
  <si>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</si>
  <si>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</si>
  <si>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</si>
  <si>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</si>
  <si>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</si>
  <si>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</si>
  <si>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</si>
  <si>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</si>
  <si>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</si>
  <si>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</si>
  <si>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</si>
  <si>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</si>
  <si>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</si>
  <si>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</si>
  <si>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</si>
  <si>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</si>
  <si>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</si>
  <si>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</si>
  <si>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</si>
  <si>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</si>
  <si>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</si>
  <si>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VANGUARD S&amp;P 500 UCITS ETF</t>
  </si>
  <si>
    <t>IE00B3XXRP09</t>
  </si>
  <si>
    <t>X S&amp;P500 SWAP</t>
  </si>
  <si>
    <t>LU0490618542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</si>
  <si>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</si>
  <si>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</si>
  <si>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</si>
  <si>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</si>
  <si>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</si>
  <si>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</si>
  <si>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</si>
  <si>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₪ / מט"ח</t>
  </si>
  <si>
    <t>פורוורד ש"ח-מט"ח</t>
  </si>
  <si>
    <t>10000616</t>
  </si>
  <si>
    <t>ל.ר.</t>
  </si>
  <si>
    <t>10000641</t>
  </si>
  <si>
    <t>10000638</t>
  </si>
  <si>
    <t>10000635</t>
  </si>
  <si>
    <t>10000600</t>
  </si>
  <si>
    <t>10000521</t>
  </si>
  <si>
    <t>10000585</t>
  </si>
  <si>
    <t>10000594</t>
  </si>
  <si>
    <t>10000513</t>
  </si>
  <si>
    <t>10000577</t>
  </si>
  <si>
    <t>10000530</t>
  </si>
  <si>
    <t>10000596</t>
  </si>
  <si>
    <t>10000545</t>
  </si>
  <si>
    <t>10000644</t>
  </si>
  <si>
    <t>10000515</t>
  </si>
  <si>
    <t>10000627</t>
  </si>
  <si>
    <t>10000650</t>
  </si>
  <si>
    <t>10000586</t>
  </si>
  <si>
    <t>10000645</t>
  </si>
  <si>
    <t>10000546</t>
  </si>
  <si>
    <t>10000621</t>
  </si>
  <si>
    <t>10000608</t>
  </si>
  <si>
    <t>10000647</t>
  </si>
  <si>
    <t>10000538</t>
  </si>
  <si>
    <t>10000651</t>
  </si>
  <si>
    <t>10000660</t>
  </si>
  <si>
    <t>10000662</t>
  </si>
  <si>
    <t>10000665</t>
  </si>
  <si>
    <t>10000666</t>
  </si>
  <si>
    <t>10000667</t>
  </si>
  <si>
    <t>10000670</t>
  </si>
  <si>
    <t>10000672</t>
  </si>
  <si>
    <t>10000674</t>
  </si>
  <si>
    <t>10000678</t>
  </si>
  <si>
    <t>10000680</t>
  </si>
  <si>
    <t>פורוורד מט"ח-מט"ח</t>
  </si>
  <si>
    <t>10000643</t>
  </si>
  <si>
    <t>10000619</t>
  </si>
  <si>
    <t>10000663</t>
  </si>
  <si>
    <t>10000669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</si>
  <si>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</si>
  <si>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</si>
  <si>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</si>
  <si>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</si>
  <si>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</si>
  <si>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</si>
  <si>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</si>
  <si>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</si>
  <si>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</si>
  <si>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</si>
  <si>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</si>
  <si>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</si>
  <si>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</si>
  <si>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</si>
  <si>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</si>
  <si>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</si>
  <si>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יו בנק</t>
  </si>
  <si>
    <t>30026000</t>
  </si>
  <si>
    <t>30312000</t>
  </si>
  <si>
    <t>34010000</t>
  </si>
  <si>
    <t>34510000</t>
  </si>
  <si>
    <t>31710000</t>
  </si>
  <si>
    <t>31110000</t>
  </si>
  <si>
    <t>34020000</t>
  </si>
  <si>
    <t>30311000</t>
  </si>
  <si>
    <t>31126000</t>
  </si>
  <si>
    <t>31226000</t>
  </si>
  <si>
    <t>30326000</t>
  </si>
  <si>
    <t>32026000</t>
  </si>
  <si>
    <t>30226000</t>
  </si>
  <si>
    <t>31726000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</si>
</sst>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00"/>
    <numFmt numFmtId="168" formatCode="#,##0.00%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2"/>
    </xf>
    <xf numFmtId="0" fontId="28" fillId="0" borderId="28" xfId="0" applyNumberFormat="1" applyFont="1" applyFill="1" applyBorder="1" applyAlignment="1">
      <alignment horizontal="right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168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8" fillId="0" borderId="0" xfId="0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29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D24" sqref="D24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8.140625" style="9" customWidth="1"/>
    <col min="31" max="31" width="6.28515625" style="9" customWidth="1"/>
    <col min="32" max="32" width="8" style="9" customWidth="1"/>
    <col min="33" max="33" width="8.7109375" style="9" customWidth="1"/>
    <col min="34" max="34" width="10" style="9" customWidth="1"/>
    <col min="35" max="35" width="9.5703125" style="9" customWidth="1"/>
    <col min="36" max="36" width="6.140625" style="9" customWidth="1"/>
    <col min="37" max="38" width="5.7109375" style="9" customWidth="1"/>
    <col min="39" max="39" width="6.85546875" style="9" customWidth="1"/>
    <col min="40" max="40" width="6.42578125" style="9" customWidth="1"/>
    <col min="41" max="41" width="6.7109375" style="9" customWidth="1"/>
    <col min="42" max="42" width="7.28515625" style="9" customWidth="1"/>
    <col min="43" max="54" width="5.7109375" style="9" customWidth="1"/>
    <col min="55" max="16384" width="9.140625" style="9"/>
  </cols>
  <sheetData>
    <row r="1" spans="1:24">
      <c r="B1" s="57" t="s">
        <v>163</v>
      </c>
      <c r="C1" s="78" t="s" vm="1">
        <v>232</v>
      </c>
    </row>
    <row r="2" spans="1:24">
      <c r="B2" s="57" t="s">
        <v>162</v>
      </c>
      <c r="C2" s="78" t="s">
        <v>233</v>
      </c>
    </row>
    <row r="3" spans="1:24">
      <c r="B3" s="57" t="s">
        <v>164</v>
      </c>
      <c r="C3" s="78" t="s">
        <v>234</v>
      </c>
    </row>
    <row r="4" spans="1:24">
      <c r="B4" s="57" t="s">
        <v>165</v>
      </c>
      <c r="C4" s="78">
        <v>2146</v>
      </c>
    </row>
    <row r="6" spans="1:24" ht="26.25" customHeight="1">
      <c r="B6" s="122" t="s">
        <v>179</v>
      </c>
      <c r="C6" s="123"/>
      <c r="D6" s="124"/>
    </row>
    <row r="7" spans="1:24" s="10" customFormat="1">
      <c r="B7" s="23"/>
      <c r="C7" s="24" t="s">
        <v>94</v>
      </c>
      <c r="D7" s="25" t="s">
        <v>92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219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178</v>
      </c>
      <c r="C10" s="102">
        <f>C11+C12+C23</f>
        <v>11608.004068109001</v>
      </c>
      <c r="D10" s="113">
        <f>C10/$C$42</f>
        <v>1</v>
      </c>
    </row>
    <row r="11" spans="1:24">
      <c r="A11" s="45" t="s">
        <v>125</v>
      </c>
      <c r="B11" s="29" t="s">
        <v>180</v>
      </c>
      <c r="C11" s="102">
        <f>מזומנים!J10</f>
        <v>846.04314005500009</v>
      </c>
      <c r="D11" s="113">
        <f t="shared" ref="D11:D12" si="0">C11/$C$42</f>
        <v>7.2884462745784043E-2</v>
      </c>
    </row>
    <row r="12" spans="1:24">
      <c r="B12" s="29" t="s">
        <v>181</v>
      </c>
      <c r="C12" s="102">
        <f>SUM(C13:C22)</f>
        <v>11075.797778054</v>
      </c>
      <c r="D12" s="113">
        <f t="shared" si="0"/>
        <v>0.95415178294801373</v>
      </c>
    </row>
    <row r="13" spans="1:24">
      <c r="A13" s="55" t="s">
        <v>125</v>
      </c>
      <c r="B13" s="30" t="s">
        <v>51</v>
      </c>
      <c r="C13" s="102" t="s" vm="2">
        <v>733</v>
      </c>
      <c r="D13" s="113" t="s" vm="3">
        <v>733</v>
      </c>
    </row>
    <row r="14" spans="1:24">
      <c r="A14" s="55" t="s">
        <v>125</v>
      </c>
      <c r="B14" s="30" t="s">
        <v>52</v>
      </c>
      <c r="C14" s="102" t="s" vm="4">
        <v>733</v>
      </c>
      <c r="D14" s="113" t="s" vm="5">
        <v>733</v>
      </c>
    </row>
    <row r="15" spans="1:24">
      <c r="A15" s="55" t="s">
        <v>125</v>
      </c>
      <c r="B15" s="30" t="s">
        <v>53</v>
      </c>
      <c r="C15" s="102" t="s" vm="6">
        <v>733</v>
      </c>
      <c r="D15" s="113" t="s" vm="7">
        <v>733</v>
      </c>
    </row>
    <row r="16" spans="1:24">
      <c r="A16" s="55" t="s">
        <v>125</v>
      </c>
      <c r="B16" s="30" t="s">
        <v>54</v>
      </c>
      <c r="C16" s="102">
        <f>מניות!L11</f>
        <v>3989.2451979409998</v>
      </c>
      <c r="D16" s="113">
        <f t="shared" ref="D16:D17" si="1">C16/$C$42</f>
        <v>0.343663318390865</v>
      </c>
    </row>
    <row r="17" spans="1:4">
      <c r="A17" s="55" t="s">
        <v>125</v>
      </c>
      <c r="B17" s="30" t="s">
        <v>55</v>
      </c>
      <c r="C17" s="102">
        <f>'תעודות סל'!K11</f>
        <v>7086.4661220039998</v>
      </c>
      <c r="D17" s="113">
        <f t="shared" si="1"/>
        <v>0.61048101641115449</v>
      </c>
    </row>
    <row r="18" spans="1:4">
      <c r="A18" s="55" t="s">
        <v>125</v>
      </c>
      <c r="B18" s="30" t="s">
        <v>56</v>
      </c>
      <c r="C18" s="102" t="s" vm="8">
        <v>733</v>
      </c>
      <c r="D18" s="113" t="s" vm="9">
        <v>733</v>
      </c>
    </row>
    <row r="19" spans="1:4">
      <c r="A19" s="55" t="s">
        <v>125</v>
      </c>
      <c r="B19" s="30" t="s">
        <v>57</v>
      </c>
      <c r="C19" s="102">
        <f>'כתבי אופציה'!I11</f>
        <v>8.6458108999999977E-2</v>
      </c>
      <c r="D19" s="113">
        <f>C19/$C$42</f>
        <v>7.448145994153189E-6</v>
      </c>
    </row>
    <row r="20" spans="1:4">
      <c r="A20" s="55" t="s">
        <v>125</v>
      </c>
      <c r="B20" s="30" t="s">
        <v>58</v>
      </c>
      <c r="C20" s="102" t="s" vm="10">
        <v>733</v>
      </c>
      <c r="D20" s="113" t="s" vm="11">
        <v>733</v>
      </c>
    </row>
    <row r="21" spans="1:4">
      <c r="A21" s="55" t="s">
        <v>125</v>
      </c>
      <c r="B21" s="30" t="s">
        <v>59</v>
      </c>
      <c r="C21" s="102" t="s" vm="12">
        <v>733</v>
      </c>
      <c r="D21" s="113" t="s" vm="13">
        <v>733</v>
      </c>
    </row>
    <row r="22" spans="1:4">
      <c r="A22" s="55" t="s">
        <v>125</v>
      </c>
      <c r="B22" s="30" t="s">
        <v>60</v>
      </c>
      <c r="C22" s="102" t="s" vm="14">
        <v>733</v>
      </c>
      <c r="D22" s="113" t="s" vm="15">
        <v>733</v>
      </c>
    </row>
    <row r="23" spans="1:4">
      <c r="B23" s="29" t="s">
        <v>182</v>
      </c>
      <c r="C23" s="102">
        <f>SUM(C24:C32)</f>
        <v>-313.83684999999997</v>
      </c>
      <c r="D23" s="113">
        <f>C23/$C$42</f>
        <v>-2.7036245693797856E-2</v>
      </c>
    </row>
    <row r="24" spans="1:4">
      <c r="A24" s="55" t="s">
        <v>125</v>
      </c>
      <c r="B24" s="30" t="s">
        <v>61</v>
      </c>
      <c r="C24" s="102" t="s" vm="16">
        <v>733</v>
      </c>
      <c r="D24" s="113" t="s" vm="17">
        <v>733</v>
      </c>
    </row>
    <row r="25" spans="1:4">
      <c r="A25" s="55" t="s">
        <v>125</v>
      </c>
      <c r="B25" s="30" t="s">
        <v>62</v>
      </c>
      <c r="C25" s="102" t="s" vm="18">
        <v>733</v>
      </c>
      <c r="D25" s="113" t="s" vm="19">
        <v>733</v>
      </c>
    </row>
    <row r="26" spans="1:4">
      <c r="A26" s="55" t="s">
        <v>125</v>
      </c>
      <c r="B26" s="30" t="s">
        <v>53</v>
      </c>
      <c r="C26" s="102" t="s" vm="20">
        <v>733</v>
      </c>
      <c r="D26" s="113" t="s" vm="21">
        <v>733</v>
      </c>
    </row>
    <row r="27" spans="1:4">
      <c r="A27" s="55" t="s">
        <v>125</v>
      </c>
      <c r="B27" s="30" t="s">
        <v>63</v>
      </c>
      <c r="C27" s="102" t="s" vm="22">
        <v>733</v>
      </c>
      <c r="D27" s="113" t="s" vm="23">
        <v>733</v>
      </c>
    </row>
    <row r="28" spans="1:4">
      <c r="A28" s="55" t="s">
        <v>125</v>
      </c>
      <c r="B28" s="30" t="s">
        <v>64</v>
      </c>
      <c r="C28" s="102" t="s" vm="24">
        <v>733</v>
      </c>
      <c r="D28" s="113" t="s" vm="25">
        <v>733</v>
      </c>
    </row>
    <row r="29" spans="1:4">
      <c r="A29" s="55" t="s">
        <v>125</v>
      </c>
      <c r="B29" s="30" t="s">
        <v>65</v>
      </c>
      <c r="C29" s="102" t="s" vm="26">
        <v>733</v>
      </c>
      <c r="D29" s="113" t="s" vm="27">
        <v>733</v>
      </c>
    </row>
    <row r="30" spans="1:4">
      <c r="A30" s="55" t="s">
        <v>125</v>
      </c>
      <c r="B30" s="30" t="s">
        <v>205</v>
      </c>
      <c r="C30" s="102" t="s" vm="28">
        <v>733</v>
      </c>
      <c r="D30" s="113" t="s" vm="29">
        <v>733</v>
      </c>
    </row>
    <row r="31" spans="1:4">
      <c r="A31" s="55" t="s">
        <v>125</v>
      </c>
      <c r="B31" s="30" t="s">
        <v>88</v>
      </c>
      <c r="C31" s="102">
        <f>'לא סחיר - חוזים עתידיים'!I11</f>
        <v>-313.83684999999997</v>
      </c>
      <c r="D31" s="113">
        <f>C31/$C$42</f>
        <v>-2.7036245693797856E-2</v>
      </c>
    </row>
    <row r="32" spans="1:4">
      <c r="A32" s="55" t="s">
        <v>125</v>
      </c>
      <c r="B32" s="30" t="s">
        <v>66</v>
      </c>
      <c r="C32" s="102" t="s" vm="30">
        <v>733</v>
      </c>
      <c r="D32" s="113" t="s" vm="31">
        <v>733</v>
      </c>
    </row>
    <row r="33" spans="1:4">
      <c r="A33" s="55" t="s">
        <v>125</v>
      </c>
      <c r="B33" s="29" t="s">
        <v>183</v>
      </c>
      <c r="C33" s="102" t="s" vm="32">
        <v>733</v>
      </c>
      <c r="D33" s="113" t="s" vm="33">
        <v>733</v>
      </c>
    </row>
    <row r="34" spans="1:4">
      <c r="A34" s="55" t="s">
        <v>125</v>
      </c>
      <c r="B34" s="29" t="s">
        <v>184</v>
      </c>
      <c r="C34" s="102" t="s" vm="34">
        <v>733</v>
      </c>
      <c r="D34" s="113" t="s" vm="35">
        <v>733</v>
      </c>
    </row>
    <row r="35" spans="1:4">
      <c r="A35" s="55" t="s">
        <v>125</v>
      </c>
      <c r="B35" s="29" t="s">
        <v>185</v>
      </c>
      <c r="C35" s="102" t="s" vm="36">
        <v>733</v>
      </c>
      <c r="D35" s="113" t="s" vm="37">
        <v>733</v>
      </c>
    </row>
    <row r="36" spans="1:4">
      <c r="A36" s="55" t="s">
        <v>125</v>
      </c>
      <c r="B36" s="56" t="s">
        <v>186</v>
      </c>
      <c r="C36" s="102" t="s" vm="38">
        <v>733</v>
      </c>
      <c r="D36" s="113" t="s" vm="39">
        <v>733</v>
      </c>
    </row>
    <row r="37" spans="1:4">
      <c r="A37" s="55" t="s">
        <v>125</v>
      </c>
      <c r="B37" s="29" t="s">
        <v>187</v>
      </c>
      <c r="C37" s="102" t="s" vm="40">
        <v>733</v>
      </c>
      <c r="D37" s="113" t="s" vm="41">
        <v>733</v>
      </c>
    </row>
    <row r="38" spans="1:4">
      <c r="A38" s="55"/>
      <c r="B38" s="68" t="s">
        <v>189</v>
      </c>
      <c r="C38" s="102">
        <v>0</v>
      </c>
      <c r="D38" s="113">
        <f>C38/$C$42</f>
        <v>0</v>
      </c>
    </row>
    <row r="39" spans="1:4">
      <c r="A39" s="55" t="s">
        <v>125</v>
      </c>
      <c r="B39" s="69" t="s">
        <v>190</v>
      </c>
      <c r="C39" s="102" t="s" vm="42">
        <v>733</v>
      </c>
      <c r="D39" s="113" t="s" vm="43">
        <v>733</v>
      </c>
    </row>
    <row r="40" spans="1:4">
      <c r="A40" s="55" t="s">
        <v>125</v>
      </c>
      <c r="B40" s="69" t="s">
        <v>217</v>
      </c>
      <c r="C40" s="102" t="s" vm="44">
        <v>733</v>
      </c>
      <c r="D40" s="113" t="s" vm="45">
        <v>733</v>
      </c>
    </row>
    <row r="41" spans="1:4">
      <c r="A41" s="55" t="s">
        <v>125</v>
      </c>
      <c r="B41" s="69" t="s">
        <v>191</v>
      </c>
      <c r="C41" s="102" t="s" vm="46">
        <v>733</v>
      </c>
      <c r="D41" s="113" t="s" vm="47">
        <v>733</v>
      </c>
    </row>
    <row r="42" spans="1:4">
      <c r="B42" s="69" t="s">
        <v>67</v>
      </c>
      <c r="C42" s="102">
        <f>C38+C10</f>
        <v>11608.004068109001</v>
      </c>
      <c r="D42" s="113">
        <f>C42/$C$42</f>
        <v>1</v>
      </c>
    </row>
    <row r="43" spans="1:4">
      <c r="A43" s="55" t="s">
        <v>125</v>
      </c>
      <c r="B43" s="69" t="s">
        <v>188</v>
      </c>
      <c r="C43" s="102"/>
      <c r="D43" s="113"/>
    </row>
    <row r="44" spans="1:4">
      <c r="B44" s="6" t="s">
        <v>93</v>
      </c>
    </row>
    <row r="45" spans="1:4">
      <c r="C45" s="75" t="s">
        <v>170</v>
      </c>
      <c r="D45" s="36" t="s">
        <v>87</v>
      </c>
    </row>
    <row r="46" spans="1:4">
      <c r="C46" s="76" t="s">
        <v>1</v>
      </c>
      <c r="D46" s="25" t="s">
        <v>2</v>
      </c>
    </row>
    <row r="47" spans="1:4">
      <c r="C47" s="103" t="s">
        <v>151</v>
      </c>
      <c r="D47" s="104" vm="48">
        <v>2.6452</v>
      </c>
    </row>
    <row r="48" spans="1:4">
      <c r="C48" s="103" t="s">
        <v>160</v>
      </c>
      <c r="D48" s="104">
        <v>0.96568071730392657</v>
      </c>
    </row>
    <row r="49" spans="2:4">
      <c r="C49" s="103" t="s">
        <v>156</v>
      </c>
      <c r="D49" s="104" vm="49">
        <v>2.7517</v>
      </c>
    </row>
    <row r="50" spans="2:4">
      <c r="B50" s="12"/>
      <c r="C50" s="103" t="s">
        <v>734</v>
      </c>
      <c r="D50" s="104" vm="50">
        <v>3.8071999999999999</v>
      </c>
    </row>
    <row r="51" spans="2:4">
      <c r="C51" s="103" t="s">
        <v>149</v>
      </c>
      <c r="D51" s="104" vm="51">
        <v>4.2915999999999999</v>
      </c>
    </row>
    <row r="52" spans="2:4">
      <c r="C52" s="103" t="s">
        <v>150</v>
      </c>
      <c r="D52" s="104" vm="52">
        <v>4.7934000000000001</v>
      </c>
    </row>
    <row r="53" spans="2:4">
      <c r="C53" s="103" t="s">
        <v>152</v>
      </c>
      <c r="D53" s="104">
        <v>0.47864732325296283</v>
      </c>
    </row>
    <row r="54" spans="2:4">
      <c r="C54" s="103" t="s">
        <v>157</v>
      </c>
      <c r="D54" s="104" vm="53">
        <v>3.4113000000000002</v>
      </c>
    </row>
    <row r="55" spans="2:4">
      <c r="C55" s="103" t="s">
        <v>158</v>
      </c>
      <c r="D55" s="104">
        <v>0.19088362617774382</v>
      </c>
    </row>
    <row r="56" spans="2:4">
      <c r="C56" s="103" t="s">
        <v>155</v>
      </c>
      <c r="D56" s="104" vm="54">
        <v>0.5746</v>
      </c>
    </row>
    <row r="57" spans="2:4">
      <c r="C57" s="103" t="s">
        <v>735</v>
      </c>
      <c r="D57" s="104">
        <v>2.5160324000000003</v>
      </c>
    </row>
    <row r="58" spans="2:4">
      <c r="C58" s="103" t="s">
        <v>154</v>
      </c>
      <c r="D58" s="104" vm="55">
        <v>0.41889999999999999</v>
      </c>
    </row>
    <row r="59" spans="2:4">
      <c r="C59" s="103" t="s">
        <v>147</v>
      </c>
      <c r="D59" s="104" vm="56">
        <v>3.7480000000000002</v>
      </c>
    </row>
    <row r="60" spans="2:4">
      <c r="C60" s="103" t="s">
        <v>161</v>
      </c>
      <c r="D60" s="104" vm="57">
        <v>0.26100000000000001</v>
      </c>
    </row>
    <row r="61" spans="2:4">
      <c r="C61" s="103" t="s">
        <v>736</v>
      </c>
      <c r="D61" s="104" vm="58">
        <v>0.43149999999999999</v>
      </c>
    </row>
    <row r="62" spans="2:4">
      <c r="C62" s="103" t="s">
        <v>737</v>
      </c>
      <c r="D62" s="104">
        <v>5.3951501227871679E-2</v>
      </c>
    </row>
    <row r="63" spans="2:4">
      <c r="C63" s="103" t="s">
        <v>148</v>
      </c>
      <c r="D63" s="104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G21" sqref="G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.28515625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232</v>
      </c>
    </row>
    <row r="2" spans="2:60">
      <c r="B2" s="57" t="s">
        <v>162</v>
      </c>
      <c r="C2" s="78" t="s">
        <v>233</v>
      </c>
    </row>
    <row r="3" spans="2:60">
      <c r="B3" s="57" t="s">
        <v>164</v>
      </c>
      <c r="C3" s="78" t="s">
        <v>234</v>
      </c>
    </row>
    <row r="4" spans="2:60">
      <c r="B4" s="57" t="s">
        <v>165</v>
      </c>
      <c r="C4" s="78">
        <v>2146</v>
      </c>
    </row>
    <row r="6" spans="2:60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76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78.75">
      <c r="B8" s="23" t="s">
        <v>100</v>
      </c>
      <c r="C8" s="31" t="s">
        <v>33</v>
      </c>
      <c r="D8" s="31" t="s">
        <v>103</v>
      </c>
      <c r="E8" s="31" t="s">
        <v>47</v>
      </c>
      <c r="F8" s="31" t="s">
        <v>85</v>
      </c>
      <c r="G8" s="31" t="s">
        <v>216</v>
      </c>
      <c r="H8" s="31" t="s">
        <v>215</v>
      </c>
      <c r="I8" s="31" t="s">
        <v>44</v>
      </c>
      <c r="J8" s="31" t="s">
        <v>43</v>
      </c>
      <c r="K8" s="31" t="s">
        <v>166</v>
      </c>
      <c r="L8" s="31" t="s">
        <v>168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223</v>
      </c>
      <c r="H9" s="17"/>
      <c r="I9" s="17" t="s">
        <v>219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6" t="s">
        <v>34</v>
      </c>
      <c r="C11" s="107"/>
      <c r="D11" s="107"/>
      <c r="E11" s="107"/>
      <c r="F11" s="107"/>
      <c r="G11" s="108"/>
      <c r="H11" s="112"/>
      <c r="I11" s="108">
        <v>8.6458108999999977E-2</v>
      </c>
      <c r="J11" s="107"/>
      <c r="K11" s="109">
        <v>1</v>
      </c>
      <c r="L11" s="109">
        <f>I11/'סכום נכסי הקרן'!$C$42</f>
        <v>7.448145994153189E-6</v>
      </c>
      <c r="M11" s="114"/>
      <c r="BC11" s="81"/>
      <c r="BD11" s="3"/>
      <c r="BE11" s="81"/>
      <c r="BG11" s="81"/>
    </row>
    <row r="12" spans="2:60" s="4" customFormat="1" ht="18" customHeight="1">
      <c r="B12" s="110" t="s">
        <v>23</v>
      </c>
      <c r="C12" s="107"/>
      <c r="D12" s="107"/>
      <c r="E12" s="107"/>
      <c r="F12" s="107"/>
      <c r="G12" s="108"/>
      <c r="H12" s="112"/>
      <c r="I12" s="108">
        <v>8.6458108999999977E-2</v>
      </c>
      <c r="J12" s="107"/>
      <c r="K12" s="109">
        <v>1</v>
      </c>
      <c r="L12" s="109">
        <f>I12/'סכום נכסי הקרן'!$C$42</f>
        <v>7.448145994153189E-6</v>
      </c>
      <c r="M12" s="114"/>
      <c r="BC12" s="81"/>
      <c r="BD12" s="3"/>
      <c r="BE12" s="81"/>
      <c r="BG12" s="81"/>
    </row>
    <row r="13" spans="2:60">
      <c r="B13" s="84" t="s">
        <v>685</v>
      </c>
      <c r="C13" s="91"/>
      <c r="D13" s="91"/>
      <c r="E13" s="91"/>
      <c r="F13" s="91"/>
      <c r="G13" s="92"/>
      <c r="H13" s="93"/>
      <c r="I13" s="92">
        <v>8.6458108999999977E-2</v>
      </c>
      <c r="J13" s="91"/>
      <c r="K13" s="94">
        <v>1</v>
      </c>
      <c r="L13" s="94">
        <f>I13/'סכום נכסי הקרן'!$C$42</f>
        <v>7.448145994153189E-6</v>
      </c>
      <c r="M13" s="116"/>
      <c r="BD13" s="3"/>
    </row>
    <row r="14" spans="2:60" ht="20.25">
      <c r="B14" s="85" t="s">
        <v>686</v>
      </c>
      <c r="C14" s="95" t="s">
        <v>687</v>
      </c>
      <c r="D14" s="96" t="s">
        <v>104</v>
      </c>
      <c r="E14" s="96" t="s">
        <v>474</v>
      </c>
      <c r="F14" s="96" t="s">
        <v>148</v>
      </c>
      <c r="G14" s="97">
        <v>237.86955900000001</v>
      </c>
      <c r="H14" s="98">
        <v>34.799999999999997</v>
      </c>
      <c r="I14" s="97">
        <v>8.277860699999999E-2</v>
      </c>
      <c r="J14" s="99">
        <v>3.6946869070503464E-5</v>
      </c>
      <c r="K14" s="99">
        <v>0.9574417941525879</v>
      </c>
      <c r="L14" s="99">
        <f>I14/'סכום נכסי הקרן'!$C$42</f>
        <v>7.1311662637524403E-6</v>
      </c>
      <c r="M14" s="116"/>
      <c r="BD14" s="4"/>
    </row>
    <row r="15" spans="2:60">
      <c r="B15" s="85" t="s">
        <v>688</v>
      </c>
      <c r="C15" s="95" t="s">
        <v>689</v>
      </c>
      <c r="D15" s="96" t="s">
        <v>104</v>
      </c>
      <c r="E15" s="96" t="s">
        <v>174</v>
      </c>
      <c r="F15" s="96" t="s">
        <v>148</v>
      </c>
      <c r="G15" s="97">
        <v>63.439698</v>
      </c>
      <c r="H15" s="98">
        <v>5.8</v>
      </c>
      <c r="I15" s="97">
        <v>3.6795019999999999E-3</v>
      </c>
      <c r="J15" s="99">
        <v>5.2890171502032997E-5</v>
      </c>
      <c r="K15" s="99">
        <v>4.2558205847412191E-2</v>
      </c>
      <c r="L15" s="99">
        <f>I15/'סכום נכסי הקרן'!$C$42</f>
        <v>3.1697973040074997E-7</v>
      </c>
      <c r="M15" s="116"/>
    </row>
    <row r="16" spans="2:60">
      <c r="B16" s="86"/>
      <c r="C16" s="95"/>
      <c r="D16" s="95"/>
      <c r="E16" s="95"/>
      <c r="F16" s="95"/>
      <c r="G16" s="97"/>
      <c r="H16" s="98"/>
      <c r="I16" s="95"/>
      <c r="J16" s="95"/>
      <c r="K16" s="99"/>
      <c r="L16" s="95"/>
      <c r="M16" s="116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56" ht="20.25">
      <c r="B19" s="80" t="s">
        <v>231</v>
      </c>
      <c r="C19" s="79"/>
      <c r="D19" s="79"/>
      <c r="E19" s="79"/>
      <c r="F19" s="79"/>
      <c r="G19" s="79"/>
      <c r="H19" s="79"/>
      <c r="I19" s="79"/>
      <c r="J19" s="79"/>
      <c r="K19" s="79"/>
      <c r="L19" s="79"/>
      <c r="BC19" s="4"/>
    </row>
    <row r="20" spans="2:56">
      <c r="B20" s="80" t="s">
        <v>96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BD20" s="3"/>
    </row>
    <row r="21" spans="2:56">
      <c r="B21" s="80" t="s">
        <v>214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6">
      <c r="B22" s="80" t="s">
        <v>222</v>
      </c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163</v>
      </c>
      <c r="C1" s="78" t="s" vm="1">
        <v>232</v>
      </c>
    </row>
    <row r="2" spans="2:61">
      <c r="B2" s="57" t="s">
        <v>162</v>
      </c>
      <c r="C2" s="78" t="s">
        <v>233</v>
      </c>
    </row>
    <row r="3" spans="2:61">
      <c r="B3" s="57" t="s">
        <v>164</v>
      </c>
      <c r="C3" s="78" t="s">
        <v>234</v>
      </c>
    </row>
    <row r="4" spans="2:61">
      <c r="B4" s="57" t="s">
        <v>165</v>
      </c>
      <c r="C4" s="78">
        <v>2146</v>
      </c>
    </row>
    <row r="6" spans="2:61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100</v>
      </c>
      <c r="C8" s="31" t="s">
        <v>33</v>
      </c>
      <c r="D8" s="31" t="s">
        <v>103</v>
      </c>
      <c r="E8" s="31" t="s">
        <v>47</v>
      </c>
      <c r="F8" s="31" t="s">
        <v>85</v>
      </c>
      <c r="G8" s="31" t="s">
        <v>216</v>
      </c>
      <c r="H8" s="31" t="s">
        <v>215</v>
      </c>
      <c r="I8" s="31" t="s">
        <v>44</v>
      </c>
      <c r="J8" s="31" t="s">
        <v>43</v>
      </c>
      <c r="K8" s="31" t="s">
        <v>166</v>
      </c>
      <c r="L8" s="32" t="s">
        <v>168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223</v>
      </c>
      <c r="H9" s="17"/>
      <c r="I9" s="17" t="s">
        <v>219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BD11" s="1"/>
      <c r="BE11" s="3"/>
      <c r="BF11" s="1"/>
      <c r="BH11" s="1"/>
    </row>
    <row r="12" spans="2:6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BE12" s="3"/>
    </row>
    <row r="13" spans="2:61" ht="20.25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BE13" s="4"/>
    </row>
    <row r="14" spans="2:61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61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5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56" ht="20.2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BD18" s="4"/>
    </row>
    <row r="19" spans="2:5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BD21" s="3"/>
    </row>
    <row r="22" spans="2:5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163</v>
      </c>
      <c r="C1" s="78" t="s" vm="1">
        <v>232</v>
      </c>
    </row>
    <row r="2" spans="1:60">
      <c r="B2" s="57" t="s">
        <v>162</v>
      </c>
      <c r="C2" s="78" t="s">
        <v>233</v>
      </c>
    </row>
    <row r="3" spans="1:60">
      <c r="B3" s="57" t="s">
        <v>164</v>
      </c>
      <c r="C3" s="78" t="s">
        <v>234</v>
      </c>
    </row>
    <row r="4" spans="1:60">
      <c r="B4" s="57" t="s">
        <v>165</v>
      </c>
      <c r="C4" s="78">
        <v>2146</v>
      </c>
    </row>
    <row r="6" spans="1:60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104</v>
      </c>
      <c r="BF6" s="1" t="s">
        <v>171</v>
      </c>
      <c r="BH6" s="3" t="s">
        <v>148</v>
      </c>
    </row>
    <row r="7" spans="1:60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106</v>
      </c>
      <c r="BF7" s="1" t="s">
        <v>126</v>
      </c>
      <c r="BH7" s="3" t="s">
        <v>147</v>
      </c>
    </row>
    <row r="8" spans="1:60" s="3" customFormat="1" ht="78.75">
      <c r="A8" s="2"/>
      <c r="B8" s="23" t="s">
        <v>100</v>
      </c>
      <c r="C8" s="31" t="s">
        <v>33</v>
      </c>
      <c r="D8" s="31" t="s">
        <v>103</v>
      </c>
      <c r="E8" s="31" t="s">
        <v>47</v>
      </c>
      <c r="F8" s="31" t="s">
        <v>85</v>
      </c>
      <c r="G8" s="31" t="s">
        <v>216</v>
      </c>
      <c r="H8" s="31" t="s">
        <v>215</v>
      </c>
      <c r="I8" s="31" t="s">
        <v>44</v>
      </c>
      <c r="J8" s="31" t="s">
        <v>166</v>
      </c>
      <c r="K8" s="31" t="s">
        <v>168</v>
      </c>
      <c r="BC8" s="1" t="s">
        <v>119</v>
      </c>
      <c r="BD8" s="1" t="s">
        <v>120</v>
      </c>
      <c r="BE8" s="1" t="s">
        <v>127</v>
      </c>
      <c r="BG8" s="4" t="s">
        <v>149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223</v>
      </c>
      <c r="H9" s="17"/>
      <c r="I9" s="17" t="s">
        <v>219</v>
      </c>
      <c r="J9" s="33" t="s">
        <v>20</v>
      </c>
      <c r="K9" s="58" t="s">
        <v>20</v>
      </c>
      <c r="BC9" s="1" t="s">
        <v>116</v>
      </c>
      <c r="BE9" s="1" t="s">
        <v>128</v>
      </c>
      <c r="BG9" s="4" t="s">
        <v>150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112</v>
      </c>
      <c r="BD10" s="3"/>
      <c r="BE10" s="1" t="s">
        <v>172</v>
      </c>
      <c r="BG10" s="1" t="s">
        <v>156</v>
      </c>
    </row>
    <row r="11" spans="1:60" s="4" customFormat="1" ht="18" customHeight="1">
      <c r="A11" s="2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BC11" s="1" t="s">
        <v>111</v>
      </c>
      <c r="BD11" s="3"/>
      <c r="BE11" s="1" t="s">
        <v>129</v>
      </c>
      <c r="BG11" s="1" t="s">
        <v>151</v>
      </c>
    </row>
    <row r="12" spans="1:60" ht="20.25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P12" s="1"/>
      <c r="BC12" s="1" t="s">
        <v>109</v>
      </c>
      <c r="BD12" s="4"/>
      <c r="BE12" s="1" t="s">
        <v>130</v>
      </c>
      <c r="BG12" s="1" t="s">
        <v>152</v>
      </c>
    </row>
    <row r="13" spans="1:60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P13" s="1"/>
      <c r="BC13" s="1" t="s">
        <v>113</v>
      </c>
      <c r="BE13" s="1" t="s">
        <v>131</v>
      </c>
      <c r="BG13" s="1" t="s">
        <v>153</v>
      </c>
    </row>
    <row r="14" spans="1:60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P14" s="1"/>
      <c r="BC14" s="1" t="s">
        <v>110</v>
      </c>
      <c r="BE14" s="1" t="s">
        <v>132</v>
      </c>
      <c r="BG14" s="1" t="s">
        <v>155</v>
      </c>
    </row>
    <row r="15" spans="1:60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P15" s="1"/>
      <c r="BC15" s="1" t="s">
        <v>121</v>
      </c>
      <c r="BE15" s="1" t="s">
        <v>173</v>
      </c>
      <c r="BG15" s="1" t="s">
        <v>157</v>
      </c>
    </row>
    <row r="16" spans="1:60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P16" s="1"/>
      <c r="BC16" s="4" t="s">
        <v>107</v>
      </c>
      <c r="BD16" s="1" t="s">
        <v>122</v>
      </c>
      <c r="BE16" s="1" t="s">
        <v>133</v>
      </c>
      <c r="BG16" s="1" t="s">
        <v>158</v>
      </c>
    </row>
    <row r="17" spans="2:60">
      <c r="B17" s="79"/>
      <c r="C17" s="79"/>
      <c r="D17" s="79"/>
      <c r="E17" s="79"/>
      <c r="F17" s="79"/>
      <c r="G17" s="79"/>
      <c r="H17" s="79"/>
      <c r="I17" s="79"/>
      <c r="J17" s="79"/>
      <c r="K17" s="79"/>
      <c r="P17" s="1"/>
      <c r="BC17" s="1" t="s">
        <v>117</v>
      </c>
      <c r="BE17" s="1" t="s">
        <v>134</v>
      </c>
      <c r="BG17" s="1" t="s">
        <v>159</v>
      </c>
    </row>
    <row r="18" spans="2:60">
      <c r="B18" s="79"/>
      <c r="C18" s="79"/>
      <c r="D18" s="79"/>
      <c r="E18" s="79"/>
      <c r="F18" s="79"/>
      <c r="G18" s="79"/>
      <c r="H18" s="79"/>
      <c r="I18" s="79"/>
      <c r="J18" s="79"/>
      <c r="K18" s="79"/>
      <c r="BD18" s="1" t="s">
        <v>105</v>
      </c>
      <c r="BF18" s="1" t="s">
        <v>135</v>
      </c>
      <c r="BH18" s="1" t="s">
        <v>24</v>
      </c>
    </row>
    <row r="19" spans="2:60">
      <c r="B19" s="79"/>
      <c r="C19" s="79"/>
      <c r="D19" s="79"/>
      <c r="E19" s="79"/>
      <c r="F19" s="79"/>
      <c r="G19" s="79"/>
      <c r="H19" s="79"/>
      <c r="I19" s="79"/>
      <c r="J19" s="79"/>
      <c r="K19" s="79"/>
      <c r="BD19" s="1" t="s">
        <v>118</v>
      </c>
      <c r="BF19" s="1" t="s">
        <v>136</v>
      </c>
    </row>
    <row r="20" spans="2:60">
      <c r="B20" s="79"/>
      <c r="C20" s="79"/>
      <c r="D20" s="79"/>
      <c r="E20" s="79"/>
      <c r="F20" s="79"/>
      <c r="G20" s="79"/>
      <c r="H20" s="79"/>
      <c r="I20" s="79"/>
      <c r="J20" s="79"/>
      <c r="K20" s="79"/>
      <c r="BD20" s="1" t="s">
        <v>123</v>
      </c>
      <c r="BF20" s="1" t="s">
        <v>137</v>
      </c>
    </row>
    <row r="21" spans="2:60">
      <c r="B21" s="79"/>
      <c r="C21" s="79"/>
      <c r="D21" s="79"/>
      <c r="E21" s="79"/>
      <c r="F21" s="79"/>
      <c r="G21" s="79"/>
      <c r="H21" s="79"/>
      <c r="I21" s="79"/>
      <c r="J21" s="79"/>
      <c r="K21" s="79"/>
      <c r="BD21" s="1" t="s">
        <v>108</v>
      </c>
      <c r="BE21" s="1" t="s">
        <v>124</v>
      </c>
      <c r="BF21" s="1" t="s">
        <v>138</v>
      </c>
    </row>
    <row r="22" spans="2:60">
      <c r="B22" s="79"/>
      <c r="C22" s="79"/>
      <c r="D22" s="79"/>
      <c r="E22" s="79"/>
      <c r="F22" s="79"/>
      <c r="G22" s="79"/>
      <c r="H22" s="79"/>
      <c r="I22" s="79"/>
      <c r="J22" s="79"/>
      <c r="K22" s="79"/>
      <c r="BD22" s="1" t="s">
        <v>114</v>
      </c>
      <c r="BF22" s="1" t="s">
        <v>139</v>
      </c>
    </row>
    <row r="23" spans="2:60">
      <c r="B23" s="79"/>
      <c r="C23" s="79"/>
      <c r="D23" s="79"/>
      <c r="E23" s="79"/>
      <c r="F23" s="79"/>
      <c r="G23" s="79"/>
      <c r="H23" s="79"/>
      <c r="I23" s="79"/>
      <c r="J23" s="79"/>
      <c r="K23" s="79"/>
      <c r="BD23" s="1" t="s">
        <v>24</v>
      </c>
      <c r="BE23" s="1" t="s">
        <v>115</v>
      </c>
      <c r="BF23" s="1" t="s">
        <v>174</v>
      </c>
    </row>
    <row r="24" spans="2:60">
      <c r="B24" s="79"/>
      <c r="C24" s="79"/>
      <c r="D24" s="79"/>
      <c r="E24" s="79"/>
      <c r="F24" s="79"/>
      <c r="G24" s="79"/>
      <c r="H24" s="79"/>
      <c r="I24" s="79"/>
      <c r="J24" s="79"/>
      <c r="K24" s="79"/>
      <c r="BF24" s="1" t="s">
        <v>177</v>
      </c>
    </row>
    <row r="25" spans="2:60">
      <c r="B25" s="79"/>
      <c r="C25" s="79"/>
      <c r="D25" s="79"/>
      <c r="E25" s="79"/>
      <c r="F25" s="79"/>
      <c r="G25" s="79"/>
      <c r="H25" s="79"/>
      <c r="I25" s="79"/>
      <c r="J25" s="79"/>
      <c r="K25" s="79"/>
      <c r="BF25" s="1" t="s">
        <v>140</v>
      </c>
    </row>
    <row r="26" spans="2:60">
      <c r="B26" s="79"/>
      <c r="C26" s="79"/>
      <c r="D26" s="79"/>
      <c r="E26" s="79"/>
      <c r="F26" s="79"/>
      <c r="G26" s="79"/>
      <c r="H26" s="79"/>
      <c r="I26" s="79"/>
      <c r="J26" s="79"/>
      <c r="K26" s="79"/>
      <c r="BF26" s="1" t="s">
        <v>141</v>
      </c>
    </row>
    <row r="27" spans="2:60">
      <c r="B27" s="79"/>
      <c r="C27" s="79"/>
      <c r="D27" s="79"/>
      <c r="E27" s="79"/>
      <c r="F27" s="79"/>
      <c r="G27" s="79"/>
      <c r="H27" s="79"/>
      <c r="I27" s="79"/>
      <c r="J27" s="79"/>
      <c r="K27" s="79"/>
      <c r="BF27" s="1" t="s">
        <v>176</v>
      </c>
    </row>
    <row r="28" spans="2:60">
      <c r="B28" s="79"/>
      <c r="C28" s="79"/>
      <c r="D28" s="79"/>
      <c r="E28" s="79"/>
      <c r="F28" s="79"/>
      <c r="G28" s="79"/>
      <c r="H28" s="79"/>
      <c r="I28" s="79"/>
      <c r="J28" s="79"/>
      <c r="K28" s="79"/>
      <c r="BF28" s="1" t="s">
        <v>142</v>
      </c>
    </row>
    <row r="29" spans="2:60">
      <c r="B29" s="79"/>
      <c r="C29" s="79"/>
      <c r="D29" s="79"/>
      <c r="E29" s="79"/>
      <c r="F29" s="79"/>
      <c r="G29" s="79"/>
      <c r="H29" s="79"/>
      <c r="I29" s="79"/>
      <c r="J29" s="79"/>
      <c r="K29" s="79"/>
      <c r="BF29" s="1" t="s">
        <v>143</v>
      </c>
    </row>
    <row r="30" spans="2:60">
      <c r="B30" s="79"/>
      <c r="C30" s="79"/>
      <c r="D30" s="79"/>
      <c r="E30" s="79"/>
      <c r="F30" s="79"/>
      <c r="G30" s="79"/>
      <c r="H30" s="79"/>
      <c r="I30" s="79"/>
      <c r="J30" s="79"/>
      <c r="K30" s="79"/>
      <c r="BF30" s="1" t="s">
        <v>175</v>
      </c>
    </row>
    <row r="31" spans="2:60">
      <c r="B31" s="79"/>
      <c r="C31" s="79"/>
      <c r="D31" s="79"/>
      <c r="E31" s="79"/>
      <c r="F31" s="79"/>
      <c r="G31" s="79"/>
      <c r="H31" s="79"/>
      <c r="I31" s="79"/>
      <c r="J31" s="79"/>
      <c r="K31" s="79"/>
      <c r="BF31" s="1" t="s">
        <v>24</v>
      </c>
    </row>
    <row r="32" spans="2:60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163</v>
      </c>
      <c r="C1" s="78" t="s" vm="1">
        <v>232</v>
      </c>
    </row>
    <row r="2" spans="2:81">
      <c r="B2" s="57" t="s">
        <v>162</v>
      </c>
      <c r="C2" s="78" t="s">
        <v>233</v>
      </c>
    </row>
    <row r="3" spans="2:81">
      <c r="B3" s="57" t="s">
        <v>164</v>
      </c>
      <c r="C3" s="78" t="s">
        <v>234</v>
      </c>
      <c r="E3" s="2"/>
    </row>
    <row r="4" spans="2:81">
      <c r="B4" s="57" t="s">
        <v>165</v>
      </c>
      <c r="C4" s="78">
        <v>2146</v>
      </c>
    </row>
    <row r="6" spans="2:81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100</v>
      </c>
      <c r="C8" s="31" t="s">
        <v>33</v>
      </c>
      <c r="D8" s="14" t="s">
        <v>36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44</v>
      </c>
      <c r="O8" s="31" t="s">
        <v>43</v>
      </c>
      <c r="P8" s="31" t="s">
        <v>166</v>
      </c>
      <c r="Q8" s="32" t="s">
        <v>168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223</v>
      </c>
      <c r="M9" s="33"/>
      <c r="N9" s="33" t="s">
        <v>219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81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81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81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163</v>
      </c>
      <c r="C1" s="78" t="s" vm="1">
        <v>232</v>
      </c>
    </row>
    <row r="2" spans="2:72">
      <c r="B2" s="57" t="s">
        <v>162</v>
      </c>
      <c r="C2" s="78" t="s">
        <v>233</v>
      </c>
    </row>
    <row r="3" spans="2:72">
      <c r="B3" s="57" t="s">
        <v>164</v>
      </c>
      <c r="C3" s="78" t="s">
        <v>234</v>
      </c>
    </row>
    <row r="4" spans="2:72">
      <c r="B4" s="57" t="s">
        <v>165</v>
      </c>
      <c r="C4" s="78">
        <v>2146</v>
      </c>
    </row>
    <row r="6" spans="2:72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70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100</v>
      </c>
      <c r="C8" s="31" t="s">
        <v>33</v>
      </c>
      <c r="D8" s="31" t="s">
        <v>15</v>
      </c>
      <c r="E8" s="31" t="s">
        <v>48</v>
      </c>
      <c r="F8" s="31" t="s">
        <v>86</v>
      </c>
      <c r="G8" s="31" t="s">
        <v>18</v>
      </c>
      <c r="H8" s="31" t="s">
        <v>85</v>
      </c>
      <c r="I8" s="31" t="s">
        <v>17</v>
      </c>
      <c r="J8" s="31" t="s">
        <v>19</v>
      </c>
      <c r="K8" s="31" t="s">
        <v>216</v>
      </c>
      <c r="L8" s="31" t="s">
        <v>215</v>
      </c>
      <c r="M8" s="31" t="s">
        <v>94</v>
      </c>
      <c r="N8" s="31" t="s">
        <v>43</v>
      </c>
      <c r="O8" s="31" t="s">
        <v>166</v>
      </c>
      <c r="P8" s="32" t="s">
        <v>168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223</v>
      </c>
      <c r="L9" s="33"/>
      <c r="M9" s="33" t="s">
        <v>219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72">
      <c r="B13" s="80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72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7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7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163</v>
      </c>
      <c r="C1" s="78" t="s" vm="1">
        <v>232</v>
      </c>
    </row>
    <row r="2" spans="2:65">
      <c r="B2" s="57" t="s">
        <v>162</v>
      </c>
      <c r="C2" s="78" t="s">
        <v>233</v>
      </c>
    </row>
    <row r="3" spans="2:65">
      <c r="B3" s="57" t="s">
        <v>164</v>
      </c>
      <c r="C3" s="78" t="s">
        <v>234</v>
      </c>
    </row>
    <row r="4" spans="2:65">
      <c r="B4" s="57" t="s">
        <v>165</v>
      </c>
      <c r="C4" s="78">
        <v>2146</v>
      </c>
    </row>
    <row r="6" spans="2:65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71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47</v>
      </c>
      <c r="G8" s="31" t="s">
        <v>15</v>
      </c>
      <c r="H8" s="31" t="s">
        <v>48</v>
      </c>
      <c r="I8" s="31" t="s">
        <v>86</v>
      </c>
      <c r="J8" s="31" t="s">
        <v>18</v>
      </c>
      <c r="K8" s="31" t="s">
        <v>85</v>
      </c>
      <c r="L8" s="31" t="s">
        <v>17</v>
      </c>
      <c r="M8" s="71" t="s">
        <v>19</v>
      </c>
      <c r="N8" s="31" t="s">
        <v>216</v>
      </c>
      <c r="O8" s="31" t="s">
        <v>215</v>
      </c>
      <c r="P8" s="31" t="s">
        <v>94</v>
      </c>
      <c r="Q8" s="31" t="s">
        <v>43</v>
      </c>
      <c r="R8" s="31" t="s">
        <v>166</v>
      </c>
      <c r="S8" s="32" t="s">
        <v>168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223</v>
      </c>
      <c r="O9" s="33"/>
      <c r="P9" s="33" t="s">
        <v>219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1" t="s">
        <v>98</v>
      </c>
      <c r="S10" s="21" t="s">
        <v>169</v>
      </c>
      <c r="T10" s="5"/>
      <c r="BJ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J11" s="1"/>
      <c r="BM11" s="1"/>
    </row>
    <row r="12" spans="2:65" ht="20.25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65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65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65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163</v>
      </c>
      <c r="C1" s="78" t="s" vm="1">
        <v>232</v>
      </c>
    </row>
    <row r="2" spans="2:81">
      <c r="B2" s="57" t="s">
        <v>162</v>
      </c>
      <c r="C2" s="78" t="s">
        <v>233</v>
      </c>
    </row>
    <row r="3" spans="2:81">
      <c r="B3" s="57" t="s">
        <v>164</v>
      </c>
      <c r="C3" s="78" t="s">
        <v>234</v>
      </c>
    </row>
    <row r="4" spans="2:81">
      <c r="B4" s="57" t="s">
        <v>165</v>
      </c>
      <c r="C4" s="78">
        <v>2146</v>
      </c>
    </row>
    <row r="6" spans="2:81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72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47</v>
      </c>
      <c r="G8" s="31" t="s">
        <v>15</v>
      </c>
      <c r="H8" s="31" t="s">
        <v>48</v>
      </c>
      <c r="I8" s="31" t="s">
        <v>86</v>
      </c>
      <c r="J8" s="31" t="s">
        <v>18</v>
      </c>
      <c r="K8" s="31" t="s">
        <v>85</v>
      </c>
      <c r="L8" s="31" t="s">
        <v>17</v>
      </c>
      <c r="M8" s="71" t="s">
        <v>19</v>
      </c>
      <c r="N8" s="71" t="s">
        <v>216</v>
      </c>
      <c r="O8" s="31" t="s">
        <v>215</v>
      </c>
      <c r="P8" s="31" t="s">
        <v>94</v>
      </c>
      <c r="Q8" s="31" t="s">
        <v>43</v>
      </c>
      <c r="R8" s="31" t="s">
        <v>166</v>
      </c>
      <c r="S8" s="32" t="s">
        <v>168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223</v>
      </c>
      <c r="O9" s="33"/>
      <c r="P9" s="33" t="s">
        <v>219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21" t="s">
        <v>169</v>
      </c>
      <c r="T10" s="5"/>
      <c r="BZ10" s="1"/>
    </row>
    <row r="11" spans="2:81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5"/>
      <c r="BZ11" s="1"/>
      <c r="CC11" s="1"/>
    </row>
    <row r="12" spans="2:81" ht="17.25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2:81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2:81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2:81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</row>
    <row r="16" spans="2:8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</row>
    <row r="17" spans="2:19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2:19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2:19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2:19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2:19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2:19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</row>
    <row r="23" spans="2:19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</row>
    <row r="24" spans="2:19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</row>
    <row r="25" spans="2:19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</row>
    <row r="26" spans="2:19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2:19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2:19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</row>
    <row r="29" spans="2:19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</row>
    <row r="30" spans="2:19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</row>
    <row r="31" spans="2:19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2:19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2:1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</row>
    <row r="34" spans="2:1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2:1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</row>
    <row r="36" spans="2:1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</row>
    <row r="37" spans="2:19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</row>
    <row r="38" spans="2:1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</row>
    <row r="39" spans="2:1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</row>
    <row r="40" spans="2:1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</row>
    <row r="41" spans="2:1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2:1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2:1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2:1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2:1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2:1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</row>
    <row r="47" spans="2:1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2:1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49" spans="2:19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</row>
    <row r="50" spans="2:19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</row>
    <row r="51" spans="2:19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</row>
    <row r="52" spans="2:19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</row>
    <row r="53" spans="2:19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</row>
    <row r="54" spans="2:19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</row>
    <row r="55" spans="2:19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</row>
    <row r="56" spans="2:19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</row>
    <row r="57" spans="2:19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</row>
    <row r="58" spans="2:19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</row>
    <row r="59" spans="2:19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</row>
    <row r="60" spans="2:19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</row>
    <row r="61" spans="2:19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</row>
    <row r="62" spans="2:19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</row>
    <row r="63" spans="2:19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</row>
    <row r="64" spans="2:19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</row>
    <row r="65" spans="2:19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</row>
    <row r="66" spans="2:19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</row>
    <row r="67" spans="2:19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</row>
    <row r="68" spans="2:19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</row>
    <row r="69" spans="2:19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</row>
    <row r="70" spans="2:19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</row>
    <row r="71" spans="2:19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</row>
    <row r="72" spans="2:19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</row>
    <row r="73" spans="2:19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</row>
    <row r="74" spans="2:19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</row>
    <row r="75" spans="2:19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</row>
    <row r="76" spans="2:19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</row>
    <row r="77" spans="2:19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</row>
    <row r="78" spans="2:19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</row>
    <row r="79" spans="2:19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</row>
    <row r="80" spans="2:19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</row>
    <row r="81" spans="2:19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</row>
    <row r="82" spans="2:19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</row>
    <row r="83" spans="2:19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</row>
    <row r="84" spans="2:19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</row>
    <row r="85" spans="2:19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</row>
    <row r="86" spans="2:19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</row>
    <row r="87" spans="2:19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</row>
    <row r="88" spans="2:19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</row>
    <row r="89" spans="2:19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</row>
    <row r="90" spans="2:19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</row>
    <row r="91" spans="2:19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</row>
    <row r="92" spans="2:19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</row>
    <row r="93" spans="2:19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</row>
    <row r="94" spans="2:19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</row>
    <row r="95" spans="2:19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</row>
    <row r="96" spans="2:19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</row>
    <row r="97" spans="2:19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</row>
    <row r="98" spans="2:19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</row>
    <row r="99" spans="2:19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</row>
    <row r="100" spans="2:19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</row>
    <row r="101" spans="2:19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</row>
    <row r="102" spans="2:19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</row>
    <row r="103" spans="2:19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</row>
    <row r="104" spans="2:19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</row>
    <row r="105" spans="2:19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</row>
    <row r="106" spans="2:19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</row>
    <row r="107" spans="2:19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</row>
    <row r="108" spans="2:19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</row>
    <row r="109" spans="2:19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</row>
    <row r="110" spans="2:19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163</v>
      </c>
      <c r="C1" s="78" t="s" vm="1">
        <v>232</v>
      </c>
    </row>
    <row r="2" spans="2:98">
      <c r="B2" s="57" t="s">
        <v>162</v>
      </c>
      <c r="C2" s="78" t="s">
        <v>233</v>
      </c>
    </row>
    <row r="3" spans="2:98">
      <c r="B3" s="57" t="s">
        <v>164</v>
      </c>
      <c r="C3" s="78" t="s">
        <v>234</v>
      </c>
    </row>
    <row r="4" spans="2:98">
      <c r="B4" s="57" t="s">
        <v>165</v>
      </c>
      <c r="C4" s="78">
        <v>2146</v>
      </c>
    </row>
    <row r="6" spans="2:98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47</v>
      </c>
      <c r="G8" s="31" t="s">
        <v>85</v>
      </c>
      <c r="H8" s="31" t="s">
        <v>216</v>
      </c>
      <c r="I8" s="31" t="s">
        <v>215</v>
      </c>
      <c r="J8" s="31" t="s">
        <v>94</v>
      </c>
      <c r="K8" s="31" t="s">
        <v>43</v>
      </c>
      <c r="L8" s="31" t="s">
        <v>166</v>
      </c>
      <c r="M8" s="32" t="s">
        <v>168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223</v>
      </c>
      <c r="I9" s="33"/>
      <c r="J9" s="33" t="s">
        <v>219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2:98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</row>
    <row r="14" spans="2:98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</row>
    <row r="15" spans="2:98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</row>
    <row r="16" spans="2:9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2:1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</row>
    <row r="18" spans="2:1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</row>
    <row r="19" spans="2:1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</row>
    <row r="20" spans="2:1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</row>
    <row r="21" spans="2:1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</row>
    <row r="22" spans="2:1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2:1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2:1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</row>
    <row r="25" spans="2:1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</row>
    <row r="26" spans="2:1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</row>
    <row r="27" spans="2:1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</row>
    <row r="28" spans="2:1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2:1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2:1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</row>
    <row r="31" spans="2:1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</row>
    <row r="32" spans="2:1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</row>
    <row r="33" spans="2:1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2:1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2:1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</row>
    <row r="36" spans="2:1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</row>
    <row r="37" spans="2:1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2:1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2:1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</row>
    <row r="41" spans="2:1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</row>
    <row r="42" spans="2:1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</row>
    <row r="43" spans="2:1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</row>
    <row r="44" spans="2:1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</row>
    <row r="45" spans="2:1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</row>
    <row r="46" spans="2:1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</row>
    <row r="47" spans="2:1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</row>
    <row r="48" spans="2:1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</row>
    <row r="49" spans="2:13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</row>
    <row r="50" spans="2:13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</row>
    <row r="51" spans="2:13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</row>
    <row r="52" spans="2:13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</row>
    <row r="53" spans="2:13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</row>
    <row r="54" spans="2:13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</row>
    <row r="55" spans="2:13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2:13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  <row r="57" spans="2:13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</row>
    <row r="58" spans="2:13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</row>
    <row r="59" spans="2:13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</row>
    <row r="60" spans="2:13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</row>
    <row r="61" spans="2:13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</row>
    <row r="62" spans="2:13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</row>
    <row r="63" spans="2:13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</row>
    <row r="64" spans="2:13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</row>
    <row r="65" spans="2:13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</row>
    <row r="66" spans="2:13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</row>
    <row r="67" spans="2:13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</row>
    <row r="68" spans="2:13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</row>
    <row r="69" spans="2:13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</row>
    <row r="70" spans="2:13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</row>
    <row r="71" spans="2:13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</row>
    <row r="72" spans="2:13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</row>
    <row r="73" spans="2:13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</row>
    <row r="74" spans="2:13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</row>
    <row r="75" spans="2:13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</row>
    <row r="76" spans="2:13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</row>
    <row r="77" spans="2:13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</row>
    <row r="78" spans="2:13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</row>
    <row r="79" spans="2:13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</row>
    <row r="80" spans="2:13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</row>
    <row r="81" spans="2:13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</row>
    <row r="82" spans="2:13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</row>
    <row r="83" spans="2:13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</row>
    <row r="84" spans="2:13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</row>
    <row r="85" spans="2:13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</row>
    <row r="86" spans="2:13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</row>
    <row r="87" spans="2:13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</row>
    <row r="88" spans="2:13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</row>
    <row r="89" spans="2:13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</row>
    <row r="90" spans="2:13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</row>
    <row r="91" spans="2:13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</row>
    <row r="92" spans="2:13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</row>
    <row r="93" spans="2:13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</row>
    <row r="94" spans="2:13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</row>
    <row r="95" spans="2:13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</row>
    <row r="96" spans="2:13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</row>
    <row r="97" spans="2:13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</row>
    <row r="98" spans="2:13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</row>
    <row r="99" spans="2:13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</row>
    <row r="100" spans="2:13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</row>
    <row r="101" spans="2:13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</row>
    <row r="102" spans="2:13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</row>
    <row r="103" spans="2:13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</row>
    <row r="104" spans="2:13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</row>
    <row r="105" spans="2:13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</row>
    <row r="106" spans="2:13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2:13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2:13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</row>
    <row r="109" spans="2:13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</row>
    <row r="110" spans="2:13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163</v>
      </c>
      <c r="C1" s="78" t="s" vm="1">
        <v>232</v>
      </c>
    </row>
    <row r="2" spans="2:55">
      <c r="B2" s="57" t="s">
        <v>162</v>
      </c>
      <c r="C2" s="78" t="s">
        <v>233</v>
      </c>
    </row>
    <row r="3" spans="2:55">
      <c r="B3" s="57" t="s">
        <v>164</v>
      </c>
      <c r="C3" s="78" t="s">
        <v>234</v>
      </c>
    </row>
    <row r="4" spans="2:55">
      <c r="B4" s="57" t="s">
        <v>165</v>
      </c>
      <c r="C4" s="78">
        <v>2146</v>
      </c>
    </row>
    <row r="6" spans="2:55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100</v>
      </c>
      <c r="C8" s="31" t="s">
        <v>33</v>
      </c>
      <c r="D8" s="31" t="s">
        <v>85</v>
      </c>
      <c r="E8" s="31" t="s">
        <v>86</v>
      </c>
      <c r="F8" s="31" t="s">
        <v>216</v>
      </c>
      <c r="G8" s="31" t="s">
        <v>215</v>
      </c>
      <c r="H8" s="31" t="s">
        <v>94</v>
      </c>
      <c r="I8" s="31" t="s">
        <v>43</v>
      </c>
      <c r="J8" s="31" t="s">
        <v>166</v>
      </c>
      <c r="K8" s="32" t="s">
        <v>168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223</v>
      </c>
      <c r="G9" s="33"/>
      <c r="H9" s="33" t="s">
        <v>219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V12" s="1"/>
    </row>
    <row r="13" spans="2:55">
      <c r="B13" s="80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V13" s="1"/>
    </row>
    <row r="14" spans="2:55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V14" s="1"/>
    </row>
    <row r="15" spans="2:55">
      <c r="B15" s="79"/>
      <c r="C15" s="79"/>
      <c r="D15" s="79"/>
      <c r="E15" s="79"/>
      <c r="F15" s="79"/>
      <c r="G15" s="79"/>
      <c r="H15" s="79"/>
      <c r="I15" s="79"/>
      <c r="J15" s="79"/>
      <c r="K15" s="79"/>
      <c r="V15" s="1"/>
    </row>
    <row r="16" spans="2:55">
      <c r="B16" s="79"/>
      <c r="C16" s="79"/>
      <c r="D16" s="79"/>
      <c r="E16" s="79"/>
      <c r="F16" s="79"/>
      <c r="G16" s="79"/>
      <c r="H16" s="79"/>
      <c r="I16" s="79"/>
      <c r="J16" s="79"/>
      <c r="K16" s="79"/>
      <c r="V16" s="1"/>
    </row>
    <row r="17" spans="2:22">
      <c r="B17" s="79"/>
      <c r="C17" s="79"/>
      <c r="D17" s="79"/>
      <c r="E17" s="79"/>
      <c r="F17" s="79"/>
      <c r="G17" s="79"/>
      <c r="H17" s="79"/>
      <c r="I17" s="79"/>
      <c r="J17" s="79"/>
      <c r="K17" s="79"/>
      <c r="V17" s="1"/>
    </row>
    <row r="18" spans="2:22">
      <c r="B18" s="79"/>
      <c r="C18" s="79"/>
      <c r="D18" s="79"/>
      <c r="E18" s="79"/>
      <c r="F18" s="79"/>
      <c r="G18" s="79"/>
      <c r="H18" s="79"/>
      <c r="I18" s="79"/>
      <c r="J18" s="79"/>
      <c r="K18" s="79"/>
      <c r="V18" s="1"/>
    </row>
    <row r="19" spans="2:22">
      <c r="B19" s="79"/>
      <c r="C19" s="79"/>
      <c r="D19" s="79"/>
      <c r="E19" s="79"/>
      <c r="F19" s="79"/>
      <c r="G19" s="79"/>
      <c r="H19" s="79"/>
      <c r="I19" s="79"/>
      <c r="J19" s="79"/>
      <c r="K19" s="79"/>
      <c r="V19" s="1"/>
    </row>
    <row r="20" spans="2:22">
      <c r="B20" s="79"/>
      <c r="C20" s="79"/>
      <c r="D20" s="79"/>
      <c r="E20" s="79"/>
      <c r="F20" s="79"/>
      <c r="G20" s="79"/>
      <c r="H20" s="79"/>
      <c r="I20" s="79"/>
      <c r="J20" s="79"/>
      <c r="K20" s="79"/>
      <c r="V20" s="1"/>
    </row>
    <row r="21" spans="2:22">
      <c r="B21" s="79"/>
      <c r="C21" s="79"/>
      <c r="D21" s="79"/>
      <c r="E21" s="79"/>
      <c r="F21" s="79"/>
      <c r="G21" s="79"/>
      <c r="H21" s="79"/>
      <c r="I21" s="79"/>
      <c r="J21" s="79"/>
      <c r="K21" s="79"/>
      <c r="V21" s="1"/>
    </row>
    <row r="22" spans="2:22" ht="16.5" customHeight="1">
      <c r="B22" s="79"/>
      <c r="C22" s="79"/>
      <c r="D22" s="79"/>
      <c r="E22" s="79"/>
      <c r="F22" s="79"/>
      <c r="G22" s="79"/>
      <c r="H22" s="79"/>
      <c r="I22" s="79"/>
      <c r="J22" s="79"/>
      <c r="K22" s="79"/>
      <c r="V22" s="1"/>
    </row>
    <row r="23" spans="2:22" ht="16.5" customHeight="1">
      <c r="B23" s="79"/>
      <c r="C23" s="79"/>
      <c r="D23" s="79"/>
      <c r="E23" s="79"/>
      <c r="F23" s="79"/>
      <c r="G23" s="79"/>
      <c r="H23" s="79"/>
      <c r="I23" s="79"/>
      <c r="J23" s="79"/>
      <c r="K23" s="79"/>
      <c r="V23" s="1"/>
    </row>
    <row r="24" spans="2:22" ht="16.5" customHeight="1">
      <c r="B24" s="79"/>
      <c r="C24" s="79"/>
      <c r="D24" s="79"/>
      <c r="E24" s="79"/>
      <c r="F24" s="79"/>
      <c r="G24" s="79"/>
      <c r="H24" s="79"/>
      <c r="I24" s="79"/>
      <c r="J24" s="79"/>
      <c r="K24" s="79"/>
      <c r="V24" s="1"/>
    </row>
    <row r="25" spans="2:22">
      <c r="B25" s="79"/>
      <c r="C25" s="79"/>
      <c r="D25" s="79"/>
      <c r="E25" s="79"/>
      <c r="F25" s="79"/>
      <c r="G25" s="79"/>
      <c r="H25" s="79"/>
      <c r="I25" s="79"/>
      <c r="J25" s="79"/>
      <c r="K25" s="79"/>
      <c r="V25" s="1"/>
    </row>
    <row r="26" spans="2:22">
      <c r="B26" s="79"/>
      <c r="C26" s="79"/>
      <c r="D26" s="79"/>
      <c r="E26" s="79"/>
      <c r="F26" s="79"/>
      <c r="G26" s="79"/>
      <c r="H26" s="79"/>
      <c r="I26" s="79"/>
      <c r="J26" s="79"/>
      <c r="K26" s="79"/>
      <c r="V26" s="1"/>
    </row>
    <row r="27" spans="2:22">
      <c r="B27" s="79"/>
      <c r="C27" s="79"/>
      <c r="D27" s="79"/>
      <c r="E27" s="79"/>
      <c r="F27" s="79"/>
      <c r="G27" s="79"/>
      <c r="H27" s="79"/>
      <c r="I27" s="79"/>
      <c r="J27" s="79"/>
      <c r="K27" s="79"/>
      <c r="V27" s="1"/>
    </row>
    <row r="28" spans="2:22">
      <c r="B28" s="79"/>
      <c r="C28" s="79"/>
      <c r="D28" s="79"/>
      <c r="E28" s="79"/>
      <c r="F28" s="79"/>
      <c r="G28" s="79"/>
      <c r="H28" s="79"/>
      <c r="I28" s="79"/>
      <c r="J28" s="79"/>
      <c r="K28" s="79"/>
      <c r="V28" s="1"/>
    </row>
    <row r="29" spans="2:22">
      <c r="B29" s="79"/>
      <c r="C29" s="79"/>
      <c r="D29" s="79"/>
      <c r="E29" s="79"/>
      <c r="F29" s="79"/>
      <c r="G29" s="79"/>
      <c r="H29" s="79"/>
      <c r="I29" s="79"/>
      <c r="J29" s="79"/>
      <c r="K29" s="79"/>
      <c r="V29" s="1"/>
    </row>
    <row r="30" spans="2:22">
      <c r="B30" s="79"/>
      <c r="C30" s="79"/>
      <c r="D30" s="79"/>
      <c r="E30" s="79"/>
      <c r="F30" s="79"/>
      <c r="G30" s="79"/>
      <c r="H30" s="79"/>
      <c r="I30" s="79"/>
      <c r="J30" s="79"/>
      <c r="K30" s="79"/>
      <c r="V30" s="1"/>
    </row>
    <row r="31" spans="2:22">
      <c r="B31" s="79"/>
      <c r="C31" s="79"/>
      <c r="D31" s="79"/>
      <c r="E31" s="79"/>
      <c r="F31" s="79"/>
      <c r="G31" s="79"/>
      <c r="H31" s="79"/>
      <c r="I31" s="79"/>
      <c r="J31" s="79"/>
      <c r="K31" s="79"/>
      <c r="V31" s="1"/>
    </row>
    <row r="32" spans="2:22">
      <c r="B32" s="79"/>
      <c r="C32" s="79"/>
      <c r="D32" s="79"/>
      <c r="E32" s="79"/>
      <c r="F32" s="79"/>
      <c r="G32" s="79"/>
      <c r="H32" s="79"/>
      <c r="I32" s="79"/>
      <c r="J32" s="79"/>
      <c r="K32" s="79"/>
      <c r="V32" s="1"/>
    </row>
    <row r="33" spans="2:22">
      <c r="B33" s="79"/>
      <c r="C33" s="79"/>
      <c r="D33" s="79"/>
      <c r="E33" s="79"/>
      <c r="F33" s="79"/>
      <c r="G33" s="79"/>
      <c r="H33" s="79"/>
      <c r="I33" s="79"/>
      <c r="J33" s="79"/>
      <c r="K33" s="79"/>
      <c r="V33" s="1"/>
    </row>
    <row r="34" spans="2:22">
      <c r="B34" s="79"/>
      <c r="C34" s="79"/>
      <c r="D34" s="79"/>
      <c r="E34" s="79"/>
      <c r="F34" s="79"/>
      <c r="G34" s="79"/>
      <c r="H34" s="79"/>
      <c r="I34" s="79"/>
      <c r="J34" s="79"/>
      <c r="K34" s="79"/>
      <c r="V34" s="1"/>
    </row>
    <row r="35" spans="2:22">
      <c r="B35" s="79"/>
      <c r="C35" s="79"/>
      <c r="D35" s="79"/>
      <c r="E35" s="79"/>
      <c r="F35" s="79"/>
      <c r="G35" s="79"/>
      <c r="H35" s="79"/>
      <c r="I35" s="79"/>
      <c r="J35" s="79"/>
      <c r="K35" s="79"/>
      <c r="V35" s="1"/>
    </row>
    <row r="36" spans="2:22">
      <c r="B36" s="79"/>
      <c r="C36" s="79"/>
      <c r="D36" s="79"/>
      <c r="E36" s="79"/>
      <c r="F36" s="79"/>
      <c r="G36" s="79"/>
      <c r="H36" s="79"/>
      <c r="I36" s="79"/>
      <c r="J36" s="79"/>
      <c r="K36" s="79"/>
      <c r="V36" s="1"/>
    </row>
    <row r="37" spans="2:22">
      <c r="B37" s="79"/>
      <c r="C37" s="79"/>
      <c r="D37" s="79"/>
      <c r="E37" s="79"/>
      <c r="F37" s="79"/>
      <c r="G37" s="79"/>
      <c r="H37" s="79"/>
      <c r="I37" s="79"/>
      <c r="J37" s="79"/>
      <c r="K37" s="79"/>
      <c r="V37" s="1"/>
    </row>
    <row r="38" spans="2:22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22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22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22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22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22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22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22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22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22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22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B110" s="79"/>
      <c r="C110" s="79"/>
      <c r="D110" s="79"/>
      <c r="E110" s="79"/>
      <c r="F110" s="79"/>
      <c r="G110" s="79"/>
      <c r="H110" s="79"/>
      <c r="I110" s="79"/>
      <c r="J110" s="79"/>
      <c r="K110" s="79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163</v>
      </c>
      <c r="C1" s="78" t="s" vm="1">
        <v>232</v>
      </c>
    </row>
    <row r="2" spans="2:59">
      <c r="B2" s="57" t="s">
        <v>162</v>
      </c>
      <c r="C2" s="78" t="s">
        <v>233</v>
      </c>
    </row>
    <row r="3" spans="2:59">
      <c r="B3" s="57" t="s">
        <v>164</v>
      </c>
      <c r="C3" s="78" t="s">
        <v>234</v>
      </c>
    </row>
    <row r="4" spans="2:59">
      <c r="B4" s="57" t="s">
        <v>165</v>
      </c>
      <c r="C4" s="78">
        <v>2146</v>
      </c>
    </row>
    <row r="6" spans="2:59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100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216</v>
      </c>
      <c r="H8" s="31" t="s">
        <v>215</v>
      </c>
      <c r="I8" s="31" t="s">
        <v>94</v>
      </c>
      <c r="J8" s="31" t="s">
        <v>43</v>
      </c>
      <c r="K8" s="31" t="s">
        <v>166</v>
      </c>
      <c r="L8" s="32" t="s">
        <v>168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1"/>
      <c r="N11" s="1"/>
      <c r="O11" s="1"/>
      <c r="P11" s="1"/>
      <c r="BG11" s="1"/>
    </row>
    <row r="12" spans="2:59" ht="21" customHeight="1">
      <c r="B12" s="100"/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9">
      <c r="B13" s="100"/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9">
      <c r="B14" s="100"/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9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9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</row>
    <row r="17" spans="2:1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</row>
    <row r="18" spans="2:12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</row>
    <row r="19" spans="2:12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12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12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12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12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12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12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12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12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12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12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12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12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12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68</v>
      </c>
      <c r="C6" s="14" t="s">
        <v>33</v>
      </c>
      <c r="E6" s="14" t="s">
        <v>101</v>
      </c>
      <c r="I6" s="14" t="s">
        <v>15</v>
      </c>
      <c r="J6" s="14" t="s">
        <v>48</v>
      </c>
      <c r="M6" s="14" t="s">
        <v>85</v>
      </c>
      <c r="Q6" s="14" t="s">
        <v>17</v>
      </c>
      <c r="R6" s="14" t="s">
        <v>19</v>
      </c>
      <c r="U6" s="14" t="s">
        <v>44</v>
      </c>
      <c r="W6" s="15" t="s">
        <v>42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70</v>
      </c>
      <c r="C8" s="31" t="s">
        <v>33</v>
      </c>
      <c r="D8" s="31" t="s">
        <v>103</v>
      </c>
      <c r="I8" s="31" t="s">
        <v>15</v>
      </c>
      <c r="J8" s="31" t="s">
        <v>48</v>
      </c>
      <c r="K8" s="31" t="s">
        <v>86</v>
      </c>
      <c r="L8" s="31" t="s">
        <v>18</v>
      </c>
      <c r="M8" s="31" t="s">
        <v>85</v>
      </c>
      <c r="Q8" s="31" t="s">
        <v>17</v>
      </c>
      <c r="R8" s="31" t="s">
        <v>19</v>
      </c>
      <c r="S8" s="31" t="s">
        <v>0</v>
      </c>
      <c r="T8" s="31" t="s">
        <v>89</v>
      </c>
      <c r="U8" s="31" t="s">
        <v>44</v>
      </c>
      <c r="V8" s="31" t="s">
        <v>43</v>
      </c>
      <c r="W8" s="32" t="s">
        <v>95</v>
      </c>
    </row>
    <row r="9" spans="2:25" ht="31.5">
      <c r="B9" s="49" t="str">
        <f>'תעודות חוב מסחריות '!B7:T7</f>
        <v>2. תעודות חוב מסחריות</v>
      </c>
      <c r="C9" s="14" t="s">
        <v>33</v>
      </c>
      <c r="D9" s="14" t="s">
        <v>103</v>
      </c>
      <c r="E9" s="42" t="s">
        <v>101</v>
      </c>
      <c r="G9" s="14" t="s">
        <v>47</v>
      </c>
      <c r="I9" s="14" t="s">
        <v>15</v>
      </c>
      <c r="J9" s="14" t="s">
        <v>48</v>
      </c>
      <c r="K9" s="14" t="s">
        <v>86</v>
      </c>
      <c r="L9" s="14" t="s">
        <v>18</v>
      </c>
      <c r="M9" s="14" t="s">
        <v>85</v>
      </c>
      <c r="Q9" s="14" t="s">
        <v>17</v>
      </c>
      <c r="R9" s="14" t="s">
        <v>19</v>
      </c>
      <c r="S9" s="14" t="s">
        <v>0</v>
      </c>
      <c r="T9" s="14" t="s">
        <v>89</v>
      </c>
      <c r="U9" s="14" t="s">
        <v>44</v>
      </c>
      <c r="V9" s="14" t="s">
        <v>43</v>
      </c>
      <c r="W9" s="39" t="s">
        <v>95</v>
      </c>
    </row>
    <row r="10" spans="2:25" ht="31.5">
      <c r="B10" s="49" t="str">
        <f>'אג"ח קונצרני'!B7:U7</f>
        <v>3. אג"ח קונצרני</v>
      </c>
      <c r="C10" s="31" t="s">
        <v>33</v>
      </c>
      <c r="D10" s="14" t="s">
        <v>103</v>
      </c>
      <c r="E10" s="42" t="s">
        <v>101</v>
      </c>
      <c r="G10" s="31" t="s">
        <v>47</v>
      </c>
      <c r="I10" s="31" t="s">
        <v>15</v>
      </c>
      <c r="J10" s="31" t="s">
        <v>48</v>
      </c>
      <c r="K10" s="31" t="s">
        <v>86</v>
      </c>
      <c r="L10" s="31" t="s">
        <v>18</v>
      </c>
      <c r="M10" s="31" t="s">
        <v>85</v>
      </c>
      <c r="Q10" s="31" t="s">
        <v>17</v>
      </c>
      <c r="R10" s="31" t="s">
        <v>19</v>
      </c>
      <c r="S10" s="31" t="s">
        <v>0</v>
      </c>
      <c r="T10" s="31" t="s">
        <v>89</v>
      </c>
      <c r="U10" s="31" t="s">
        <v>44</v>
      </c>
      <c r="V10" s="14" t="s">
        <v>43</v>
      </c>
      <c r="W10" s="32" t="s">
        <v>95</v>
      </c>
    </row>
    <row r="11" spans="2:25" ht="31.5">
      <c r="B11" s="49" t="str">
        <f>מניות!B7</f>
        <v>4. מניות</v>
      </c>
      <c r="C11" s="31" t="s">
        <v>33</v>
      </c>
      <c r="D11" s="14" t="s">
        <v>103</v>
      </c>
      <c r="E11" s="42" t="s">
        <v>101</v>
      </c>
      <c r="H11" s="31" t="s">
        <v>85</v>
      </c>
      <c r="S11" s="31" t="s">
        <v>0</v>
      </c>
      <c r="T11" s="14" t="s">
        <v>89</v>
      </c>
      <c r="U11" s="14" t="s">
        <v>44</v>
      </c>
      <c r="V11" s="14" t="s">
        <v>43</v>
      </c>
      <c r="W11" s="15" t="s">
        <v>95</v>
      </c>
    </row>
    <row r="12" spans="2:25" ht="31.5">
      <c r="B12" s="49" t="str">
        <f>'תעודות סל'!B7:N7</f>
        <v>5. תעודות סל</v>
      </c>
      <c r="C12" s="31" t="s">
        <v>33</v>
      </c>
      <c r="D12" s="14" t="s">
        <v>103</v>
      </c>
      <c r="E12" s="42" t="s">
        <v>101</v>
      </c>
      <c r="H12" s="31" t="s">
        <v>85</v>
      </c>
      <c r="S12" s="31" t="s">
        <v>0</v>
      </c>
      <c r="T12" s="31" t="s">
        <v>89</v>
      </c>
      <c r="U12" s="31" t="s">
        <v>44</v>
      </c>
      <c r="V12" s="31" t="s">
        <v>43</v>
      </c>
      <c r="W12" s="32" t="s">
        <v>95</v>
      </c>
    </row>
    <row r="13" spans="2:25" ht="31.5">
      <c r="B13" s="49" t="str">
        <f>'קרנות נאמנות'!B7:O7</f>
        <v>6. קרנות נאמנות</v>
      </c>
      <c r="C13" s="31" t="s">
        <v>33</v>
      </c>
      <c r="D13" s="31" t="s">
        <v>103</v>
      </c>
      <c r="G13" s="31" t="s">
        <v>47</v>
      </c>
      <c r="H13" s="31" t="s">
        <v>85</v>
      </c>
      <c r="S13" s="31" t="s">
        <v>0</v>
      </c>
      <c r="T13" s="31" t="s">
        <v>89</v>
      </c>
      <c r="U13" s="31" t="s">
        <v>44</v>
      </c>
      <c r="V13" s="31" t="s">
        <v>43</v>
      </c>
      <c r="W13" s="32" t="s">
        <v>95</v>
      </c>
    </row>
    <row r="14" spans="2:25" ht="31.5">
      <c r="B14" s="49" t="str">
        <f>'כתבי אופציה'!B7:L7</f>
        <v>7. כתבי אופציה</v>
      </c>
      <c r="C14" s="31" t="s">
        <v>33</v>
      </c>
      <c r="D14" s="31" t="s">
        <v>103</v>
      </c>
      <c r="G14" s="31" t="s">
        <v>47</v>
      </c>
      <c r="H14" s="31" t="s">
        <v>85</v>
      </c>
      <c r="S14" s="31" t="s">
        <v>0</v>
      </c>
      <c r="T14" s="31" t="s">
        <v>89</v>
      </c>
      <c r="U14" s="31" t="s">
        <v>44</v>
      </c>
      <c r="V14" s="31" t="s">
        <v>43</v>
      </c>
      <c r="W14" s="32" t="s">
        <v>95</v>
      </c>
    </row>
    <row r="15" spans="2:25" ht="31.5">
      <c r="B15" s="49" t="str">
        <f>אופציות!B7</f>
        <v>8. אופציות</v>
      </c>
      <c r="C15" s="31" t="s">
        <v>33</v>
      </c>
      <c r="D15" s="31" t="s">
        <v>103</v>
      </c>
      <c r="G15" s="31" t="s">
        <v>47</v>
      </c>
      <c r="H15" s="31" t="s">
        <v>85</v>
      </c>
      <c r="S15" s="31" t="s">
        <v>0</v>
      </c>
      <c r="T15" s="31" t="s">
        <v>89</v>
      </c>
      <c r="U15" s="31" t="s">
        <v>44</v>
      </c>
      <c r="V15" s="31" t="s">
        <v>43</v>
      </c>
      <c r="W15" s="32" t="s">
        <v>95</v>
      </c>
    </row>
    <row r="16" spans="2:25" ht="31.5">
      <c r="B16" s="49" t="str">
        <f>'חוזים עתידיים'!B7:I7</f>
        <v>9. חוזים עתידיים</v>
      </c>
      <c r="C16" s="31" t="s">
        <v>33</v>
      </c>
      <c r="D16" s="31" t="s">
        <v>103</v>
      </c>
      <c r="G16" s="31" t="s">
        <v>47</v>
      </c>
      <c r="H16" s="31" t="s">
        <v>85</v>
      </c>
      <c r="S16" s="31" t="s">
        <v>0</v>
      </c>
      <c r="T16" s="32" t="s">
        <v>89</v>
      </c>
    </row>
    <row r="17" spans="2:25" ht="31.5">
      <c r="B17" s="49" t="str">
        <f>'מוצרים מובנים'!B7:Q7</f>
        <v>10. מוצרים מובנים</v>
      </c>
      <c r="C17" s="31" t="s">
        <v>33</v>
      </c>
      <c r="F17" s="14" t="s">
        <v>36</v>
      </c>
      <c r="I17" s="31" t="s">
        <v>15</v>
      </c>
      <c r="J17" s="31" t="s">
        <v>48</v>
      </c>
      <c r="K17" s="31" t="s">
        <v>86</v>
      </c>
      <c r="L17" s="31" t="s">
        <v>18</v>
      </c>
      <c r="M17" s="31" t="s">
        <v>85</v>
      </c>
      <c r="Q17" s="31" t="s">
        <v>17</v>
      </c>
      <c r="R17" s="31" t="s">
        <v>19</v>
      </c>
      <c r="S17" s="31" t="s">
        <v>0</v>
      </c>
      <c r="T17" s="31" t="s">
        <v>89</v>
      </c>
      <c r="U17" s="31" t="s">
        <v>44</v>
      </c>
      <c r="V17" s="31" t="s">
        <v>43</v>
      </c>
      <c r="W17" s="32" t="s">
        <v>95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48</v>
      </c>
      <c r="K19" s="31" t="s">
        <v>86</v>
      </c>
      <c r="L19" s="31" t="s">
        <v>18</v>
      </c>
      <c r="M19" s="31" t="s">
        <v>85</v>
      </c>
      <c r="Q19" s="31" t="s">
        <v>17</v>
      </c>
      <c r="R19" s="31" t="s">
        <v>19</v>
      </c>
      <c r="S19" s="31" t="s">
        <v>0</v>
      </c>
      <c r="T19" s="31" t="s">
        <v>89</v>
      </c>
      <c r="U19" s="31" t="s">
        <v>94</v>
      </c>
      <c r="V19" s="31" t="s">
        <v>43</v>
      </c>
      <c r="W19" s="32" t="s">
        <v>95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33</v>
      </c>
      <c r="D20" s="42" t="s">
        <v>102</v>
      </c>
      <c r="E20" s="42" t="s">
        <v>101</v>
      </c>
      <c r="G20" s="31" t="s">
        <v>47</v>
      </c>
      <c r="I20" s="31" t="s">
        <v>15</v>
      </c>
      <c r="J20" s="31" t="s">
        <v>48</v>
      </c>
      <c r="K20" s="31" t="s">
        <v>86</v>
      </c>
      <c r="L20" s="31" t="s">
        <v>18</v>
      </c>
      <c r="M20" s="31" t="s">
        <v>85</v>
      </c>
      <c r="Q20" s="31" t="s">
        <v>17</v>
      </c>
      <c r="R20" s="31" t="s">
        <v>19</v>
      </c>
      <c r="S20" s="31" t="s">
        <v>0</v>
      </c>
      <c r="T20" s="31" t="s">
        <v>89</v>
      </c>
      <c r="U20" s="31" t="s">
        <v>94</v>
      </c>
      <c r="V20" s="31" t="s">
        <v>43</v>
      </c>
      <c r="W20" s="32" t="s">
        <v>95</v>
      </c>
    </row>
    <row r="21" spans="2:25" ht="31.5">
      <c r="B21" s="49" t="str">
        <f>'לא סחיר - אג"ח קונצרני'!B7:S7</f>
        <v>3. אג"ח קונצרני</v>
      </c>
      <c r="C21" s="31" t="s">
        <v>33</v>
      </c>
      <c r="D21" s="42" t="s">
        <v>102</v>
      </c>
      <c r="E21" s="42" t="s">
        <v>101</v>
      </c>
      <c r="G21" s="31" t="s">
        <v>47</v>
      </c>
      <c r="I21" s="31" t="s">
        <v>15</v>
      </c>
      <c r="J21" s="31" t="s">
        <v>48</v>
      </c>
      <c r="K21" s="31" t="s">
        <v>86</v>
      </c>
      <c r="L21" s="31" t="s">
        <v>18</v>
      </c>
      <c r="M21" s="31" t="s">
        <v>85</v>
      </c>
      <c r="Q21" s="31" t="s">
        <v>17</v>
      </c>
      <c r="R21" s="31" t="s">
        <v>19</v>
      </c>
      <c r="S21" s="31" t="s">
        <v>0</v>
      </c>
      <c r="T21" s="31" t="s">
        <v>89</v>
      </c>
      <c r="U21" s="31" t="s">
        <v>94</v>
      </c>
      <c r="V21" s="31" t="s">
        <v>43</v>
      </c>
      <c r="W21" s="32" t="s">
        <v>95</v>
      </c>
    </row>
    <row r="22" spans="2:25" ht="31.5">
      <c r="B22" s="49" t="str">
        <f>'לא סחיר - מניות'!B7:M7</f>
        <v>4. מניות</v>
      </c>
      <c r="C22" s="31" t="s">
        <v>33</v>
      </c>
      <c r="D22" s="42" t="s">
        <v>102</v>
      </c>
      <c r="E22" s="42" t="s">
        <v>101</v>
      </c>
      <c r="G22" s="31" t="s">
        <v>47</v>
      </c>
      <c r="H22" s="31" t="s">
        <v>85</v>
      </c>
      <c r="S22" s="31" t="s">
        <v>0</v>
      </c>
      <c r="T22" s="31" t="s">
        <v>89</v>
      </c>
      <c r="U22" s="31" t="s">
        <v>94</v>
      </c>
      <c r="V22" s="31" t="s">
        <v>43</v>
      </c>
      <c r="W22" s="32" t="s">
        <v>95</v>
      </c>
    </row>
    <row r="23" spans="2:25" ht="31.5">
      <c r="B23" s="49" t="str">
        <f>'לא סחיר - קרנות השקעה'!B7:K7</f>
        <v>5. קרנות השקעה</v>
      </c>
      <c r="C23" s="31" t="s">
        <v>33</v>
      </c>
      <c r="G23" s="31" t="s">
        <v>47</v>
      </c>
      <c r="H23" s="31" t="s">
        <v>85</v>
      </c>
      <c r="K23" s="31" t="s">
        <v>86</v>
      </c>
      <c r="S23" s="31" t="s">
        <v>0</v>
      </c>
      <c r="T23" s="31" t="s">
        <v>89</v>
      </c>
      <c r="U23" s="31" t="s">
        <v>94</v>
      </c>
      <c r="V23" s="31" t="s">
        <v>43</v>
      </c>
      <c r="W23" s="32" t="s">
        <v>95</v>
      </c>
    </row>
    <row r="24" spans="2:25" ht="31.5">
      <c r="B24" s="49" t="str">
        <f>'לא סחיר - כתבי אופציה'!B7:L7</f>
        <v>6. כתבי אופציה</v>
      </c>
      <c r="C24" s="31" t="s">
        <v>33</v>
      </c>
      <c r="G24" s="31" t="s">
        <v>47</v>
      </c>
      <c r="H24" s="31" t="s">
        <v>85</v>
      </c>
      <c r="K24" s="31" t="s">
        <v>86</v>
      </c>
      <c r="S24" s="31" t="s">
        <v>0</v>
      </c>
      <c r="T24" s="31" t="s">
        <v>89</v>
      </c>
      <c r="U24" s="31" t="s">
        <v>94</v>
      </c>
      <c r="V24" s="31" t="s">
        <v>43</v>
      </c>
      <c r="W24" s="32" t="s">
        <v>95</v>
      </c>
    </row>
    <row r="25" spans="2:25" ht="31.5">
      <c r="B25" s="49" t="str">
        <f>'לא סחיר - אופציות'!B7:L7</f>
        <v>7. אופציות</v>
      </c>
      <c r="C25" s="31" t="s">
        <v>33</v>
      </c>
      <c r="G25" s="31" t="s">
        <v>47</v>
      </c>
      <c r="H25" s="31" t="s">
        <v>85</v>
      </c>
      <c r="K25" s="31" t="s">
        <v>86</v>
      </c>
      <c r="S25" s="31" t="s">
        <v>0</v>
      </c>
      <c r="T25" s="31" t="s">
        <v>89</v>
      </c>
      <c r="U25" s="31" t="s">
        <v>94</v>
      </c>
      <c r="V25" s="31" t="s">
        <v>43</v>
      </c>
      <c r="W25" s="32" t="s">
        <v>95</v>
      </c>
    </row>
    <row r="26" spans="2:25" ht="31.5">
      <c r="B26" s="49" t="str">
        <f>'לא סחיר - חוזים עתידיים'!B7:K7</f>
        <v>8. חוזים עתידיים</v>
      </c>
      <c r="C26" s="31" t="s">
        <v>33</v>
      </c>
      <c r="G26" s="31" t="s">
        <v>47</v>
      </c>
      <c r="H26" s="31" t="s">
        <v>85</v>
      </c>
      <c r="K26" s="31" t="s">
        <v>86</v>
      </c>
      <c r="S26" s="31" t="s">
        <v>0</v>
      </c>
      <c r="T26" s="31" t="s">
        <v>89</v>
      </c>
      <c r="U26" s="31" t="s">
        <v>94</v>
      </c>
      <c r="V26" s="32" t="s">
        <v>95</v>
      </c>
    </row>
    <row r="27" spans="2:25" ht="31.5">
      <c r="B27" s="49" t="str">
        <f>'לא סחיר - מוצרים מובנים'!B7:Q7</f>
        <v>9. מוצרים מובנים</v>
      </c>
      <c r="C27" s="31" t="s">
        <v>33</v>
      </c>
      <c r="F27" s="31" t="s">
        <v>36</v>
      </c>
      <c r="I27" s="31" t="s">
        <v>15</v>
      </c>
      <c r="J27" s="31" t="s">
        <v>48</v>
      </c>
      <c r="K27" s="31" t="s">
        <v>86</v>
      </c>
      <c r="L27" s="31" t="s">
        <v>18</v>
      </c>
      <c r="M27" s="31" t="s">
        <v>85</v>
      </c>
      <c r="Q27" s="31" t="s">
        <v>17</v>
      </c>
      <c r="R27" s="31" t="s">
        <v>19</v>
      </c>
      <c r="S27" s="31" t="s">
        <v>0</v>
      </c>
      <c r="T27" s="31" t="s">
        <v>89</v>
      </c>
      <c r="U27" s="31" t="s">
        <v>94</v>
      </c>
      <c r="V27" s="31" t="s">
        <v>43</v>
      </c>
      <c r="W27" s="32" t="s">
        <v>95</v>
      </c>
    </row>
    <row r="28" spans="2:25" ht="31.5">
      <c r="B28" s="53" t="str">
        <f>הלוואות!B6</f>
        <v>1.ד. הלוואות:</v>
      </c>
      <c r="C28" s="31" t="s">
        <v>33</v>
      </c>
      <c r="I28" s="31" t="s">
        <v>15</v>
      </c>
      <c r="J28" s="31" t="s">
        <v>48</v>
      </c>
      <c r="L28" s="31" t="s">
        <v>18</v>
      </c>
      <c r="M28" s="31" t="s">
        <v>85</v>
      </c>
      <c r="Q28" s="14" t="s">
        <v>29</v>
      </c>
      <c r="R28" s="31" t="s">
        <v>19</v>
      </c>
      <c r="S28" s="31" t="s">
        <v>0</v>
      </c>
      <c r="T28" s="31" t="s">
        <v>89</v>
      </c>
      <c r="U28" s="31" t="s">
        <v>94</v>
      </c>
      <c r="V28" s="32" t="s">
        <v>95</v>
      </c>
    </row>
    <row r="29" spans="2:25" ht="47.25">
      <c r="B29" s="53" t="str">
        <f>'פקדונות מעל 3 חודשים'!B6:O6</f>
        <v>1.ה. פקדונות מעל 3 חודשים:</v>
      </c>
      <c r="C29" s="31" t="s">
        <v>33</v>
      </c>
      <c r="E29" s="31" t="s">
        <v>101</v>
      </c>
      <c r="I29" s="31" t="s">
        <v>15</v>
      </c>
      <c r="J29" s="31" t="s">
        <v>48</v>
      </c>
      <c r="L29" s="31" t="s">
        <v>18</v>
      </c>
      <c r="M29" s="31" t="s">
        <v>85</v>
      </c>
      <c r="O29" s="50" t="s">
        <v>37</v>
      </c>
      <c r="P29" s="51"/>
      <c r="R29" s="31" t="s">
        <v>19</v>
      </c>
      <c r="S29" s="31" t="s">
        <v>0</v>
      </c>
      <c r="T29" s="31" t="s">
        <v>89</v>
      </c>
      <c r="U29" s="31" t="s">
        <v>94</v>
      </c>
      <c r="V29" s="32" t="s">
        <v>95</v>
      </c>
    </row>
    <row r="30" spans="2:25" ht="63">
      <c r="B30" s="53" t="str">
        <f>'זכויות מקרקעין'!B6</f>
        <v>1. ו. זכויות במקרקעין:</v>
      </c>
      <c r="C30" s="14" t="s">
        <v>39</v>
      </c>
      <c r="N30" s="50" t="s">
        <v>69</v>
      </c>
      <c r="P30" s="51" t="s">
        <v>40</v>
      </c>
      <c r="U30" s="31" t="s">
        <v>94</v>
      </c>
      <c r="V30" s="15" t="s">
        <v>42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41</v>
      </c>
      <c r="R31" s="14" t="s">
        <v>38</v>
      </c>
      <c r="U31" s="31" t="s">
        <v>94</v>
      </c>
      <c r="V31" s="15" t="s">
        <v>42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91</v>
      </c>
      <c r="Y32" s="15" t="s">
        <v>90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163</v>
      </c>
      <c r="C1" s="78" t="s" vm="1">
        <v>232</v>
      </c>
    </row>
    <row r="2" spans="2:54">
      <c r="B2" s="57" t="s">
        <v>162</v>
      </c>
      <c r="C2" s="78" t="s">
        <v>233</v>
      </c>
    </row>
    <row r="3" spans="2:54">
      <c r="B3" s="57" t="s">
        <v>164</v>
      </c>
      <c r="C3" s="78" t="s">
        <v>234</v>
      </c>
    </row>
    <row r="4" spans="2:54">
      <c r="B4" s="57" t="s">
        <v>165</v>
      </c>
      <c r="C4" s="78">
        <v>2146</v>
      </c>
    </row>
    <row r="6" spans="2:54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82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100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216</v>
      </c>
      <c r="H8" s="31" t="s">
        <v>215</v>
      </c>
      <c r="I8" s="31" t="s">
        <v>94</v>
      </c>
      <c r="J8" s="31" t="s">
        <v>43</v>
      </c>
      <c r="K8" s="31" t="s">
        <v>166</v>
      </c>
      <c r="L8" s="32" t="s">
        <v>168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AZ11" s="1"/>
    </row>
    <row r="12" spans="2:54" ht="19.5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</row>
    <row r="13" spans="2:54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</row>
    <row r="14" spans="2:54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</row>
    <row r="15" spans="2:54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</row>
    <row r="16" spans="2:54" s="7" customFormat="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AZ16" s="1"/>
      <c r="BB16" s="1"/>
    </row>
    <row r="17" spans="2:54" s="7" customFormat="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AZ17" s="1"/>
      <c r="BB17" s="1"/>
    </row>
    <row r="18" spans="2:54" s="7" customFormat="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AZ18" s="1"/>
      <c r="BB18" s="1"/>
    </row>
    <row r="19" spans="2:54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2:54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2:54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2:54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</row>
    <row r="23" spans="2:54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2:54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</row>
    <row r="25" spans="2:54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</row>
    <row r="26" spans="2:54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</row>
    <row r="27" spans="2:54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</row>
    <row r="28" spans="2:54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</row>
    <row r="29" spans="2:5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</row>
    <row r="30" spans="2:54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</row>
    <row r="31" spans="2:54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</row>
    <row r="32" spans="2:54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</row>
    <row r="33" spans="2:12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</row>
    <row r="34" spans="2:12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</row>
    <row r="35" spans="2:12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2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2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2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2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2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2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2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2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2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2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2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2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2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D20" sqref="D20"/>
    </sheetView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8554687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163</v>
      </c>
      <c r="C1" s="78" t="s" vm="1">
        <v>232</v>
      </c>
    </row>
    <row r="2" spans="2:51">
      <c r="B2" s="57" t="s">
        <v>162</v>
      </c>
      <c r="C2" s="78" t="s">
        <v>233</v>
      </c>
    </row>
    <row r="3" spans="2:51">
      <c r="B3" s="57" t="s">
        <v>164</v>
      </c>
      <c r="C3" s="78" t="s">
        <v>234</v>
      </c>
    </row>
    <row r="4" spans="2:51">
      <c r="B4" s="57" t="s">
        <v>165</v>
      </c>
      <c r="C4" s="78">
        <v>2146</v>
      </c>
    </row>
    <row r="6" spans="2:51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1" ht="26.25" customHeight="1">
      <c r="B7" s="136" t="s">
        <v>83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1" s="3" customFormat="1" ht="63">
      <c r="B8" s="23" t="s">
        <v>100</v>
      </c>
      <c r="C8" s="31" t="s">
        <v>33</v>
      </c>
      <c r="D8" s="31" t="s">
        <v>47</v>
      </c>
      <c r="E8" s="31" t="s">
        <v>85</v>
      </c>
      <c r="F8" s="31" t="s">
        <v>86</v>
      </c>
      <c r="G8" s="31" t="s">
        <v>216</v>
      </c>
      <c r="H8" s="31" t="s">
        <v>215</v>
      </c>
      <c r="I8" s="31" t="s">
        <v>94</v>
      </c>
      <c r="J8" s="31" t="s">
        <v>166</v>
      </c>
      <c r="K8" s="32" t="s">
        <v>168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14" customFormat="1" ht="18" customHeight="1">
      <c r="B11" s="82" t="s">
        <v>35</v>
      </c>
      <c r="C11" s="87"/>
      <c r="D11" s="87"/>
      <c r="E11" s="87"/>
      <c r="F11" s="87"/>
      <c r="G11" s="88"/>
      <c r="H11" s="89"/>
      <c r="I11" s="88">
        <v>-313.83684999999997</v>
      </c>
      <c r="J11" s="90">
        <v>1</v>
      </c>
      <c r="K11" s="90">
        <f>I11/'סכום נכסי הקרן'!$C$42</f>
        <v>-2.7036245693797856E-2</v>
      </c>
      <c r="AW11" s="116"/>
    </row>
    <row r="12" spans="2:51" s="116" customFormat="1" ht="19.5" customHeight="1">
      <c r="B12" s="83" t="s">
        <v>28</v>
      </c>
      <c r="C12" s="91"/>
      <c r="D12" s="91"/>
      <c r="E12" s="91"/>
      <c r="F12" s="91"/>
      <c r="G12" s="92"/>
      <c r="H12" s="93"/>
      <c r="I12" s="92">
        <v>-313.83685000000008</v>
      </c>
      <c r="J12" s="94">
        <v>1.0000000000000004</v>
      </c>
      <c r="K12" s="94">
        <f>I12/'סכום נכסי הקרן'!$C$42</f>
        <v>-2.7036245693797863E-2</v>
      </c>
    </row>
    <row r="13" spans="2:51" s="116" customFormat="1">
      <c r="B13" s="84" t="s">
        <v>690</v>
      </c>
      <c r="C13" s="91"/>
      <c r="D13" s="91"/>
      <c r="E13" s="91"/>
      <c r="F13" s="91"/>
      <c r="G13" s="92"/>
      <c r="H13" s="93"/>
      <c r="I13" s="92">
        <v>-313.71295000000015</v>
      </c>
      <c r="J13" s="94">
        <v>0.99960520888480808</v>
      </c>
      <c r="K13" s="94">
        <f>I13/'סכום נכסי הקרן'!$C$42</f>
        <v>-2.7025572024209799E-2</v>
      </c>
    </row>
    <row r="14" spans="2:51" s="116" customFormat="1">
      <c r="B14" s="85" t="s">
        <v>691</v>
      </c>
      <c r="C14" s="95" t="s">
        <v>692</v>
      </c>
      <c r="D14" s="96" t="s">
        <v>693</v>
      </c>
      <c r="E14" s="96" t="s">
        <v>147</v>
      </c>
      <c r="F14" s="101">
        <v>43313</v>
      </c>
      <c r="G14" s="97">
        <v>125993</v>
      </c>
      <c r="H14" s="98">
        <v>-3.0926</v>
      </c>
      <c r="I14" s="97">
        <v>-3.8964600000000003</v>
      </c>
      <c r="J14" s="99">
        <v>1.2415559230855142E-2</v>
      </c>
      <c r="K14" s="99">
        <f>I14/'סכום נכסי הקרן'!$C$42</f>
        <v>-3.3567010979129952E-4</v>
      </c>
    </row>
    <row r="15" spans="2:51" s="116" customFormat="1">
      <c r="B15" s="85" t="s">
        <v>691</v>
      </c>
      <c r="C15" s="95" t="s">
        <v>694</v>
      </c>
      <c r="D15" s="96" t="s">
        <v>693</v>
      </c>
      <c r="E15" s="96" t="s">
        <v>147</v>
      </c>
      <c r="F15" s="101">
        <v>43368</v>
      </c>
      <c r="G15" s="97">
        <v>105270</v>
      </c>
      <c r="H15" s="98">
        <v>-5.5586000000000002</v>
      </c>
      <c r="I15" s="97">
        <v>-5.8515800000000002</v>
      </c>
      <c r="J15" s="99">
        <v>1.8645292928475419E-2</v>
      </c>
      <c r="K15" s="99">
        <f>I15/'סכום נכסי הקרן'!$C$42</f>
        <v>-5.0409872064709313E-4</v>
      </c>
    </row>
    <row r="16" spans="2:51" s="121" customFormat="1">
      <c r="B16" s="85" t="s">
        <v>691</v>
      </c>
      <c r="C16" s="95" t="s">
        <v>695</v>
      </c>
      <c r="D16" s="96" t="s">
        <v>693</v>
      </c>
      <c r="E16" s="96" t="s">
        <v>147</v>
      </c>
      <c r="F16" s="101">
        <v>43360</v>
      </c>
      <c r="G16" s="97">
        <v>88075</v>
      </c>
      <c r="H16" s="98">
        <v>-5.3372000000000002</v>
      </c>
      <c r="I16" s="97">
        <v>-4.7006999999999994</v>
      </c>
      <c r="J16" s="99">
        <v>1.4978164610051369E-2</v>
      </c>
      <c r="K16" s="99">
        <f>I16/'סכום נכסי הקרן'!$C$42</f>
        <v>-4.0495333843949675E-4</v>
      </c>
      <c r="AW16" s="116"/>
      <c r="AY16" s="116"/>
    </row>
    <row r="17" spans="2:51" s="121" customFormat="1">
      <c r="B17" s="85" t="s">
        <v>691</v>
      </c>
      <c r="C17" s="95" t="s">
        <v>696</v>
      </c>
      <c r="D17" s="96" t="s">
        <v>693</v>
      </c>
      <c r="E17" s="96" t="s">
        <v>147</v>
      </c>
      <c r="F17" s="101">
        <v>43349</v>
      </c>
      <c r="G17" s="97">
        <v>225196.79999999999</v>
      </c>
      <c r="H17" s="98">
        <v>-5.4657</v>
      </c>
      <c r="I17" s="97">
        <v>-12.308639999999999</v>
      </c>
      <c r="J17" s="99">
        <v>3.9219868539975465E-2</v>
      </c>
      <c r="K17" s="99">
        <f>I17/'סכום נכסי הקרן'!$C$42</f>
        <v>-1.0603580019252297E-3</v>
      </c>
      <c r="AW17" s="116"/>
      <c r="AY17" s="116"/>
    </row>
    <row r="18" spans="2:51" s="121" customFormat="1">
      <c r="B18" s="85" t="s">
        <v>691</v>
      </c>
      <c r="C18" s="95" t="s">
        <v>697</v>
      </c>
      <c r="D18" s="96" t="s">
        <v>693</v>
      </c>
      <c r="E18" s="96" t="s">
        <v>147</v>
      </c>
      <c r="F18" s="101">
        <v>43278</v>
      </c>
      <c r="G18" s="97">
        <v>60960.3</v>
      </c>
      <c r="H18" s="98">
        <v>-4.1397000000000004</v>
      </c>
      <c r="I18" s="97">
        <v>-2.5235599999999998</v>
      </c>
      <c r="J18" s="99">
        <v>8.040993274053063E-3</v>
      </c>
      <c r="K18" s="99">
        <f>I18/'סכום נכסי הקרן'!$C$42</f>
        <v>-2.1739826977947463E-4</v>
      </c>
      <c r="AW18" s="116"/>
      <c r="AY18" s="116"/>
    </row>
    <row r="19" spans="2:51" s="116" customFormat="1">
      <c r="B19" s="85" t="s">
        <v>691</v>
      </c>
      <c r="C19" s="95" t="s">
        <v>698</v>
      </c>
      <c r="D19" s="96" t="s">
        <v>693</v>
      </c>
      <c r="E19" s="96" t="s">
        <v>147</v>
      </c>
      <c r="F19" s="101">
        <v>43110</v>
      </c>
      <c r="G19" s="97">
        <v>201954</v>
      </c>
      <c r="H19" s="98">
        <v>-11.331899999999999</v>
      </c>
      <c r="I19" s="97">
        <v>-22.885189999999998</v>
      </c>
      <c r="J19" s="99">
        <v>7.292065925336684E-2</v>
      </c>
      <c r="K19" s="99">
        <f>I19/'סכום נכסי הקרן'!$C$42</f>
        <v>-1.9715008597277397E-3</v>
      </c>
    </row>
    <row r="20" spans="2:51" s="116" customFormat="1">
      <c r="B20" s="85" t="s">
        <v>691</v>
      </c>
      <c r="C20" s="95" t="s">
        <v>699</v>
      </c>
      <c r="D20" s="96" t="s">
        <v>693</v>
      </c>
      <c r="E20" s="96" t="s">
        <v>147</v>
      </c>
      <c r="F20" s="101">
        <v>43258</v>
      </c>
      <c r="G20" s="97">
        <v>52186.5</v>
      </c>
      <c r="H20" s="98">
        <v>-6.6646999999999998</v>
      </c>
      <c r="I20" s="97">
        <v>-3.4780700000000002</v>
      </c>
      <c r="J20" s="99">
        <v>1.1082414318140143E-2</v>
      </c>
      <c r="K20" s="99">
        <f>I20/'סכום נכסי הקרן'!$C$42</f>
        <v>-2.9962687638570017E-4</v>
      </c>
    </row>
    <row r="21" spans="2:51" s="116" customFormat="1">
      <c r="B21" s="85" t="s">
        <v>691</v>
      </c>
      <c r="C21" s="95" t="s">
        <v>700</v>
      </c>
      <c r="D21" s="96" t="s">
        <v>693</v>
      </c>
      <c r="E21" s="96" t="s">
        <v>147</v>
      </c>
      <c r="F21" s="101">
        <v>43265</v>
      </c>
      <c r="G21" s="97">
        <v>105165</v>
      </c>
      <c r="H21" s="98">
        <v>-5.8624000000000001</v>
      </c>
      <c r="I21" s="97">
        <v>-6.1651699999999998</v>
      </c>
      <c r="J21" s="99">
        <v>1.9644506373295553E-2</v>
      </c>
      <c r="K21" s="99">
        <f>I21/'סכום נכסי הקרן'!$C$42</f>
        <v>-5.3111370084179643E-4</v>
      </c>
    </row>
    <row r="22" spans="2:51" s="116" customFormat="1">
      <c r="B22" s="85" t="s">
        <v>691</v>
      </c>
      <c r="C22" s="95" t="s">
        <v>701</v>
      </c>
      <c r="D22" s="96" t="s">
        <v>693</v>
      </c>
      <c r="E22" s="96" t="s">
        <v>147</v>
      </c>
      <c r="F22" s="101">
        <v>43103</v>
      </c>
      <c r="G22" s="97">
        <v>2228838.5699999998</v>
      </c>
      <c r="H22" s="98">
        <v>-10.511100000000001</v>
      </c>
      <c r="I22" s="97">
        <v>-234.27507</v>
      </c>
      <c r="J22" s="99">
        <v>0.74648681313236487</v>
      </c>
      <c r="K22" s="99">
        <f>I22/'סכום נכסי הקרן'!$C$42</f>
        <v>-2.0182200887026783E-2</v>
      </c>
    </row>
    <row r="23" spans="2:51" s="116" customFormat="1">
      <c r="B23" s="85" t="s">
        <v>691</v>
      </c>
      <c r="C23" s="95" t="s">
        <v>702</v>
      </c>
      <c r="D23" s="96" t="s">
        <v>693</v>
      </c>
      <c r="E23" s="96" t="s">
        <v>147</v>
      </c>
      <c r="F23" s="101">
        <v>43255</v>
      </c>
      <c r="G23" s="97">
        <v>1304118.3999999999</v>
      </c>
      <c r="H23" s="98">
        <v>-6.9934000000000003</v>
      </c>
      <c r="I23" s="97">
        <v>-91.201630000000009</v>
      </c>
      <c r="J23" s="99">
        <v>0.29060204370519271</v>
      </c>
      <c r="K23" s="99">
        <f>I23/'סכום נכסי הקרן'!$C$42</f>
        <v>-7.8567882527333724E-3</v>
      </c>
    </row>
    <row r="24" spans="2:51" s="116" customFormat="1">
      <c r="B24" s="85" t="s">
        <v>691</v>
      </c>
      <c r="C24" s="95" t="s">
        <v>703</v>
      </c>
      <c r="D24" s="96" t="s">
        <v>693</v>
      </c>
      <c r="E24" s="96" t="s">
        <v>147</v>
      </c>
      <c r="F24" s="101">
        <v>43129</v>
      </c>
      <c r="G24" s="97">
        <v>66540</v>
      </c>
      <c r="H24" s="98">
        <v>-12.240399999999999</v>
      </c>
      <c r="I24" s="97">
        <v>-8.1447400000000005</v>
      </c>
      <c r="J24" s="99">
        <v>2.5952146792194739E-2</v>
      </c>
      <c r="K24" s="99">
        <f>I24/'סכום נכסי הקרן'!$C$42</f>
        <v>-7.0164861695528485E-4</v>
      </c>
    </row>
    <row r="25" spans="2:51" s="116" customFormat="1">
      <c r="B25" s="85" t="s">
        <v>691</v>
      </c>
      <c r="C25" s="95" t="s">
        <v>704</v>
      </c>
      <c r="D25" s="96" t="s">
        <v>693</v>
      </c>
      <c r="E25" s="96" t="s">
        <v>147</v>
      </c>
      <c r="F25" s="101">
        <v>43269</v>
      </c>
      <c r="G25" s="97">
        <v>105960</v>
      </c>
      <c r="H25" s="98">
        <v>-4.8723000000000001</v>
      </c>
      <c r="I25" s="97">
        <v>-5.1627099999999997</v>
      </c>
      <c r="J25" s="99">
        <v>1.6450298937170701E-2</v>
      </c>
      <c r="K25" s="99">
        <f>I25/'סכום נכסי הקרן'!$C$42</f>
        <v>-4.4475432380176877E-4</v>
      </c>
    </row>
    <row r="26" spans="2:51" s="116" customFormat="1">
      <c r="B26" s="85" t="s">
        <v>691</v>
      </c>
      <c r="C26" s="95" t="s">
        <v>705</v>
      </c>
      <c r="D26" s="96" t="s">
        <v>693</v>
      </c>
      <c r="E26" s="96" t="s">
        <v>147</v>
      </c>
      <c r="F26" s="101">
        <v>43171</v>
      </c>
      <c r="G26" s="97">
        <v>1349160</v>
      </c>
      <c r="H26" s="98">
        <v>-10.7135</v>
      </c>
      <c r="I26" s="97">
        <v>-144.54245</v>
      </c>
      <c r="J26" s="99">
        <v>0.46056557730553316</v>
      </c>
      <c r="K26" s="99">
        <f>I26/'סכום נכסי הקרן'!$C$42</f>
        <v>-1.2451964106138243E-2</v>
      </c>
    </row>
    <row r="27" spans="2:51" s="116" customFormat="1">
      <c r="B27" s="85" t="s">
        <v>691</v>
      </c>
      <c r="C27" s="95" t="s">
        <v>706</v>
      </c>
      <c r="D27" s="96" t="s">
        <v>693</v>
      </c>
      <c r="E27" s="96" t="s">
        <v>147</v>
      </c>
      <c r="F27" s="101">
        <v>43388</v>
      </c>
      <c r="G27" s="97">
        <v>112440</v>
      </c>
      <c r="H27" s="98">
        <v>3.9056000000000002</v>
      </c>
      <c r="I27" s="97">
        <v>4.3914600000000004</v>
      </c>
      <c r="J27" s="99">
        <v>-1.3992811870244048E-2</v>
      </c>
      <c r="K27" s="99">
        <f>I27/'סכום נכסי הקרן'!$C$42</f>
        <v>3.7831309967100915E-4</v>
      </c>
    </row>
    <row r="28" spans="2:51" s="116" customFormat="1">
      <c r="B28" s="85" t="s">
        <v>691</v>
      </c>
      <c r="C28" s="95" t="s">
        <v>707</v>
      </c>
      <c r="D28" s="96" t="s">
        <v>693</v>
      </c>
      <c r="E28" s="96" t="s">
        <v>147</v>
      </c>
      <c r="F28" s="101">
        <v>43104</v>
      </c>
      <c r="G28" s="97">
        <v>213412.5</v>
      </c>
      <c r="H28" s="98">
        <v>-10.622</v>
      </c>
      <c r="I28" s="97">
        <v>-22.668669999999999</v>
      </c>
      <c r="J28" s="99">
        <v>7.223074664431535E-2</v>
      </c>
      <c r="K28" s="99">
        <f>I28/'סכום נכסי הקרן'!$C$42</f>
        <v>-1.9528482129221748E-3</v>
      </c>
    </row>
    <row r="29" spans="2:51" s="116" customFormat="1">
      <c r="B29" s="85" t="s">
        <v>691</v>
      </c>
      <c r="C29" s="95" t="s">
        <v>708</v>
      </c>
      <c r="D29" s="96" t="s">
        <v>693</v>
      </c>
      <c r="E29" s="96" t="s">
        <v>147</v>
      </c>
      <c r="F29" s="101">
        <v>43342</v>
      </c>
      <c r="G29" s="97">
        <v>105990</v>
      </c>
      <c r="H29" s="98">
        <v>-4.8426999999999998</v>
      </c>
      <c r="I29" s="97">
        <v>-5.1327600000000002</v>
      </c>
      <c r="J29" s="99">
        <v>1.6354867186565251E-2</v>
      </c>
      <c r="K29" s="99">
        <f>I29/'סכום נכסי הקרן'!$C$42</f>
        <v>-4.4217420754541058E-4</v>
      </c>
    </row>
    <row r="30" spans="2:51" s="116" customFormat="1">
      <c r="B30" s="85" t="s">
        <v>691</v>
      </c>
      <c r="C30" s="95" t="s">
        <v>709</v>
      </c>
      <c r="D30" s="96" t="s">
        <v>693</v>
      </c>
      <c r="E30" s="96" t="s">
        <v>147</v>
      </c>
      <c r="F30" s="101">
        <v>43396</v>
      </c>
      <c r="G30" s="97">
        <v>144380</v>
      </c>
      <c r="H30" s="98">
        <v>-2.8586</v>
      </c>
      <c r="I30" s="97">
        <v>-4.1272900000000003</v>
      </c>
      <c r="J30" s="99">
        <v>1.3151068779845326E-2</v>
      </c>
      <c r="K30" s="99">
        <f>I30/'סכום נכסי הקרן'!$C$42</f>
        <v>-3.5555552666793259E-4</v>
      </c>
    </row>
    <row r="31" spans="2:51" s="116" customFormat="1">
      <c r="B31" s="85" t="s">
        <v>691</v>
      </c>
      <c r="C31" s="95" t="s">
        <v>710</v>
      </c>
      <c r="D31" s="96" t="s">
        <v>693</v>
      </c>
      <c r="E31" s="96" t="s">
        <v>147</v>
      </c>
      <c r="F31" s="101">
        <v>43258</v>
      </c>
      <c r="G31" s="97">
        <v>52435.5</v>
      </c>
      <c r="H31" s="98">
        <v>-6.8257000000000003</v>
      </c>
      <c r="I31" s="97">
        <v>-3.57911</v>
      </c>
      <c r="J31" s="99">
        <v>1.1404365038713588E-2</v>
      </c>
      <c r="K31" s="99">
        <f>I31/'סכום נכסי הקרן'!$C$42</f>
        <v>-3.0833121516841907E-4</v>
      </c>
    </row>
    <row r="32" spans="2:51" s="116" customFormat="1">
      <c r="B32" s="85" t="s">
        <v>691</v>
      </c>
      <c r="C32" s="95" t="s">
        <v>711</v>
      </c>
      <c r="D32" s="96" t="s">
        <v>693</v>
      </c>
      <c r="E32" s="96" t="s">
        <v>147</v>
      </c>
      <c r="F32" s="101">
        <v>43389</v>
      </c>
      <c r="G32" s="97">
        <v>93700</v>
      </c>
      <c r="H32" s="98">
        <v>3.3338999999999999</v>
      </c>
      <c r="I32" s="97">
        <v>3.1238699999999997</v>
      </c>
      <c r="J32" s="99">
        <v>-9.9538024295107476E-3</v>
      </c>
      <c r="K32" s="99">
        <f>I32/'סכום נכסי הקרן'!$C$42</f>
        <v>2.6911344807177459E-4</v>
      </c>
    </row>
    <row r="33" spans="2:11" s="116" customFormat="1">
      <c r="B33" s="85" t="s">
        <v>691</v>
      </c>
      <c r="C33" s="95" t="s">
        <v>712</v>
      </c>
      <c r="D33" s="96" t="s">
        <v>693</v>
      </c>
      <c r="E33" s="96" t="s">
        <v>147</v>
      </c>
      <c r="F33" s="101">
        <v>43171</v>
      </c>
      <c r="G33" s="97">
        <v>2793384.4</v>
      </c>
      <c r="H33" s="98">
        <v>9.5736000000000008</v>
      </c>
      <c r="I33" s="97">
        <v>267.42874</v>
      </c>
      <c r="J33" s="99">
        <v>-0.85212663841100889</v>
      </c>
      <c r="K33" s="99">
        <f>I33/'סכום נכסי הקרן'!$C$42</f>
        <v>2.3038305158310082E-2</v>
      </c>
    </row>
    <row r="34" spans="2:11" s="116" customFormat="1">
      <c r="B34" s="85" t="s">
        <v>691</v>
      </c>
      <c r="C34" s="95" t="s">
        <v>713</v>
      </c>
      <c r="D34" s="96" t="s">
        <v>693</v>
      </c>
      <c r="E34" s="96" t="s">
        <v>147</v>
      </c>
      <c r="F34" s="101">
        <v>43339</v>
      </c>
      <c r="G34" s="97">
        <v>106890</v>
      </c>
      <c r="H34" s="98">
        <v>-4.1559999999999997</v>
      </c>
      <c r="I34" s="97">
        <v>-4.4423999999999992</v>
      </c>
      <c r="J34" s="99">
        <v>1.4155125505497522E-2</v>
      </c>
      <c r="K34" s="99">
        <f>I34/'סכום נכסי הקרן'!$C$42</f>
        <v>-3.8270145099317552E-4</v>
      </c>
    </row>
    <row r="35" spans="2:11" s="116" customFormat="1">
      <c r="B35" s="85" t="s">
        <v>691</v>
      </c>
      <c r="C35" s="95" t="s">
        <v>714</v>
      </c>
      <c r="D35" s="96" t="s">
        <v>693</v>
      </c>
      <c r="E35" s="96" t="s">
        <v>147</v>
      </c>
      <c r="F35" s="101">
        <v>43298</v>
      </c>
      <c r="G35" s="97">
        <v>185109.6</v>
      </c>
      <c r="H35" s="98">
        <v>-4.6699000000000002</v>
      </c>
      <c r="I35" s="97">
        <v>-8.6445100000000004</v>
      </c>
      <c r="J35" s="99">
        <v>2.7544598411563211E-2</v>
      </c>
      <c r="K35" s="99">
        <f>I35/'סכום נכסי הקרן'!$C$42</f>
        <v>-7.4470253019201711E-4</v>
      </c>
    </row>
    <row r="36" spans="2:11" s="116" customFormat="1">
      <c r="B36" s="85" t="s">
        <v>691</v>
      </c>
      <c r="C36" s="95" t="s">
        <v>715</v>
      </c>
      <c r="D36" s="96" t="s">
        <v>693</v>
      </c>
      <c r="E36" s="96" t="s">
        <v>147</v>
      </c>
      <c r="F36" s="101">
        <v>43390</v>
      </c>
      <c r="G36" s="97">
        <v>72172</v>
      </c>
      <c r="H36" s="98">
        <v>-3.4849000000000001</v>
      </c>
      <c r="I36" s="97">
        <v>-2.5150900000000003</v>
      </c>
      <c r="J36" s="99">
        <v>8.0140047288901877E-3</v>
      </c>
      <c r="K36" s="99">
        <f>I36/'סכום נכסי הקרן'!$C$42</f>
        <v>-2.1666860084153299E-4</v>
      </c>
    </row>
    <row r="37" spans="2:11" s="116" customFormat="1">
      <c r="B37" s="85" t="s">
        <v>691</v>
      </c>
      <c r="C37" s="95" t="s">
        <v>716</v>
      </c>
      <c r="D37" s="96" t="s">
        <v>693</v>
      </c>
      <c r="E37" s="96" t="s">
        <v>147</v>
      </c>
      <c r="F37" s="101">
        <v>43143</v>
      </c>
      <c r="G37" s="97">
        <v>131180</v>
      </c>
      <c r="H37" s="98">
        <v>7.5193000000000003</v>
      </c>
      <c r="I37" s="97">
        <v>9.863760000000001</v>
      </c>
      <c r="J37" s="99">
        <v>-3.1429578776361038E-2</v>
      </c>
      <c r="K37" s="99">
        <f>I37/'סכום נכסי הקרן'!$C$42</f>
        <v>8.497378138502715E-4</v>
      </c>
    </row>
    <row r="38" spans="2:11" s="116" customFormat="1">
      <c r="B38" s="85" t="s">
        <v>691</v>
      </c>
      <c r="C38" s="95" t="s">
        <v>717</v>
      </c>
      <c r="D38" s="96" t="s">
        <v>693</v>
      </c>
      <c r="E38" s="96" t="s">
        <v>147</v>
      </c>
      <c r="F38" s="101">
        <v>43402</v>
      </c>
      <c r="G38" s="97">
        <v>46850</v>
      </c>
      <c r="H38" s="98">
        <v>1.7365999999999999</v>
      </c>
      <c r="I38" s="97">
        <v>0.81359000000000004</v>
      </c>
      <c r="J38" s="99">
        <v>-2.592397929051353E-3</v>
      </c>
      <c r="K38" s="99">
        <f>I38/'סכום נכסי הקרן'!$C$42</f>
        <v>7.0088707345925116E-5</v>
      </c>
    </row>
    <row r="39" spans="2:11" s="116" customFormat="1">
      <c r="B39" s="85" t="s">
        <v>691</v>
      </c>
      <c r="C39" s="95" t="s">
        <v>718</v>
      </c>
      <c r="D39" s="96" t="s">
        <v>693</v>
      </c>
      <c r="E39" s="96" t="s">
        <v>147</v>
      </c>
      <c r="F39" s="101">
        <v>43423</v>
      </c>
      <c r="G39" s="97">
        <v>181880</v>
      </c>
      <c r="H39" s="98">
        <v>-1.8817999999999999</v>
      </c>
      <c r="I39" s="97">
        <v>-3.42265</v>
      </c>
      <c r="J39" s="99">
        <v>1.0905825749907954E-2</v>
      </c>
      <c r="K39" s="99">
        <f>I39/'סכום נכסי הקרן'!$C$42</f>
        <v>-2.9485258446825869E-4</v>
      </c>
    </row>
    <row r="40" spans="2:11" s="116" customFormat="1">
      <c r="B40" s="85" t="s">
        <v>691</v>
      </c>
      <c r="C40" s="95" t="s">
        <v>719</v>
      </c>
      <c r="D40" s="96" t="s">
        <v>693</v>
      </c>
      <c r="E40" s="96" t="s">
        <v>147</v>
      </c>
      <c r="F40" s="101">
        <v>43425</v>
      </c>
      <c r="G40" s="97">
        <v>56220</v>
      </c>
      <c r="H40" s="98">
        <v>0.77200000000000002</v>
      </c>
      <c r="I40" s="97">
        <v>0.43401000000000001</v>
      </c>
      <c r="J40" s="99">
        <v>-1.3829159960023817E-3</v>
      </c>
      <c r="K40" s="99">
        <f>I40/'סכום נכסי הקרן'!$C$42</f>
        <v>3.7388856641803563E-5</v>
      </c>
    </row>
    <row r="41" spans="2:11" s="116" customFormat="1">
      <c r="B41" s="85" t="s">
        <v>691</v>
      </c>
      <c r="C41" s="95" t="s">
        <v>720</v>
      </c>
      <c r="D41" s="96" t="s">
        <v>693</v>
      </c>
      <c r="E41" s="96" t="s">
        <v>147</v>
      </c>
      <c r="F41" s="101">
        <v>43433</v>
      </c>
      <c r="G41" s="97">
        <v>77429.100000000006</v>
      </c>
      <c r="H41" s="98">
        <v>-1.2825</v>
      </c>
      <c r="I41" s="97">
        <v>-0.99302999999999997</v>
      </c>
      <c r="J41" s="99">
        <v>3.1641599767522522E-3</v>
      </c>
      <c r="K41" s="99">
        <f>I41/'סכום נכסי הקרן'!$C$42</f>
        <v>-8.5547006545955604E-5</v>
      </c>
    </row>
    <row r="42" spans="2:11" s="116" customFormat="1">
      <c r="B42" s="85" t="s">
        <v>691</v>
      </c>
      <c r="C42" s="95" t="s">
        <v>721</v>
      </c>
      <c r="D42" s="96" t="s">
        <v>693</v>
      </c>
      <c r="E42" s="96" t="s">
        <v>147</v>
      </c>
      <c r="F42" s="101">
        <v>43437</v>
      </c>
      <c r="G42" s="97">
        <v>48071.4</v>
      </c>
      <c r="H42" s="98">
        <v>-0.98950000000000005</v>
      </c>
      <c r="I42" s="97">
        <v>-0.47569</v>
      </c>
      <c r="J42" s="99">
        <v>1.515723854607896E-3</v>
      </c>
      <c r="K42" s="99">
        <f>I42/'סכום נכסי הקרן'!$C$42</f>
        <v>-4.097948253712941E-5</v>
      </c>
    </row>
    <row r="43" spans="2:11" s="116" customFormat="1">
      <c r="B43" s="85" t="s">
        <v>691</v>
      </c>
      <c r="C43" s="95" t="s">
        <v>722</v>
      </c>
      <c r="D43" s="96" t="s">
        <v>693</v>
      </c>
      <c r="E43" s="96" t="s">
        <v>147</v>
      </c>
      <c r="F43" s="101">
        <v>43438</v>
      </c>
      <c r="G43" s="97">
        <v>25931.5</v>
      </c>
      <c r="H43" s="98">
        <v>-0.80700000000000005</v>
      </c>
      <c r="I43" s="97">
        <v>-0.20926</v>
      </c>
      <c r="J43" s="99">
        <v>6.6677957034044929E-4</v>
      </c>
      <c r="K43" s="99">
        <f>I43/'סכום נכסי הקרן'!$C$42</f>
        <v>-1.8027216287329354E-5</v>
      </c>
    </row>
    <row r="44" spans="2:11" s="116" customFormat="1">
      <c r="B44" s="85" t="s">
        <v>691</v>
      </c>
      <c r="C44" s="95" t="s">
        <v>723</v>
      </c>
      <c r="D44" s="96" t="s">
        <v>693</v>
      </c>
      <c r="E44" s="96" t="s">
        <v>147</v>
      </c>
      <c r="F44" s="101">
        <v>43440</v>
      </c>
      <c r="G44" s="97">
        <v>74960</v>
      </c>
      <c r="H44" s="98">
        <v>0.64780000000000004</v>
      </c>
      <c r="I44" s="97">
        <v>0.48557</v>
      </c>
      <c r="J44" s="99">
        <v>-1.5472051800163049E-3</v>
      </c>
      <c r="K44" s="99">
        <f>I44/'סכום נכסי הקרן'!$C$42</f>
        <v>4.1830619385637558E-5</v>
      </c>
    </row>
    <row r="45" spans="2:11" s="116" customFormat="1">
      <c r="B45" s="85" t="s">
        <v>691</v>
      </c>
      <c r="C45" s="95" t="s">
        <v>724</v>
      </c>
      <c r="D45" s="96" t="s">
        <v>693</v>
      </c>
      <c r="E45" s="96" t="s">
        <v>147</v>
      </c>
      <c r="F45" s="101">
        <v>43444</v>
      </c>
      <c r="G45" s="97">
        <v>142424</v>
      </c>
      <c r="H45" s="98">
        <v>0.50549999999999995</v>
      </c>
      <c r="I45" s="97">
        <v>0.71999000000000002</v>
      </c>
      <c r="J45" s="99">
        <v>-2.2941537936032688E-3</v>
      </c>
      <c r="K45" s="99">
        <f>I45/'סכום נכסי הקרן'!$C$42</f>
        <v>6.2025305623216394E-5</v>
      </c>
    </row>
    <row r="46" spans="2:11" s="116" customFormat="1">
      <c r="B46" s="85" t="s">
        <v>691</v>
      </c>
      <c r="C46" s="95" t="s">
        <v>725</v>
      </c>
      <c r="D46" s="96" t="s">
        <v>693</v>
      </c>
      <c r="E46" s="96" t="s">
        <v>147</v>
      </c>
      <c r="F46" s="101">
        <v>43445</v>
      </c>
      <c r="G46" s="97">
        <v>35455.9</v>
      </c>
      <c r="H46" s="98">
        <v>-5.91E-2</v>
      </c>
      <c r="I46" s="97">
        <v>-2.095E-2</v>
      </c>
      <c r="J46" s="99">
        <v>6.6754429889288018E-5</v>
      </c>
      <c r="K46" s="99">
        <f>I46/'סכום נכסי הקרן'!$C$42</f>
        <v>-1.8047891676361942E-6</v>
      </c>
    </row>
    <row r="47" spans="2:11" s="116" customFormat="1">
      <c r="B47" s="85" t="s">
        <v>691</v>
      </c>
      <c r="C47" s="95" t="s">
        <v>726</v>
      </c>
      <c r="D47" s="96" t="s">
        <v>693</v>
      </c>
      <c r="E47" s="96" t="s">
        <v>147</v>
      </c>
      <c r="F47" s="101">
        <v>43451</v>
      </c>
      <c r="G47" s="97">
        <v>88338.85</v>
      </c>
      <c r="H47" s="98">
        <v>0.65659999999999996</v>
      </c>
      <c r="I47" s="97">
        <v>0.58004999999999995</v>
      </c>
      <c r="J47" s="99">
        <v>-1.8482533201566356E-3</v>
      </c>
      <c r="K47" s="99">
        <f>I47/'סכום נכסי הקרן'!$C$42</f>
        <v>4.9969830868132429E-5</v>
      </c>
    </row>
    <row r="48" spans="2:11" s="116" customFormat="1">
      <c r="B48" s="85" t="s">
        <v>691</v>
      </c>
      <c r="C48" s="95" t="s">
        <v>727</v>
      </c>
      <c r="D48" s="96" t="s">
        <v>693</v>
      </c>
      <c r="E48" s="96" t="s">
        <v>147</v>
      </c>
      <c r="F48" s="101">
        <v>43454</v>
      </c>
      <c r="G48" s="97">
        <v>112440</v>
      </c>
      <c r="H48" s="98">
        <v>-0.16600000000000001</v>
      </c>
      <c r="I48" s="97">
        <v>-0.18661000000000003</v>
      </c>
      <c r="J48" s="99">
        <v>5.9460831320477521E-4</v>
      </c>
      <c r="K48" s="99">
        <f>I48/'סכום נכסי הקרן'!$C$42</f>
        <v>-1.6075976447379009E-5</v>
      </c>
    </row>
    <row r="49" spans="2:11" s="116" customFormat="1">
      <c r="B49" s="86"/>
      <c r="C49" s="95"/>
      <c r="D49" s="95"/>
      <c r="E49" s="95"/>
      <c r="F49" s="95"/>
      <c r="G49" s="97"/>
      <c r="H49" s="98"/>
      <c r="I49" s="95"/>
      <c r="J49" s="99"/>
      <c r="K49" s="95"/>
    </row>
    <row r="50" spans="2:11" s="116" customFormat="1">
      <c r="B50" s="84" t="s">
        <v>211</v>
      </c>
      <c r="C50" s="91"/>
      <c r="D50" s="91"/>
      <c r="E50" s="91"/>
      <c r="F50" s="91"/>
      <c r="G50" s="92"/>
      <c r="H50" s="93"/>
      <c r="I50" s="92">
        <v>-0.12390000000000001</v>
      </c>
      <c r="J50" s="94">
        <v>3.9479111519249581E-4</v>
      </c>
      <c r="K50" s="94">
        <f>I50/'סכום נכסי הקרן'!$C$42</f>
        <v>-1.0673669588072767E-5</v>
      </c>
    </row>
    <row r="51" spans="2:11" s="116" customFormat="1">
      <c r="B51" s="85" t="s">
        <v>728</v>
      </c>
      <c r="C51" s="95" t="s">
        <v>729</v>
      </c>
      <c r="D51" s="96" t="s">
        <v>693</v>
      </c>
      <c r="E51" s="96" t="s">
        <v>149</v>
      </c>
      <c r="F51" s="101">
        <v>43383</v>
      </c>
      <c r="G51" s="97">
        <v>4784.1000000000004</v>
      </c>
      <c r="H51" s="98">
        <v>1.093</v>
      </c>
      <c r="I51" s="97">
        <v>5.2289999999999996E-2</v>
      </c>
      <c r="J51" s="99">
        <v>-1.6661523336090073E-4</v>
      </c>
      <c r="K51" s="99">
        <f>I51/'סכום נכסי הקרן'!$C$42</f>
        <v>4.5046503854747774E-6</v>
      </c>
    </row>
    <row r="52" spans="2:11" s="116" customFormat="1">
      <c r="B52" s="85" t="s">
        <v>728</v>
      </c>
      <c r="C52" s="95" t="s">
        <v>730</v>
      </c>
      <c r="D52" s="96" t="s">
        <v>693</v>
      </c>
      <c r="E52" s="96" t="s">
        <v>149</v>
      </c>
      <c r="F52" s="101">
        <v>43328</v>
      </c>
      <c r="G52" s="97">
        <v>38624.400000000001</v>
      </c>
      <c r="H52" s="98">
        <v>-0.34939999999999999</v>
      </c>
      <c r="I52" s="97">
        <v>-0.13496</v>
      </c>
      <c r="J52" s="99">
        <v>4.3003235598369028E-4</v>
      </c>
      <c r="K52" s="99">
        <f>I52/'סכום נכסי הקרן'!$C$42</f>
        <v>-1.1626460432657792E-5</v>
      </c>
    </row>
    <row r="53" spans="2:11" s="116" customFormat="1">
      <c r="B53" s="85" t="s">
        <v>728</v>
      </c>
      <c r="C53" s="95" t="s">
        <v>731</v>
      </c>
      <c r="D53" s="96" t="s">
        <v>693</v>
      </c>
      <c r="E53" s="96" t="s">
        <v>149</v>
      </c>
      <c r="F53" s="101">
        <v>43425</v>
      </c>
      <c r="G53" s="97">
        <v>19312.2</v>
      </c>
      <c r="H53" s="98">
        <v>-9.4999999999999998E-3</v>
      </c>
      <c r="I53" s="97">
        <v>-1.8400000000000001E-3</v>
      </c>
      <c r="J53" s="99">
        <v>5.8629189019708811E-6</v>
      </c>
      <c r="K53" s="99">
        <f>I53/'סכום נכסי הקרן'!$C$42</f>
        <v>-1.5851131591649628E-7</v>
      </c>
    </row>
    <row r="54" spans="2:11" s="116" customFormat="1">
      <c r="B54" s="85" t="s">
        <v>728</v>
      </c>
      <c r="C54" s="95" t="s">
        <v>732</v>
      </c>
      <c r="D54" s="96" t="s">
        <v>693</v>
      </c>
      <c r="E54" s="96" t="s">
        <v>149</v>
      </c>
      <c r="F54" s="101">
        <v>43440</v>
      </c>
      <c r="G54" s="97">
        <v>13725.48</v>
      </c>
      <c r="H54" s="98">
        <v>-0.28699999999999998</v>
      </c>
      <c r="I54" s="97">
        <v>-3.9390000000000001E-2</v>
      </c>
      <c r="J54" s="99">
        <v>1.2551107366773535E-4</v>
      </c>
      <c r="K54" s="99">
        <f>I54/'סכום נכסי הקרן'!$C$42</f>
        <v>-3.393348224973255E-6</v>
      </c>
    </row>
    <row r="55" spans="2:11" s="116" customFormat="1">
      <c r="B55" s="118"/>
    </row>
    <row r="56" spans="2:11" s="116" customFormat="1">
      <c r="B56" s="118"/>
    </row>
    <row r="57" spans="2:11" s="116" customFormat="1">
      <c r="B57" s="118"/>
    </row>
    <row r="58" spans="2:11">
      <c r="B58" s="80" t="s">
        <v>231</v>
      </c>
      <c r="C58" s="1"/>
      <c r="D58" s="1"/>
    </row>
    <row r="59" spans="2:11">
      <c r="B59" s="80" t="s">
        <v>96</v>
      </c>
      <c r="C59" s="1"/>
      <c r="D59" s="1"/>
    </row>
    <row r="60" spans="2:11">
      <c r="B60" s="80" t="s">
        <v>214</v>
      </c>
      <c r="C60" s="1"/>
      <c r="D60" s="1"/>
    </row>
    <row r="61" spans="2:11">
      <c r="B61" s="80" t="s">
        <v>222</v>
      </c>
      <c r="C61" s="1"/>
      <c r="D61" s="1"/>
    </row>
    <row r="62" spans="2:11">
      <c r="C62" s="1"/>
      <c r="D62" s="1"/>
    </row>
    <row r="63" spans="2:11">
      <c r="C63" s="1"/>
      <c r="D63" s="1"/>
    </row>
    <row r="64" spans="2:11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163</v>
      </c>
      <c r="C1" s="78" t="s" vm="1">
        <v>232</v>
      </c>
    </row>
    <row r="2" spans="2:78">
      <c r="B2" s="57" t="s">
        <v>162</v>
      </c>
      <c r="C2" s="78" t="s">
        <v>233</v>
      </c>
    </row>
    <row r="3" spans="2:78">
      <c r="B3" s="57" t="s">
        <v>164</v>
      </c>
      <c r="C3" s="78" t="s">
        <v>234</v>
      </c>
    </row>
    <row r="4" spans="2:78">
      <c r="B4" s="57" t="s">
        <v>165</v>
      </c>
      <c r="C4" s="78">
        <v>2146</v>
      </c>
    </row>
    <row r="6" spans="2:78" ht="26.25" customHeight="1">
      <c r="B6" s="136" t="s">
        <v>194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84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100</v>
      </c>
      <c r="C8" s="31" t="s">
        <v>33</v>
      </c>
      <c r="D8" s="31" t="s">
        <v>36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94</v>
      </c>
      <c r="O8" s="31" t="s">
        <v>43</v>
      </c>
      <c r="P8" s="31" t="s">
        <v>166</v>
      </c>
      <c r="Q8" s="32" t="s">
        <v>168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223</v>
      </c>
      <c r="M9" s="17"/>
      <c r="N9" s="17" t="s">
        <v>219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97</v>
      </c>
      <c r="R10" s="1"/>
      <c r="S10" s="1"/>
      <c r="T10" s="1"/>
      <c r="U10" s="1"/>
      <c r="V10" s="1"/>
    </row>
    <row r="11" spans="2:78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1"/>
      <c r="S11" s="1"/>
      <c r="T11" s="1"/>
      <c r="U11" s="1"/>
      <c r="V11" s="1"/>
      <c r="BZ11" s="1"/>
    </row>
    <row r="12" spans="2:78" ht="18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</row>
    <row r="13" spans="2:78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</row>
    <row r="14" spans="2:78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</row>
    <row r="15" spans="2:78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</row>
    <row r="16" spans="2:7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</row>
    <row r="17" spans="2:17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</row>
    <row r="18" spans="2:17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</row>
    <row r="19" spans="2:17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</row>
    <row r="20" spans="2:17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</row>
    <row r="21" spans="2:17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</row>
    <row r="22" spans="2:17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2:17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17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17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17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17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17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17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17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17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17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2:17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163</v>
      </c>
      <c r="C1" s="78" t="s" vm="1">
        <v>232</v>
      </c>
    </row>
    <row r="2" spans="2:61">
      <c r="B2" s="57" t="s">
        <v>162</v>
      </c>
      <c r="C2" s="78" t="s">
        <v>233</v>
      </c>
    </row>
    <row r="3" spans="2:61">
      <c r="B3" s="57" t="s">
        <v>164</v>
      </c>
      <c r="C3" s="78" t="s">
        <v>234</v>
      </c>
    </row>
    <row r="4" spans="2:61">
      <c r="B4" s="57" t="s">
        <v>165</v>
      </c>
      <c r="C4" s="78">
        <v>2146</v>
      </c>
    </row>
    <row r="6" spans="2:61" ht="26.25" customHeight="1">
      <c r="B6" s="136" t="s">
        <v>195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100</v>
      </c>
      <c r="C7" s="31" t="s">
        <v>207</v>
      </c>
      <c r="D7" s="31" t="s">
        <v>33</v>
      </c>
      <c r="E7" s="31" t="s">
        <v>101</v>
      </c>
      <c r="F7" s="31" t="s">
        <v>15</v>
      </c>
      <c r="G7" s="31" t="s">
        <v>86</v>
      </c>
      <c r="H7" s="31" t="s">
        <v>48</v>
      </c>
      <c r="I7" s="31" t="s">
        <v>18</v>
      </c>
      <c r="J7" s="31" t="s">
        <v>85</v>
      </c>
      <c r="K7" s="14" t="s">
        <v>29</v>
      </c>
      <c r="L7" s="71" t="s">
        <v>19</v>
      </c>
      <c r="M7" s="31" t="s">
        <v>216</v>
      </c>
      <c r="N7" s="31" t="s">
        <v>215</v>
      </c>
      <c r="O7" s="31" t="s">
        <v>94</v>
      </c>
      <c r="P7" s="31" t="s">
        <v>166</v>
      </c>
      <c r="Q7" s="32" t="s">
        <v>168</v>
      </c>
      <c r="R7" s="1"/>
      <c r="S7" s="1"/>
      <c r="T7" s="1"/>
      <c r="U7" s="1"/>
      <c r="V7" s="1"/>
      <c r="W7" s="1"/>
      <c r="BH7" s="3" t="s">
        <v>146</v>
      </c>
      <c r="BI7" s="3" t="s">
        <v>148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223</v>
      </c>
      <c r="N8" s="17"/>
      <c r="O8" s="17" t="s">
        <v>219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144</v>
      </c>
      <c r="BI8" s="3" t="s">
        <v>147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97</v>
      </c>
      <c r="R9" s="1"/>
      <c r="S9" s="1"/>
      <c r="T9" s="1"/>
      <c r="U9" s="1"/>
      <c r="V9" s="1"/>
      <c r="W9" s="1"/>
      <c r="BH9" s="4" t="s">
        <v>145</v>
      </c>
      <c r="BI9" s="4" t="s">
        <v>149</v>
      </c>
    </row>
    <row r="10" spans="2:61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1"/>
      <c r="S10" s="1"/>
      <c r="T10" s="1"/>
      <c r="U10" s="1"/>
      <c r="V10" s="1"/>
      <c r="W10" s="1"/>
      <c r="BH10" s="1" t="s">
        <v>24</v>
      </c>
      <c r="BI10" s="4" t="s">
        <v>150</v>
      </c>
    </row>
    <row r="11" spans="2:61" ht="21.75" customHeight="1">
      <c r="B11" s="80" t="s">
        <v>231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BI11" s="1" t="s">
        <v>156</v>
      </c>
    </row>
    <row r="12" spans="2:61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BI12" s="1" t="s">
        <v>151</v>
      </c>
    </row>
    <row r="13" spans="2:61">
      <c r="B13" s="80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BI13" s="1" t="s">
        <v>152</v>
      </c>
    </row>
    <row r="14" spans="2:61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BI14" s="1" t="s">
        <v>153</v>
      </c>
    </row>
    <row r="15" spans="2:61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BI15" s="1" t="s">
        <v>155</v>
      </c>
    </row>
    <row r="16" spans="2:61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BI16" s="1" t="s">
        <v>154</v>
      </c>
    </row>
    <row r="17" spans="2:61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BI17" s="1" t="s">
        <v>157</v>
      </c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BI18" s="1" t="s">
        <v>158</v>
      </c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BI19" s="1" t="s">
        <v>159</v>
      </c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BI20" s="1" t="s">
        <v>160</v>
      </c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BI21" s="1" t="s">
        <v>161</v>
      </c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BI22" s="1" t="s">
        <v>24</v>
      </c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</row>
    <row r="33" spans="2:17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</row>
    <row r="34" spans="2:17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</row>
    <row r="35" spans="2:17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</row>
    <row r="36" spans="2:17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</row>
    <row r="37" spans="2:17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</row>
    <row r="38" spans="2:17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2:17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</row>
    <row r="40" spans="2:17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</row>
    <row r="41" spans="2:17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</row>
    <row r="42" spans="2:17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</row>
    <row r="43" spans="2:17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</row>
    <row r="44" spans="2:17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2:17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</row>
    <row r="46" spans="2:17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</row>
    <row r="47" spans="2:17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</row>
    <row r="48" spans="2:17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</row>
    <row r="49" spans="2:17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</row>
    <row r="50" spans="2:17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</row>
    <row r="51" spans="2:17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</row>
    <row r="52" spans="2:17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</row>
    <row r="53" spans="2:17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</row>
    <row r="54" spans="2:17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</row>
    <row r="55" spans="2:17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</row>
    <row r="56" spans="2:17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</row>
    <row r="57" spans="2:17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</row>
    <row r="58" spans="2:17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</row>
    <row r="59" spans="2:17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</row>
    <row r="60" spans="2:17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</row>
    <row r="61" spans="2:17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</row>
    <row r="62" spans="2:17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</row>
    <row r="63" spans="2:17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</row>
    <row r="64" spans="2:17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</row>
    <row r="65" spans="2:17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</row>
    <row r="66" spans="2:17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</row>
    <row r="67" spans="2:17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</row>
    <row r="68" spans="2:17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</row>
    <row r="69" spans="2:17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</row>
    <row r="70" spans="2:17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</row>
    <row r="71" spans="2:17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</row>
    <row r="72" spans="2:17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</row>
    <row r="73" spans="2:17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</row>
    <row r="74" spans="2:17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</row>
    <row r="75" spans="2:17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</row>
    <row r="76" spans="2:17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</row>
    <row r="77" spans="2:17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</row>
    <row r="78" spans="2:17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</row>
    <row r="79" spans="2:17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</row>
    <row r="80" spans="2:17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</row>
    <row r="81" spans="2:17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</row>
    <row r="82" spans="2:17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</row>
    <row r="83" spans="2:17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</row>
    <row r="84" spans="2:17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</row>
    <row r="85" spans="2:17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</row>
    <row r="86" spans="2:17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</row>
    <row r="87" spans="2:17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</row>
    <row r="88" spans="2:17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</row>
    <row r="89" spans="2:17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</row>
    <row r="90" spans="2:17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</row>
    <row r="91" spans="2:17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</row>
    <row r="92" spans="2:17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</row>
    <row r="93" spans="2:17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</row>
    <row r="94" spans="2:17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</row>
    <row r="95" spans="2:17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</row>
    <row r="96" spans="2:17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</row>
    <row r="97" spans="2:17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</row>
    <row r="98" spans="2:17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</row>
    <row r="99" spans="2:17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</row>
    <row r="100" spans="2:17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</row>
    <row r="101" spans="2:17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</row>
    <row r="102" spans="2:17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</row>
    <row r="103" spans="2:17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</row>
    <row r="104" spans="2:17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</row>
    <row r="105" spans="2:17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</row>
    <row r="106" spans="2:1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</row>
    <row r="107" spans="2:1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</row>
    <row r="108" spans="2:17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</row>
    <row r="109" spans="2:17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163</v>
      </c>
      <c r="C1" s="78" t="s" vm="1">
        <v>232</v>
      </c>
    </row>
    <row r="2" spans="2:64">
      <c r="B2" s="57" t="s">
        <v>162</v>
      </c>
      <c r="C2" s="78" t="s">
        <v>233</v>
      </c>
    </row>
    <row r="3" spans="2:64">
      <c r="B3" s="57" t="s">
        <v>164</v>
      </c>
      <c r="C3" s="78" t="s">
        <v>234</v>
      </c>
    </row>
    <row r="4" spans="2:64">
      <c r="B4" s="57" t="s">
        <v>165</v>
      </c>
      <c r="C4" s="78">
        <v>2146</v>
      </c>
    </row>
    <row r="6" spans="2:64" ht="26.25" customHeight="1">
      <c r="B6" s="136" t="s">
        <v>196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78.75">
      <c r="B7" s="60" t="s">
        <v>100</v>
      </c>
      <c r="C7" s="61" t="s">
        <v>33</v>
      </c>
      <c r="D7" s="61" t="s">
        <v>101</v>
      </c>
      <c r="E7" s="61" t="s">
        <v>15</v>
      </c>
      <c r="F7" s="61" t="s">
        <v>48</v>
      </c>
      <c r="G7" s="61" t="s">
        <v>18</v>
      </c>
      <c r="H7" s="61" t="s">
        <v>85</v>
      </c>
      <c r="I7" s="61" t="s">
        <v>37</v>
      </c>
      <c r="J7" s="61" t="s">
        <v>19</v>
      </c>
      <c r="K7" s="61" t="s">
        <v>216</v>
      </c>
      <c r="L7" s="61" t="s">
        <v>215</v>
      </c>
      <c r="M7" s="61" t="s">
        <v>94</v>
      </c>
      <c r="N7" s="61" t="s">
        <v>166</v>
      </c>
      <c r="O7" s="63" t="s">
        <v>168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223</v>
      </c>
      <c r="L8" s="33"/>
      <c r="M8" s="33" t="s">
        <v>219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1"/>
      <c r="Q10" s="1"/>
      <c r="R10" s="1"/>
      <c r="S10" s="1"/>
      <c r="T10" s="1"/>
      <c r="U10" s="1"/>
      <c r="BL10" s="1"/>
    </row>
    <row r="11" spans="2:64" ht="20.25" customHeight="1">
      <c r="B11" s="80" t="s">
        <v>231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</row>
    <row r="12" spans="2:64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</row>
    <row r="13" spans="2:64">
      <c r="B13" s="80" t="s">
        <v>214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</row>
    <row r="14" spans="2:64">
      <c r="B14" s="80" t="s">
        <v>222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</row>
    <row r="15" spans="2:64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4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15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15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15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15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1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</row>
    <row r="38" spans="2:15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</row>
    <row r="39" spans="2:15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15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15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15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15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15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15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15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15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15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163</v>
      </c>
      <c r="C1" s="78" t="s" vm="1">
        <v>232</v>
      </c>
    </row>
    <row r="2" spans="2:56">
      <c r="B2" s="57" t="s">
        <v>162</v>
      </c>
      <c r="C2" s="78" t="s">
        <v>233</v>
      </c>
    </row>
    <row r="3" spans="2:56">
      <c r="B3" s="57" t="s">
        <v>164</v>
      </c>
      <c r="C3" s="78" t="s">
        <v>234</v>
      </c>
    </row>
    <row r="4" spans="2:56">
      <c r="B4" s="57" t="s">
        <v>165</v>
      </c>
      <c r="C4" s="78">
        <v>2146</v>
      </c>
    </row>
    <row r="6" spans="2:56" ht="26.25" customHeight="1">
      <c r="B6" s="136" t="s">
        <v>197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100</v>
      </c>
      <c r="C7" s="62" t="s">
        <v>39</v>
      </c>
      <c r="D7" s="62" t="s">
        <v>69</v>
      </c>
      <c r="E7" s="62" t="s">
        <v>40</v>
      </c>
      <c r="F7" s="62" t="s">
        <v>85</v>
      </c>
      <c r="G7" s="62" t="s">
        <v>208</v>
      </c>
      <c r="H7" s="62" t="s">
        <v>166</v>
      </c>
      <c r="I7" s="64" t="s">
        <v>167</v>
      </c>
      <c r="J7" s="77" t="s">
        <v>226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0"/>
      <c r="C11" s="79"/>
      <c r="D11" s="79"/>
      <c r="E11" s="79"/>
      <c r="F11" s="79"/>
      <c r="G11" s="79"/>
      <c r="H11" s="79"/>
      <c r="I11" s="79"/>
      <c r="J11" s="79"/>
    </row>
    <row r="12" spans="2:56">
      <c r="B12" s="100"/>
      <c r="C12" s="79"/>
      <c r="D12" s="79"/>
      <c r="E12" s="79"/>
      <c r="F12" s="79"/>
      <c r="G12" s="79"/>
      <c r="H12" s="79"/>
      <c r="I12" s="79"/>
      <c r="J12" s="79"/>
    </row>
    <row r="13" spans="2:56">
      <c r="B13" s="79"/>
      <c r="C13" s="79"/>
      <c r="D13" s="79"/>
      <c r="E13" s="79"/>
      <c r="F13" s="79"/>
      <c r="G13" s="79"/>
      <c r="H13" s="79"/>
      <c r="I13" s="79"/>
      <c r="J13" s="79"/>
    </row>
    <row r="14" spans="2:56">
      <c r="B14" s="79"/>
      <c r="C14" s="79"/>
      <c r="D14" s="79"/>
      <c r="E14" s="79"/>
      <c r="F14" s="79"/>
      <c r="G14" s="79"/>
      <c r="H14" s="79"/>
      <c r="I14" s="79"/>
      <c r="J14" s="79"/>
    </row>
    <row r="15" spans="2:56">
      <c r="B15" s="79"/>
      <c r="C15" s="79"/>
      <c r="D15" s="79"/>
      <c r="E15" s="79"/>
      <c r="F15" s="79"/>
      <c r="G15" s="79"/>
      <c r="H15" s="79"/>
      <c r="I15" s="79"/>
      <c r="J15" s="79"/>
    </row>
    <row r="16" spans="2:56">
      <c r="B16" s="79"/>
      <c r="C16" s="79"/>
      <c r="D16" s="79"/>
      <c r="E16" s="79"/>
      <c r="F16" s="79"/>
      <c r="G16" s="79"/>
      <c r="H16" s="79"/>
      <c r="I16" s="79"/>
      <c r="J16" s="79"/>
    </row>
    <row r="17" spans="2:10">
      <c r="B17" s="79"/>
      <c r="C17" s="79"/>
      <c r="D17" s="79"/>
      <c r="E17" s="79"/>
      <c r="F17" s="79"/>
      <c r="G17" s="79"/>
      <c r="H17" s="79"/>
      <c r="I17" s="79"/>
      <c r="J17" s="79"/>
    </row>
    <row r="18" spans="2:10">
      <c r="B18" s="79"/>
      <c r="C18" s="79"/>
      <c r="D18" s="79"/>
      <c r="E18" s="79"/>
      <c r="F18" s="79"/>
      <c r="G18" s="79"/>
      <c r="H18" s="79"/>
      <c r="I18" s="79"/>
      <c r="J18" s="79"/>
    </row>
    <row r="19" spans="2:10">
      <c r="B19" s="79"/>
      <c r="C19" s="79"/>
      <c r="D19" s="79"/>
      <c r="E19" s="79"/>
      <c r="F19" s="79"/>
      <c r="G19" s="79"/>
      <c r="H19" s="79"/>
      <c r="I19" s="79"/>
      <c r="J19" s="79"/>
    </row>
    <row r="20" spans="2:10">
      <c r="B20" s="79"/>
      <c r="C20" s="79"/>
      <c r="D20" s="79"/>
      <c r="E20" s="79"/>
      <c r="F20" s="79"/>
      <c r="G20" s="79"/>
      <c r="H20" s="79"/>
      <c r="I20" s="79"/>
      <c r="J20" s="79"/>
    </row>
    <row r="21" spans="2:10">
      <c r="B21" s="79"/>
      <c r="C21" s="79"/>
      <c r="D21" s="79"/>
      <c r="E21" s="79"/>
      <c r="F21" s="79"/>
      <c r="G21" s="79"/>
      <c r="H21" s="79"/>
      <c r="I21" s="79"/>
      <c r="J21" s="79"/>
    </row>
    <row r="22" spans="2:10">
      <c r="B22" s="79"/>
      <c r="C22" s="79"/>
      <c r="D22" s="79"/>
      <c r="E22" s="79"/>
      <c r="F22" s="79"/>
      <c r="G22" s="79"/>
      <c r="H22" s="79"/>
      <c r="I22" s="79"/>
      <c r="J22" s="79"/>
    </row>
    <row r="23" spans="2:10">
      <c r="B23" s="79"/>
      <c r="C23" s="79"/>
      <c r="D23" s="79"/>
      <c r="E23" s="79"/>
      <c r="F23" s="79"/>
      <c r="G23" s="79"/>
      <c r="H23" s="79"/>
      <c r="I23" s="79"/>
      <c r="J23" s="79"/>
    </row>
    <row r="24" spans="2:10">
      <c r="B24" s="79"/>
      <c r="C24" s="79"/>
      <c r="D24" s="79"/>
      <c r="E24" s="79"/>
      <c r="F24" s="79"/>
      <c r="G24" s="79"/>
      <c r="H24" s="79"/>
      <c r="I24" s="79"/>
      <c r="J24" s="79"/>
    </row>
    <row r="25" spans="2:10">
      <c r="B25" s="79"/>
      <c r="C25" s="79"/>
      <c r="D25" s="79"/>
      <c r="E25" s="79"/>
      <c r="F25" s="79"/>
      <c r="G25" s="79"/>
      <c r="H25" s="79"/>
      <c r="I25" s="79"/>
      <c r="J25" s="79"/>
    </row>
    <row r="26" spans="2:10">
      <c r="B26" s="79"/>
      <c r="C26" s="79"/>
      <c r="D26" s="79"/>
      <c r="E26" s="79"/>
      <c r="F26" s="79"/>
      <c r="G26" s="79"/>
      <c r="H26" s="79"/>
      <c r="I26" s="79"/>
      <c r="J26" s="79"/>
    </row>
    <row r="27" spans="2:10">
      <c r="B27" s="79"/>
      <c r="C27" s="79"/>
      <c r="D27" s="79"/>
      <c r="E27" s="79"/>
      <c r="F27" s="79"/>
      <c r="G27" s="79"/>
      <c r="H27" s="79"/>
      <c r="I27" s="79"/>
      <c r="J27" s="79"/>
    </row>
    <row r="28" spans="2:10">
      <c r="B28" s="79"/>
      <c r="C28" s="79"/>
      <c r="D28" s="79"/>
      <c r="E28" s="79"/>
      <c r="F28" s="79"/>
      <c r="G28" s="79"/>
      <c r="H28" s="79"/>
      <c r="I28" s="79"/>
      <c r="J28" s="79"/>
    </row>
    <row r="29" spans="2:10">
      <c r="B29" s="79"/>
      <c r="C29" s="79"/>
      <c r="D29" s="79"/>
      <c r="E29" s="79"/>
      <c r="F29" s="79"/>
      <c r="G29" s="79"/>
      <c r="H29" s="79"/>
      <c r="I29" s="79"/>
      <c r="J29" s="79"/>
    </row>
    <row r="30" spans="2:10">
      <c r="B30" s="79"/>
      <c r="C30" s="79"/>
      <c r="D30" s="79"/>
      <c r="E30" s="79"/>
      <c r="F30" s="79"/>
      <c r="G30" s="79"/>
      <c r="H30" s="79"/>
      <c r="I30" s="79"/>
      <c r="J30" s="79"/>
    </row>
    <row r="31" spans="2:10">
      <c r="B31" s="79"/>
      <c r="C31" s="79"/>
      <c r="D31" s="79"/>
      <c r="E31" s="79"/>
      <c r="F31" s="79"/>
      <c r="G31" s="79"/>
      <c r="H31" s="79"/>
      <c r="I31" s="79"/>
      <c r="J31" s="79"/>
    </row>
    <row r="32" spans="2:10">
      <c r="B32" s="79"/>
      <c r="C32" s="79"/>
      <c r="D32" s="79"/>
      <c r="E32" s="79"/>
      <c r="F32" s="79"/>
      <c r="G32" s="79"/>
      <c r="H32" s="79"/>
      <c r="I32" s="79"/>
      <c r="J32" s="79"/>
    </row>
    <row r="33" spans="2:10">
      <c r="B33" s="79"/>
      <c r="C33" s="79"/>
      <c r="D33" s="79"/>
      <c r="E33" s="79"/>
      <c r="F33" s="79"/>
      <c r="G33" s="79"/>
      <c r="H33" s="79"/>
      <c r="I33" s="79"/>
      <c r="J33" s="79"/>
    </row>
    <row r="34" spans="2:10">
      <c r="B34" s="79"/>
      <c r="C34" s="79"/>
      <c r="D34" s="79"/>
      <c r="E34" s="79"/>
      <c r="F34" s="79"/>
      <c r="G34" s="79"/>
      <c r="H34" s="79"/>
      <c r="I34" s="79"/>
      <c r="J34" s="79"/>
    </row>
    <row r="35" spans="2:10">
      <c r="B35" s="79"/>
      <c r="C35" s="79"/>
      <c r="D35" s="79"/>
      <c r="E35" s="79"/>
      <c r="F35" s="79"/>
      <c r="G35" s="79"/>
      <c r="H35" s="79"/>
      <c r="I35" s="79"/>
      <c r="J35" s="79"/>
    </row>
    <row r="36" spans="2:10">
      <c r="B36" s="79"/>
      <c r="C36" s="79"/>
      <c r="D36" s="79"/>
      <c r="E36" s="79"/>
      <c r="F36" s="79"/>
      <c r="G36" s="79"/>
      <c r="H36" s="79"/>
      <c r="I36" s="79"/>
      <c r="J36" s="79"/>
    </row>
    <row r="37" spans="2:10">
      <c r="B37" s="79"/>
      <c r="C37" s="79"/>
      <c r="D37" s="79"/>
      <c r="E37" s="79"/>
      <c r="F37" s="79"/>
      <c r="G37" s="79"/>
      <c r="H37" s="79"/>
      <c r="I37" s="79"/>
      <c r="J37" s="79"/>
    </row>
    <row r="38" spans="2:10">
      <c r="B38" s="79"/>
      <c r="C38" s="79"/>
      <c r="D38" s="79"/>
      <c r="E38" s="79"/>
      <c r="F38" s="79"/>
      <c r="G38" s="79"/>
      <c r="H38" s="79"/>
      <c r="I38" s="79"/>
      <c r="J38" s="79"/>
    </row>
    <row r="39" spans="2:10">
      <c r="B39" s="79"/>
      <c r="C39" s="79"/>
      <c r="D39" s="79"/>
      <c r="E39" s="79"/>
      <c r="F39" s="79"/>
      <c r="G39" s="79"/>
      <c r="H39" s="79"/>
      <c r="I39" s="79"/>
      <c r="J39" s="79"/>
    </row>
    <row r="40" spans="2:10">
      <c r="B40" s="79"/>
      <c r="C40" s="79"/>
      <c r="D40" s="79"/>
      <c r="E40" s="79"/>
      <c r="F40" s="79"/>
      <c r="G40" s="79"/>
      <c r="H40" s="79"/>
      <c r="I40" s="79"/>
      <c r="J40" s="79"/>
    </row>
    <row r="41" spans="2:10">
      <c r="B41" s="79"/>
      <c r="C41" s="79"/>
      <c r="D41" s="79"/>
      <c r="E41" s="79"/>
      <c r="F41" s="79"/>
      <c r="G41" s="79"/>
      <c r="H41" s="79"/>
      <c r="I41" s="79"/>
      <c r="J41" s="79"/>
    </row>
    <row r="42" spans="2:10">
      <c r="B42" s="79"/>
      <c r="C42" s="79"/>
      <c r="D42" s="79"/>
      <c r="E42" s="79"/>
      <c r="F42" s="79"/>
      <c r="G42" s="79"/>
      <c r="H42" s="79"/>
      <c r="I42" s="79"/>
      <c r="J42" s="79"/>
    </row>
    <row r="43" spans="2:10">
      <c r="B43" s="79"/>
      <c r="C43" s="79"/>
      <c r="D43" s="79"/>
      <c r="E43" s="79"/>
      <c r="F43" s="79"/>
      <c r="G43" s="79"/>
      <c r="H43" s="79"/>
      <c r="I43" s="79"/>
      <c r="J43" s="79"/>
    </row>
    <row r="44" spans="2:10">
      <c r="B44" s="79"/>
      <c r="C44" s="79"/>
      <c r="D44" s="79"/>
      <c r="E44" s="79"/>
      <c r="F44" s="79"/>
      <c r="G44" s="79"/>
      <c r="H44" s="79"/>
      <c r="I44" s="79"/>
      <c r="J44" s="79"/>
    </row>
    <row r="45" spans="2:10">
      <c r="B45" s="79"/>
      <c r="C45" s="79"/>
      <c r="D45" s="79"/>
      <c r="E45" s="79"/>
      <c r="F45" s="79"/>
      <c r="G45" s="79"/>
      <c r="H45" s="79"/>
      <c r="I45" s="79"/>
      <c r="J45" s="79"/>
    </row>
    <row r="46" spans="2:10">
      <c r="B46" s="79"/>
      <c r="C46" s="79"/>
      <c r="D46" s="79"/>
      <c r="E46" s="79"/>
      <c r="F46" s="79"/>
      <c r="G46" s="79"/>
      <c r="H46" s="79"/>
      <c r="I46" s="79"/>
      <c r="J46" s="79"/>
    </row>
    <row r="47" spans="2:10">
      <c r="B47" s="79"/>
      <c r="C47" s="79"/>
      <c r="D47" s="79"/>
      <c r="E47" s="79"/>
      <c r="F47" s="79"/>
      <c r="G47" s="79"/>
      <c r="H47" s="79"/>
      <c r="I47" s="79"/>
      <c r="J47" s="79"/>
    </row>
    <row r="48" spans="2:10">
      <c r="B48" s="79"/>
      <c r="C48" s="79"/>
      <c r="D48" s="79"/>
      <c r="E48" s="79"/>
      <c r="F48" s="79"/>
      <c r="G48" s="79"/>
      <c r="H48" s="79"/>
      <c r="I48" s="79"/>
      <c r="J48" s="79"/>
    </row>
    <row r="49" spans="2:10">
      <c r="B49" s="79"/>
      <c r="C49" s="79"/>
      <c r="D49" s="79"/>
      <c r="E49" s="79"/>
      <c r="F49" s="79"/>
      <c r="G49" s="79"/>
      <c r="H49" s="79"/>
      <c r="I49" s="79"/>
      <c r="J49" s="79"/>
    </row>
    <row r="50" spans="2:10">
      <c r="B50" s="79"/>
      <c r="C50" s="79"/>
      <c r="D50" s="79"/>
      <c r="E50" s="79"/>
      <c r="F50" s="79"/>
      <c r="G50" s="79"/>
      <c r="H50" s="79"/>
      <c r="I50" s="79"/>
      <c r="J50" s="79"/>
    </row>
    <row r="51" spans="2:10">
      <c r="B51" s="79"/>
      <c r="C51" s="79"/>
      <c r="D51" s="79"/>
      <c r="E51" s="79"/>
      <c r="F51" s="79"/>
      <c r="G51" s="79"/>
      <c r="H51" s="79"/>
      <c r="I51" s="79"/>
      <c r="J51" s="79"/>
    </row>
    <row r="52" spans="2:10">
      <c r="B52" s="79"/>
      <c r="C52" s="79"/>
      <c r="D52" s="79"/>
      <c r="E52" s="79"/>
      <c r="F52" s="79"/>
      <c r="G52" s="79"/>
      <c r="H52" s="79"/>
      <c r="I52" s="79"/>
      <c r="J52" s="79"/>
    </row>
    <row r="53" spans="2:10">
      <c r="B53" s="79"/>
      <c r="C53" s="79"/>
      <c r="D53" s="79"/>
      <c r="E53" s="79"/>
      <c r="F53" s="79"/>
      <c r="G53" s="79"/>
      <c r="H53" s="79"/>
      <c r="I53" s="79"/>
      <c r="J53" s="79"/>
    </row>
    <row r="54" spans="2:10">
      <c r="B54" s="79"/>
      <c r="C54" s="79"/>
      <c r="D54" s="79"/>
      <c r="E54" s="79"/>
      <c r="F54" s="79"/>
      <c r="G54" s="79"/>
      <c r="H54" s="79"/>
      <c r="I54" s="79"/>
      <c r="J54" s="79"/>
    </row>
    <row r="55" spans="2:10">
      <c r="B55" s="79"/>
      <c r="C55" s="79"/>
      <c r="D55" s="79"/>
      <c r="E55" s="79"/>
      <c r="F55" s="79"/>
      <c r="G55" s="79"/>
      <c r="H55" s="79"/>
      <c r="I55" s="79"/>
      <c r="J55" s="79"/>
    </row>
    <row r="56" spans="2:10">
      <c r="B56" s="79"/>
      <c r="C56" s="79"/>
      <c r="D56" s="79"/>
      <c r="E56" s="79"/>
      <c r="F56" s="79"/>
      <c r="G56" s="79"/>
      <c r="H56" s="79"/>
      <c r="I56" s="79"/>
      <c r="J56" s="79"/>
    </row>
    <row r="57" spans="2:10">
      <c r="B57" s="79"/>
      <c r="C57" s="79"/>
      <c r="D57" s="79"/>
      <c r="E57" s="79"/>
      <c r="F57" s="79"/>
      <c r="G57" s="79"/>
      <c r="H57" s="79"/>
      <c r="I57" s="79"/>
      <c r="J57" s="79"/>
    </row>
    <row r="58" spans="2:10">
      <c r="B58" s="79"/>
      <c r="C58" s="79"/>
      <c r="D58" s="79"/>
      <c r="E58" s="79"/>
      <c r="F58" s="79"/>
      <c r="G58" s="79"/>
      <c r="H58" s="79"/>
      <c r="I58" s="79"/>
      <c r="J58" s="79"/>
    </row>
    <row r="59" spans="2:10">
      <c r="B59" s="79"/>
      <c r="C59" s="79"/>
      <c r="D59" s="79"/>
      <c r="E59" s="79"/>
      <c r="F59" s="79"/>
      <c r="G59" s="79"/>
      <c r="H59" s="79"/>
      <c r="I59" s="79"/>
      <c r="J59" s="79"/>
    </row>
    <row r="60" spans="2:10">
      <c r="B60" s="79"/>
      <c r="C60" s="79"/>
      <c r="D60" s="79"/>
      <c r="E60" s="79"/>
      <c r="F60" s="79"/>
      <c r="G60" s="79"/>
      <c r="H60" s="79"/>
      <c r="I60" s="79"/>
      <c r="J60" s="79"/>
    </row>
    <row r="61" spans="2:10">
      <c r="B61" s="79"/>
      <c r="C61" s="79"/>
      <c r="D61" s="79"/>
      <c r="E61" s="79"/>
      <c r="F61" s="79"/>
      <c r="G61" s="79"/>
      <c r="H61" s="79"/>
      <c r="I61" s="79"/>
      <c r="J61" s="79"/>
    </row>
    <row r="62" spans="2:10">
      <c r="B62" s="79"/>
      <c r="C62" s="79"/>
      <c r="D62" s="79"/>
      <c r="E62" s="79"/>
      <c r="F62" s="79"/>
      <c r="G62" s="79"/>
      <c r="H62" s="79"/>
      <c r="I62" s="79"/>
      <c r="J62" s="79"/>
    </row>
    <row r="63" spans="2:10">
      <c r="B63" s="79"/>
      <c r="C63" s="79"/>
      <c r="D63" s="79"/>
      <c r="E63" s="79"/>
      <c r="F63" s="79"/>
      <c r="G63" s="79"/>
      <c r="H63" s="79"/>
      <c r="I63" s="79"/>
      <c r="J63" s="79"/>
    </row>
    <row r="64" spans="2:10">
      <c r="B64" s="79"/>
      <c r="C64" s="79"/>
      <c r="D64" s="79"/>
      <c r="E64" s="79"/>
      <c r="F64" s="79"/>
      <c r="G64" s="79"/>
      <c r="H64" s="79"/>
      <c r="I64" s="79"/>
      <c r="J64" s="79"/>
    </row>
    <row r="65" spans="2:10">
      <c r="B65" s="79"/>
      <c r="C65" s="79"/>
      <c r="D65" s="79"/>
      <c r="E65" s="79"/>
      <c r="F65" s="79"/>
      <c r="G65" s="79"/>
      <c r="H65" s="79"/>
      <c r="I65" s="79"/>
      <c r="J65" s="79"/>
    </row>
    <row r="66" spans="2:10">
      <c r="B66" s="79"/>
      <c r="C66" s="79"/>
      <c r="D66" s="79"/>
      <c r="E66" s="79"/>
      <c r="F66" s="79"/>
      <c r="G66" s="79"/>
      <c r="H66" s="79"/>
      <c r="I66" s="79"/>
      <c r="J66" s="79"/>
    </row>
    <row r="67" spans="2:10">
      <c r="B67" s="79"/>
      <c r="C67" s="79"/>
      <c r="D67" s="79"/>
      <c r="E67" s="79"/>
      <c r="F67" s="79"/>
      <c r="G67" s="79"/>
      <c r="H67" s="79"/>
      <c r="I67" s="79"/>
      <c r="J67" s="79"/>
    </row>
    <row r="68" spans="2:10">
      <c r="B68" s="79"/>
      <c r="C68" s="79"/>
      <c r="D68" s="79"/>
      <c r="E68" s="79"/>
      <c r="F68" s="79"/>
      <c r="G68" s="79"/>
      <c r="H68" s="79"/>
      <c r="I68" s="79"/>
      <c r="J68" s="79"/>
    </row>
    <row r="69" spans="2:10">
      <c r="B69" s="79"/>
      <c r="C69" s="79"/>
      <c r="D69" s="79"/>
      <c r="E69" s="79"/>
      <c r="F69" s="79"/>
      <c r="G69" s="79"/>
      <c r="H69" s="79"/>
      <c r="I69" s="79"/>
      <c r="J69" s="79"/>
    </row>
    <row r="70" spans="2:10">
      <c r="B70" s="79"/>
      <c r="C70" s="79"/>
      <c r="D70" s="79"/>
      <c r="E70" s="79"/>
      <c r="F70" s="79"/>
      <c r="G70" s="79"/>
      <c r="H70" s="79"/>
      <c r="I70" s="79"/>
      <c r="J70" s="79"/>
    </row>
    <row r="71" spans="2:10">
      <c r="B71" s="79"/>
      <c r="C71" s="79"/>
      <c r="D71" s="79"/>
      <c r="E71" s="79"/>
      <c r="F71" s="79"/>
      <c r="G71" s="79"/>
      <c r="H71" s="79"/>
      <c r="I71" s="79"/>
      <c r="J71" s="79"/>
    </row>
    <row r="72" spans="2:10">
      <c r="B72" s="79"/>
      <c r="C72" s="79"/>
      <c r="D72" s="79"/>
      <c r="E72" s="79"/>
      <c r="F72" s="79"/>
      <c r="G72" s="79"/>
      <c r="H72" s="79"/>
      <c r="I72" s="79"/>
      <c r="J72" s="79"/>
    </row>
    <row r="73" spans="2:10">
      <c r="B73" s="79"/>
      <c r="C73" s="79"/>
      <c r="D73" s="79"/>
      <c r="E73" s="79"/>
      <c r="F73" s="79"/>
      <c r="G73" s="79"/>
      <c r="H73" s="79"/>
      <c r="I73" s="79"/>
      <c r="J73" s="79"/>
    </row>
    <row r="74" spans="2:10">
      <c r="B74" s="79"/>
      <c r="C74" s="79"/>
      <c r="D74" s="79"/>
      <c r="E74" s="79"/>
      <c r="F74" s="79"/>
      <c r="G74" s="79"/>
      <c r="H74" s="79"/>
      <c r="I74" s="79"/>
      <c r="J74" s="79"/>
    </row>
    <row r="75" spans="2:10">
      <c r="B75" s="79"/>
      <c r="C75" s="79"/>
      <c r="D75" s="79"/>
      <c r="E75" s="79"/>
      <c r="F75" s="79"/>
      <c r="G75" s="79"/>
      <c r="H75" s="79"/>
      <c r="I75" s="79"/>
      <c r="J75" s="79"/>
    </row>
    <row r="76" spans="2:10">
      <c r="B76" s="79"/>
      <c r="C76" s="79"/>
      <c r="D76" s="79"/>
      <c r="E76" s="79"/>
      <c r="F76" s="79"/>
      <c r="G76" s="79"/>
      <c r="H76" s="79"/>
      <c r="I76" s="79"/>
      <c r="J76" s="79"/>
    </row>
    <row r="77" spans="2:10">
      <c r="B77" s="79"/>
      <c r="C77" s="79"/>
      <c r="D77" s="79"/>
      <c r="E77" s="79"/>
      <c r="F77" s="79"/>
      <c r="G77" s="79"/>
      <c r="H77" s="79"/>
      <c r="I77" s="79"/>
      <c r="J77" s="79"/>
    </row>
    <row r="78" spans="2:10">
      <c r="B78" s="79"/>
      <c r="C78" s="79"/>
      <c r="D78" s="79"/>
      <c r="E78" s="79"/>
      <c r="F78" s="79"/>
      <c r="G78" s="79"/>
      <c r="H78" s="79"/>
      <c r="I78" s="79"/>
      <c r="J78" s="79"/>
    </row>
    <row r="79" spans="2:10">
      <c r="B79" s="79"/>
      <c r="C79" s="79"/>
      <c r="D79" s="79"/>
      <c r="E79" s="79"/>
      <c r="F79" s="79"/>
      <c r="G79" s="79"/>
      <c r="H79" s="79"/>
      <c r="I79" s="79"/>
      <c r="J79" s="79"/>
    </row>
    <row r="80" spans="2:10">
      <c r="B80" s="79"/>
      <c r="C80" s="79"/>
      <c r="D80" s="79"/>
      <c r="E80" s="79"/>
      <c r="F80" s="79"/>
      <c r="G80" s="79"/>
      <c r="H80" s="79"/>
      <c r="I80" s="79"/>
      <c r="J80" s="79"/>
    </row>
    <row r="81" spans="2:10">
      <c r="B81" s="79"/>
      <c r="C81" s="79"/>
      <c r="D81" s="79"/>
      <c r="E81" s="79"/>
      <c r="F81" s="79"/>
      <c r="G81" s="79"/>
      <c r="H81" s="79"/>
      <c r="I81" s="79"/>
      <c r="J81" s="79"/>
    </row>
    <row r="82" spans="2:10">
      <c r="B82" s="79"/>
      <c r="C82" s="79"/>
      <c r="D82" s="79"/>
      <c r="E82" s="79"/>
      <c r="F82" s="79"/>
      <c r="G82" s="79"/>
      <c r="H82" s="79"/>
      <c r="I82" s="79"/>
      <c r="J82" s="79"/>
    </row>
    <row r="83" spans="2:10">
      <c r="B83" s="79"/>
      <c r="C83" s="79"/>
      <c r="D83" s="79"/>
      <c r="E83" s="79"/>
      <c r="F83" s="79"/>
      <c r="G83" s="79"/>
      <c r="H83" s="79"/>
      <c r="I83" s="79"/>
      <c r="J83" s="79"/>
    </row>
    <row r="84" spans="2:10">
      <c r="B84" s="79"/>
      <c r="C84" s="79"/>
      <c r="D84" s="79"/>
      <c r="E84" s="79"/>
      <c r="F84" s="79"/>
      <c r="G84" s="79"/>
      <c r="H84" s="79"/>
      <c r="I84" s="79"/>
      <c r="J84" s="79"/>
    </row>
    <row r="85" spans="2:10">
      <c r="B85" s="79"/>
      <c r="C85" s="79"/>
      <c r="D85" s="79"/>
      <c r="E85" s="79"/>
      <c r="F85" s="79"/>
      <c r="G85" s="79"/>
      <c r="H85" s="79"/>
      <c r="I85" s="79"/>
      <c r="J85" s="79"/>
    </row>
    <row r="86" spans="2:10">
      <c r="B86" s="79"/>
      <c r="C86" s="79"/>
      <c r="D86" s="79"/>
      <c r="E86" s="79"/>
      <c r="F86" s="79"/>
      <c r="G86" s="79"/>
      <c r="H86" s="79"/>
      <c r="I86" s="79"/>
      <c r="J86" s="79"/>
    </row>
    <row r="87" spans="2:10">
      <c r="B87" s="79"/>
      <c r="C87" s="79"/>
      <c r="D87" s="79"/>
      <c r="E87" s="79"/>
      <c r="F87" s="79"/>
      <c r="G87" s="79"/>
      <c r="H87" s="79"/>
      <c r="I87" s="79"/>
      <c r="J87" s="79"/>
    </row>
    <row r="88" spans="2:10">
      <c r="B88" s="79"/>
      <c r="C88" s="79"/>
      <c r="D88" s="79"/>
      <c r="E88" s="79"/>
      <c r="F88" s="79"/>
      <c r="G88" s="79"/>
      <c r="H88" s="79"/>
      <c r="I88" s="79"/>
      <c r="J88" s="79"/>
    </row>
    <row r="89" spans="2:10">
      <c r="B89" s="79"/>
      <c r="C89" s="79"/>
      <c r="D89" s="79"/>
      <c r="E89" s="79"/>
      <c r="F89" s="79"/>
      <c r="G89" s="79"/>
      <c r="H89" s="79"/>
      <c r="I89" s="79"/>
      <c r="J89" s="79"/>
    </row>
    <row r="90" spans="2:10">
      <c r="B90" s="79"/>
      <c r="C90" s="79"/>
      <c r="D90" s="79"/>
      <c r="E90" s="79"/>
      <c r="F90" s="79"/>
      <c r="G90" s="79"/>
      <c r="H90" s="79"/>
      <c r="I90" s="79"/>
      <c r="J90" s="79"/>
    </row>
    <row r="91" spans="2:10">
      <c r="B91" s="79"/>
      <c r="C91" s="79"/>
      <c r="D91" s="79"/>
      <c r="E91" s="79"/>
      <c r="F91" s="79"/>
      <c r="G91" s="79"/>
      <c r="H91" s="79"/>
      <c r="I91" s="79"/>
      <c r="J91" s="79"/>
    </row>
    <row r="92" spans="2:10">
      <c r="B92" s="79"/>
      <c r="C92" s="79"/>
      <c r="D92" s="79"/>
      <c r="E92" s="79"/>
      <c r="F92" s="79"/>
      <c r="G92" s="79"/>
      <c r="H92" s="79"/>
      <c r="I92" s="79"/>
      <c r="J92" s="79"/>
    </row>
    <row r="93" spans="2:10">
      <c r="B93" s="79"/>
      <c r="C93" s="79"/>
      <c r="D93" s="79"/>
      <c r="E93" s="79"/>
      <c r="F93" s="79"/>
      <c r="G93" s="79"/>
      <c r="H93" s="79"/>
      <c r="I93" s="79"/>
      <c r="J93" s="79"/>
    </row>
    <row r="94" spans="2:10">
      <c r="B94" s="79"/>
      <c r="C94" s="79"/>
      <c r="D94" s="79"/>
      <c r="E94" s="79"/>
      <c r="F94" s="79"/>
      <c r="G94" s="79"/>
      <c r="H94" s="79"/>
      <c r="I94" s="79"/>
      <c r="J94" s="79"/>
    </row>
    <row r="95" spans="2:10">
      <c r="B95" s="79"/>
      <c r="C95" s="79"/>
      <c r="D95" s="79"/>
      <c r="E95" s="79"/>
      <c r="F95" s="79"/>
      <c r="G95" s="79"/>
      <c r="H95" s="79"/>
      <c r="I95" s="79"/>
      <c r="J95" s="79"/>
    </row>
    <row r="96" spans="2:10">
      <c r="B96" s="79"/>
      <c r="C96" s="79"/>
      <c r="D96" s="79"/>
      <c r="E96" s="79"/>
      <c r="F96" s="79"/>
      <c r="G96" s="79"/>
      <c r="H96" s="79"/>
      <c r="I96" s="79"/>
      <c r="J96" s="79"/>
    </row>
    <row r="97" spans="2:10">
      <c r="B97" s="79"/>
      <c r="C97" s="79"/>
      <c r="D97" s="79"/>
      <c r="E97" s="79"/>
      <c r="F97" s="79"/>
      <c r="G97" s="79"/>
      <c r="H97" s="79"/>
      <c r="I97" s="79"/>
      <c r="J97" s="79"/>
    </row>
    <row r="98" spans="2:10">
      <c r="B98" s="79"/>
      <c r="C98" s="79"/>
      <c r="D98" s="79"/>
      <c r="E98" s="79"/>
      <c r="F98" s="79"/>
      <c r="G98" s="79"/>
      <c r="H98" s="79"/>
      <c r="I98" s="79"/>
      <c r="J98" s="79"/>
    </row>
    <row r="99" spans="2:10">
      <c r="B99" s="79"/>
      <c r="C99" s="79"/>
      <c r="D99" s="79"/>
      <c r="E99" s="79"/>
      <c r="F99" s="79"/>
      <c r="G99" s="79"/>
      <c r="H99" s="79"/>
      <c r="I99" s="79"/>
      <c r="J99" s="79"/>
    </row>
    <row r="100" spans="2:10">
      <c r="B100" s="79"/>
      <c r="C100" s="79"/>
      <c r="D100" s="79"/>
      <c r="E100" s="79"/>
      <c r="F100" s="79"/>
      <c r="G100" s="79"/>
      <c r="H100" s="79"/>
      <c r="I100" s="79"/>
      <c r="J100" s="79"/>
    </row>
    <row r="101" spans="2:10">
      <c r="B101" s="79"/>
      <c r="C101" s="79"/>
      <c r="D101" s="79"/>
      <c r="E101" s="79"/>
      <c r="F101" s="79"/>
      <c r="G101" s="79"/>
      <c r="H101" s="79"/>
      <c r="I101" s="79"/>
      <c r="J101" s="79"/>
    </row>
    <row r="102" spans="2:10">
      <c r="B102" s="79"/>
      <c r="C102" s="79"/>
      <c r="D102" s="79"/>
      <c r="E102" s="79"/>
      <c r="F102" s="79"/>
      <c r="G102" s="79"/>
      <c r="H102" s="79"/>
      <c r="I102" s="79"/>
      <c r="J102" s="79"/>
    </row>
    <row r="103" spans="2:10">
      <c r="B103" s="79"/>
      <c r="C103" s="79"/>
      <c r="D103" s="79"/>
      <c r="E103" s="79"/>
      <c r="F103" s="79"/>
      <c r="G103" s="79"/>
      <c r="H103" s="79"/>
      <c r="I103" s="79"/>
      <c r="J103" s="79"/>
    </row>
    <row r="104" spans="2:10"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2:10">
      <c r="B105" s="79"/>
      <c r="C105" s="79"/>
      <c r="D105" s="79"/>
      <c r="E105" s="79"/>
      <c r="F105" s="79"/>
      <c r="G105" s="79"/>
      <c r="H105" s="79"/>
      <c r="I105" s="79"/>
      <c r="J105" s="79"/>
    </row>
    <row r="106" spans="2:10">
      <c r="B106" s="79"/>
      <c r="C106" s="79"/>
      <c r="D106" s="79"/>
      <c r="E106" s="79"/>
      <c r="F106" s="79"/>
      <c r="G106" s="79"/>
      <c r="H106" s="79"/>
      <c r="I106" s="79"/>
      <c r="J106" s="79"/>
    </row>
    <row r="107" spans="2:10">
      <c r="B107" s="79"/>
      <c r="C107" s="79"/>
      <c r="D107" s="79"/>
      <c r="E107" s="79"/>
      <c r="F107" s="79"/>
      <c r="G107" s="79"/>
      <c r="H107" s="79"/>
      <c r="I107" s="79"/>
      <c r="J107" s="79"/>
    </row>
    <row r="108" spans="2:10">
      <c r="B108" s="79"/>
      <c r="C108" s="79"/>
      <c r="D108" s="79"/>
      <c r="E108" s="79"/>
      <c r="F108" s="79"/>
      <c r="G108" s="79"/>
      <c r="H108" s="79"/>
      <c r="I108" s="79"/>
      <c r="J108" s="79"/>
    </row>
    <row r="109" spans="2:10">
      <c r="B109" s="79"/>
      <c r="C109" s="79"/>
      <c r="D109" s="79"/>
      <c r="E109" s="79"/>
      <c r="F109" s="79"/>
      <c r="G109" s="79"/>
      <c r="H109" s="79"/>
      <c r="I109" s="79"/>
      <c r="J109" s="79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232</v>
      </c>
    </row>
    <row r="2" spans="2:60">
      <c r="B2" s="57" t="s">
        <v>162</v>
      </c>
      <c r="C2" s="78" t="s">
        <v>233</v>
      </c>
    </row>
    <row r="3" spans="2:60">
      <c r="B3" s="57" t="s">
        <v>164</v>
      </c>
      <c r="C3" s="78" t="s">
        <v>234</v>
      </c>
    </row>
    <row r="4" spans="2:60">
      <c r="B4" s="57" t="s">
        <v>165</v>
      </c>
      <c r="C4" s="78">
        <v>2146</v>
      </c>
    </row>
    <row r="6" spans="2:60" ht="26.25" customHeight="1">
      <c r="B6" s="136" t="s">
        <v>198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100</v>
      </c>
      <c r="C7" s="60" t="s">
        <v>101</v>
      </c>
      <c r="D7" s="60" t="s">
        <v>15</v>
      </c>
      <c r="E7" s="60" t="s">
        <v>16</v>
      </c>
      <c r="F7" s="60" t="s">
        <v>41</v>
      </c>
      <c r="G7" s="60" t="s">
        <v>85</v>
      </c>
      <c r="H7" s="60" t="s">
        <v>38</v>
      </c>
      <c r="I7" s="60" t="s">
        <v>94</v>
      </c>
      <c r="J7" s="60" t="s">
        <v>166</v>
      </c>
      <c r="K7" s="60" t="s">
        <v>167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219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163</v>
      </c>
      <c r="C1" s="78" t="s" vm="1">
        <v>232</v>
      </c>
    </row>
    <row r="2" spans="2:60">
      <c r="B2" s="57" t="s">
        <v>162</v>
      </c>
      <c r="C2" s="78" t="s">
        <v>233</v>
      </c>
    </row>
    <row r="3" spans="2:60">
      <c r="B3" s="57" t="s">
        <v>164</v>
      </c>
      <c r="C3" s="78" t="s">
        <v>234</v>
      </c>
    </row>
    <row r="4" spans="2:60">
      <c r="B4" s="57" t="s">
        <v>165</v>
      </c>
      <c r="C4" s="78">
        <v>2146</v>
      </c>
    </row>
    <row r="6" spans="2:60" ht="26.25" customHeight="1">
      <c r="B6" s="136" t="s">
        <v>199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100</v>
      </c>
      <c r="C7" s="62" t="s">
        <v>33</v>
      </c>
      <c r="D7" s="62" t="s">
        <v>15</v>
      </c>
      <c r="E7" s="62" t="s">
        <v>16</v>
      </c>
      <c r="F7" s="62" t="s">
        <v>41</v>
      </c>
      <c r="G7" s="62" t="s">
        <v>85</v>
      </c>
      <c r="H7" s="62" t="s">
        <v>38</v>
      </c>
      <c r="I7" s="62" t="s">
        <v>94</v>
      </c>
      <c r="J7" s="62" t="s">
        <v>166</v>
      </c>
      <c r="K7" s="64" t="s">
        <v>167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0"/>
      <c r="C11" s="79"/>
      <c r="D11" s="79"/>
      <c r="E11" s="79"/>
      <c r="F11" s="79"/>
      <c r="G11" s="79"/>
      <c r="H11" s="79"/>
      <c r="I11" s="79"/>
      <c r="J11" s="79"/>
      <c r="K11" s="79"/>
    </row>
    <row r="12" spans="2:60">
      <c r="B12" s="100"/>
      <c r="C12" s="79"/>
      <c r="D12" s="79"/>
      <c r="E12" s="79"/>
      <c r="F12" s="79"/>
      <c r="G12" s="79"/>
      <c r="H12" s="79"/>
      <c r="I12" s="79"/>
      <c r="J12" s="79"/>
      <c r="K12" s="79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79"/>
      <c r="C13" s="79"/>
      <c r="D13" s="79"/>
      <c r="E13" s="79"/>
      <c r="F13" s="79"/>
      <c r="G13" s="79"/>
      <c r="H13" s="79"/>
      <c r="I13" s="79"/>
      <c r="J13" s="79"/>
      <c r="K13" s="79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79"/>
      <c r="C14" s="79"/>
      <c r="D14" s="79"/>
      <c r="E14" s="79"/>
      <c r="F14" s="79"/>
      <c r="G14" s="79"/>
      <c r="H14" s="79"/>
      <c r="I14" s="79"/>
      <c r="J14" s="79"/>
      <c r="K14" s="79"/>
    </row>
    <row r="15" spans="2:60">
      <c r="B15" s="79"/>
      <c r="C15" s="79"/>
      <c r="D15" s="79"/>
      <c r="E15" s="79"/>
      <c r="F15" s="79"/>
      <c r="G15" s="79"/>
      <c r="H15" s="79"/>
      <c r="I15" s="79"/>
      <c r="J15" s="79"/>
      <c r="K15" s="79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79"/>
      <c r="C16" s="79"/>
      <c r="D16" s="79"/>
      <c r="E16" s="79"/>
      <c r="F16" s="79"/>
      <c r="G16" s="79"/>
      <c r="H16" s="79"/>
      <c r="I16" s="79"/>
      <c r="J16" s="79"/>
      <c r="K16" s="79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79"/>
      <c r="C17" s="79"/>
      <c r="D17" s="79"/>
      <c r="E17" s="79"/>
      <c r="F17" s="79"/>
      <c r="G17" s="79"/>
      <c r="H17" s="79"/>
      <c r="I17" s="79"/>
      <c r="J17" s="79"/>
      <c r="K17" s="79"/>
    </row>
    <row r="18" spans="2:11">
      <c r="B18" s="79"/>
      <c r="C18" s="79"/>
      <c r="D18" s="79"/>
      <c r="E18" s="79"/>
      <c r="F18" s="79"/>
      <c r="G18" s="79"/>
      <c r="H18" s="79"/>
      <c r="I18" s="79"/>
      <c r="J18" s="79"/>
      <c r="K18" s="79"/>
    </row>
    <row r="19" spans="2:11">
      <c r="B19" s="79"/>
      <c r="C19" s="79"/>
      <c r="D19" s="79"/>
      <c r="E19" s="79"/>
      <c r="F19" s="79"/>
      <c r="G19" s="79"/>
      <c r="H19" s="79"/>
      <c r="I19" s="79"/>
      <c r="J19" s="79"/>
      <c r="K19" s="79"/>
    </row>
    <row r="20" spans="2:11">
      <c r="B20" s="79"/>
      <c r="C20" s="79"/>
      <c r="D20" s="79"/>
      <c r="E20" s="79"/>
      <c r="F20" s="79"/>
      <c r="G20" s="79"/>
      <c r="H20" s="79"/>
      <c r="I20" s="79"/>
      <c r="J20" s="79"/>
      <c r="K20" s="79"/>
    </row>
    <row r="21" spans="2:11">
      <c r="B21" s="79"/>
      <c r="C21" s="79"/>
      <c r="D21" s="79"/>
      <c r="E21" s="79"/>
      <c r="F21" s="79"/>
      <c r="G21" s="79"/>
      <c r="H21" s="79"/>
      <c r="I21" s="79"/>
      <c r="J21" s="79"/>
      <c r="K21" s="79"/>
    </row>
    <row r="22" spans="2:11">
      <c r="B22" s="79"/>
      <c r="C22" s="79"/>
      <c r="D22" s="79"/>
      <c r="E22" s="79"/>
      <c r="F22" s="79"/>
      <c r="G22" s="79"/>
      <c r="H22" s="79"/>
      <c r="I22" s="79"/>
      <c r="J22" s="79"/>
      <c r="K22" s="79"/>
    </row>
    <row r="23" spans="2:11">
      <c r="B23" s="79"/>
      <c r="C23" s="79"/>
      <c r="D23" s="79"/>
      <c r="E23" s="79"/>
      <c r="F23" s="79"/>
      <c r="G23" s="79"/>
      <c r="H23" s="79"/>
      <c r="I23" s="79"/>
      <c r="J23" s="79"/>
      <c r="K23" s="79"/>
    </row>
    <row r="24" spans="2:11">
      <c r="B24" s="79"/>
      <c r="C24" s="79"/>
      <c r="D24" s="79"/>
      <c r="E24" s="79"/>
      <c r="F24" s="79"/>
      <c r="G24" s="79"/>
      <c r="H24" s="79"/>
      <c r="I24" s="79"/>
      <c r="J24" s="79"/>
      <c r="K24" s="79"/>
    </row>
    <row r="25" spans="2:11">
      <c r="B25" s="79"/>
      <c r="C25" s="79"/>
      <c r="D25" s="79"/>
      <c r="E25" s="79"/>
      <c r="F25" s="79"/>
      <c r="G25" s="79"/>
      <c r="H25" s="79"/>
      <c r="I25" s="79"/>
      <c r="J25" s="79"/>
      <c r="K25" s="79"/>
    </row>
    <row r="26" spans="2:11">
      <c r="B26" s="79"/>
      <c r="C26" s="79"/>
      <c r="D26" s="79"/>
      <c r="E26" s="79"/>
      <c r="F26" s="79"/>
      <c r="G26" s="79"/>
      <c r="H26" s="79"/>
      <c r="I26" s="79"/>
      <c r="J26" s="79"/>
      <c r="K26" s="79"/>
    </row>
    <row r="27" spans="2:11">
      <c r="B27" s="79"/>
      <c r="C27" s="79"/>
      <c r="D27" s="79"/>
      <c r="E27" s="79"/>
      <c r="F27" s="79"/>
      <c r="G27" s="79"/>
      <c r="H27" s="79"/>
      <c r="I27" s="79"/>
      <c r="J27" s="79"/>
      <c r="K27" s="79"/>
    </row>
    <row r="28" spans="2:11">
      <c r="B28" s="79"/>
      <c r="C28" s="79"/>
      <c r="D28" s="79"/>
      <c r="E28" s="79"/>
      <c r="F28" s="79"/>
      <c r="G28" s="79"/>
      <c r="H28" s="79"/>
      <c r="I28" s="79"/>
      <c r="J28" s="79"/>
      <c r="K28" s="79"/>
    </row>
    <row r="29" spans="2:11">
      <c r="B29" s="79"/>
      <c r="C29" s="79"/>
      <c r="D29" s="79"/>
      <c r="E29" s="79"/>
      <c r="F29" s="79"/>
      <c r="G29" s="79"/>
      <c r="H29" s="79"/>
      <c r="I29" s="79"/>
      <c r="J29" s="79"/>
      <c r="K29" s="79"/>
    </row>
    <row r="30" spans="2:11">
      <c r="B30" s="79"/>
      <c r="C30" s="79"/>
      <c r="D30" s="79"/>
      <c r="E30" s="79"/>
      <c r="F30" s="79"/>
      <c r="G30" s="79"/>
      <c r="H30" s="79"/>
      <c r="I30" s="79"/>
      <c r="J30" s="79"/>
      <c r="K30" s="79"/>
    </row>
    <row r="31" spans="2:11">
      <c r="B31" s="79"/>
      <c r="C31" s="79"/>
      <c r="D31" s="79"/>
      <c r="E31" s="79"/>
      <c r="F31" s="79"/>
      <c r="G31" s="79"/>
      <c r="H31" s="79"/>
      <c r="I31" s="79"/>
      <c r="J31" s="79"/>
      <c r="K31" s="79"/>
    </row>
    <row r="32" spans="2:11">
      <c r="B32" s="79"/>
      <c r="C32" s="79"/>
      <c r="D32" s="79"/>
      <c r="E32" s="79"/>
      <c r="F32" s="79"/>
      <c r="G32" s="79"/>
      <c r="H32" s="79"/>
      <c r="I32" s="79"/>
      <c r="J32" s="79"/>
      <c r="K32" s="79"/>
    </row>
    <row r="33" spans="2:11">
      <c r="B33" s="79"/>
      <c r="C33" s="79"/>
      <c r="D33" s="79"/>
      <c r="E33" s="79"/>
      <c r="F33" s="79"/>
      <c r="G33" s="79"/>
      <c r="H33" s="79"/>
      <c r="I33" s="79"/>
      <c r="J33" s="79"/>
      <c r="K33" s="79"/>
    </row>
    <row r="34" spans="2:11">
      <c r="B34" s="79"/>
      <c r="C34" s="79"/>
      <c r="D34" s="79"/>
      <c r="E34" s="79"/>
      <c r="F34" s="79"/>
      <c r="G34" s="79"/>
      <c r="H34" s="79"/>
      <c r="I34" s="79"/>
      <c r="J34" s="79"/>
      <c r="K34" s="79"/>
    </row>
    <row r="35" spans="2:11">
      <c r="B35" s="79"/>
      <c r="C35" s="79"/>
      <c r="D35" s="79"/>
      <c r="E35" s="79"/>
      <c r="F35" s="79"/>
      <c r="G35" s="79"/>
      <c r="H35" s="79"/>
      <c r="I35" s="79"/>
      <c r="J35" s="79"/>
      <c r="K35" s="79"/>
    </row>
    <row r="36" spans="2:11">
      <c r="B36" s="79"/>
      <c r="C36" s="79"/>
      <c r="D36" s="79"/>
      <c r="E36" s="79"/>
      <c r="F36" s="79"/>
      <c r="G36" s="79"/>
      <c r="H36" s="79"/>
      <c r="I36" s="79"/>
      <c r="J36" s="79"/>
      <c r="K36" s="79"/>
    </row>
    <row r="37" spans="2:11">
      <c r="B37" s="79"/>
      <c r="C37" s="79"/>
      <c r="D37" s="79"/>
      <c r="E37" s="79"/>
      <c r="F37" s="79"/>
      <c r="G37" s="79"/>
      <c r="H37" s="79"/>
      <c r="I37" s="79"/>
      <c r="J37" s="79"/>
      <c r="K37" s="79"/>
    </row>
    <row r="38" spans="2:11">
      <c r="B38" s="79"/>
      <c r="C38" s="79"/>
      <c r="D38" s="79"/>
      <c r="E38" s="79"/>
      <c r="F38" s="79"/>
      <c r="G38" s="79"/>
      <c r="H38" s="79"/>
      <c r="I38" s="79"/>
      <c r="J38" s="79"/>
      <c r="K38" s="79"/>
    </row>
    <row r="39" spans="2:11">
      <c r="B39" s="79"/>
      <c r="C39" s="79"/>
      <c r="D39" s="79"/>
      <c r="E39" s="79"/>
      <c r="F39" s="79"/>
      <c r="G39" s="79"/>
      <c r="H39" s="79"/>
      <c r="I39" s="79"/>
      <c r="J39" s="79"/>
      <c r="K39" s="79"/>
    </row>
    <row r="40" spans="2:11">
      <c r="B40" s="79"/>
      <c r="C40" s="79"/>
      <c r="D40" s="79"/>
      <c r="E40" s="79"/>
      <c r="F40" s="79"/>
      <c r="G40" s="79"/>
      <c r="H40" s="79"/>
      <c r="I40" s="79"/>
      <c r="J40" s="79"/>
      <c r="K40" s="79"/>
    </row>
    <row r="41" spans="2:11">
      <c r="B41" s="79"/>
      <c r="C41" s="79"/>
      <c r="D41" s="79"/>
      <c r="E41" s="79"/>
      <c r="F41" s="79"/>
      <c r="G41" s="79"/>
      <c r="H41" s="79"/>
      <c r="I41" s="79"/>
      <c r="J41" s="79"/>
      <c r="K41" s="79"/>
    </row>
    <row r="42" spans="2:11">
      <c r="B42" s="79"/>
      <c r="C42" s="79"/>
      <c r="D42" s="79"/>
      <c r="E42" s="79"/>
      <c r="F42" s="79"/>
      <c r="G42" s="79"/>
      <c r="H42" s="79"/>
      <c r="I42" s="79"/>
      <c r="J42" s="79"/>
      <c r="K42" s="79"/>
    </row>
    <row r="43" spans="2:11">
      <c r="B43" s="79"/>
      <c r="C43" s="79"/>
      <c r="D43" s="79"/>
      <c r="E43" s="79"/>
      <c r="F43" s="79"/>
      <c r="G43" s="79"/>
      <c r="H43" s="79"/>
      <c r="I43" s="79"/>
      <c r="J43" s="79"/>
      <c r="K43" s="79"/>
    </row>
    <row r="44" spans="2:11">
      <c r="B44" s="79"/>
      <c r="C44" s="79"/>
      <c r="D44" s="79"/>
      <c r="E44" s="79"/>
      <c r="F44" s="79"/>
      <c r="G44" s="79"/>
      <c r="H44" s="79"/>
      <c r="I44" s="79"/>
      <c r="J44" s="79"/>
      <c r="K44" s="79"/>
    </row>
    <row r="45" spans="2:11">
      <c r="B45" s="79"/>
      <c r="C45" s="79"/>
      <c r="D45" s="79"/>
      <c r="E45" s="79"/>
      <c r="F45" s="79"/>
      <c r="G45" s="79"/>
      <c r="H45" s="79"/>
      <c r="I45" s="79"/>
      <c r="J45" s="79"/>
      <c r="K45" s="79"/>
    </row>
    <row r="46" spans="2:11">
      <c r="B46" s="79"/>
      <c r="C46" s="79"/>
      <c r="D46" s="79"/>
      <c r="E46" s="79"/>
      <c r="F46" s="79"/>
      <c r="G46" s="79"/>
      <c r="H46" s="79"/>
      <c r="I46" s="79"/>
      <c r="J46" s="79"/>
      <c r="K46" s="79"/>
    </row>
    <row r="47" spans="2:11">
      <c r="B47" s="79"/>
      <c r="C47" s="79"/>
      <c r="D47" s="79"/>
      <c r="E47" s="79"/>
      <c r="F47" s="79"/>
      <c r="G47" s="79"/>
      <c r="H47" s="79"/>
      <c r="I47" s="79"/>
      <c r="J47" s="79"/>
      <c r="K47" s="79"/>
    </row>
    <row r="48" spans="2:11">
      <c r="B48" s="79"/>
      <c r="C48" s="79"/>
      <c r="D48" s="79"/>
      <c r="E48" s="79"/>
      <c r="F48" s="79"/>
      <c r="G48" s="79"/>
      <c r="H48" s="79"/>
      <c r="I48" s="79"/>
      <c r="J48" s="79"/>
      <c r="K48" s="79"/>
    </row>
    <row r="49" spans="2:11">
      <c r="B49" s="79"/>
      <c r="C49" s="79"/>
      <c r="D49" s="79"/>
      <c r="E49" s="79"/>
      <c r="F49" s="79"/>
      <c r="G49" s="79"/>
      <c r="H49" s="79"/>
      <c r="I49" s="79"/>
      <c r="J49" s="79"/>
      <c r="K49" s="79"/>
    </row>
    <row r="50" spans="2:11">
      <c r="B50" s="79"/>
      <c r="C50" s="79"/>
      <c r="D50" s="79"/>
      <c r="E50" s="79"/>
      <c r="F50" s="79"/>
      <c r="G50" s="79"/>
      <c r="H50" s="79"/>
      <c r="I50" s="79"/>
      <c r="J50" s="79"/>
      <c r="K50" s="79"/>
    </row>
    <row r="51" spans="2:11">
      <c r="B51" s="79"/>
      <c r="C51" s="79"/>
      <c r="D51" s="79"/>
      <c r="E51" s="79"/>
      <c r="F51" s="79"/>
      <c r="G51" s="79"/>
      <c r="H51" s="79"/>
      <c r="I51" s="79"/>
      <c r="J51" s="79"/>
      <c r="K51" s="79"/>
    </row>
    <row r="52" spans="2:11">
      <c r="B52" s="79"/>
      <c r="C52" s="79"/>
      <c r="D52" s="79"/>
      <c r="E52" s="79"/>
      <c r="F52" s="79"/>
      <c r="G52" s="79"/>
      <c r="H52" s="79"/>
      <c r="I52" s="79"/>
      <c r="J52" s="79"/>
      <c r="K52" s="79"/>
    </row>
    <row r="53" spans="2:11">
      <c r="B53" s="79"/>
      <c r="C53" s="79"/>
      <c r="D53" s="79"/>
      <c r="E53" s="79"/>
      <c r="F53" s="79"/>
      <c r="G53" s="79"/>
      <c r="H53" s="79"/>
      <c r="I53" s="79"/>
      <c r="J53" s="79"/>
      <c r="K53" s="79"/>
    </row>
    <row r="54" spans="2:11">
      <c r="B54" s="79"/>
      <c r="C54" s="79"/>
      <c r="D54" s="79"/>
      <c r="E54" s="79"/>
      <c r="F54" s="79"/>
      <c r="G54" s="79"/>
      <c r="H54" s="79"/>
      <c r="I54" s="79"/>
      <c r="J54" s="79"/>
      <c r="K54" s="79"/>
    </row>
    <row r="55" spans="2:11">
      <c r="B55" s="79"/>
      <c r="C55" s="79"/>
      <c r="D55" s="79"/>
      <c r="E55" s="79"/>
      <c r="F55" s="79"/>
      <c r="G55" s="79"/>
      <c r="H55" s="79"/>
      <c r="I55" s="79"/>
      <c r="J55" s="79"/>
      <c r="K55" s="79"/>
    </row>
    <row r="56" spans="2:11">
      <c r="B56" s="79"/>
      <c r="C56" s="79"/>
      <c r="D56" s="79"/>
      <c r="E56" s="79"/>
      <c r="F56" s="79"/>
      <c r="G56" s="79"/>
      <c r="H56" s="79"/>
      <c r="I56" s="79"/>
      <c r="J56" s="79"/>
      <c r="K56" s="79"/>
    </row>
    <row r="57" spans="2:11">
      <c r="B57" s="79"/>
      <c r="C57" s="79"/>
      <c r="D57" s="79"/>
      <c r="E57" s="79"/>
      <c r="F57" s="79"/>
      <c r="G57" s="79"/>
      <c r="H57" s="79"/>
      <c r="I57" s="79"/>
      <c r="J57" s="79"/>
      <c r="K57" s="79"/>
    </row>
    <row r="58" spans="2:11">
      <c r="B58" s="79"/>
      <c r="C58" s="79"/>
      <c r="D58" s="79"/>
      <c r="E58" s="79"/>
      <c r="F58" s="79"/>
      <c r="G58" s="79"/>
      <c r="H58" s="79"/>
      <c r="I58" s="79"/>
      <c r="J58" s="79"/>
      <c r="K58" s="79"/>
    </row>
    <row r="59" spans="2:11">
      <c r="B59" s="79"/>
      <c r="C59" s="79"/>
      <c r="D59" s="79"/>
      <c r="E59" s="79"/>
      <c r="F59" s="79"/>
      <c r="G59" s="79"/>
      <c r="H59" s="79"/>
      <c r="I59" s="79"/>
      <c r="J59" s="79"/>
      <c r="K59" s="79"/>
    </row>
    <row r="60" spans="2:11">
      <c r="B60" s="79"/>
      <c r="C60" s="79"/>
      <c r="D60" s="79"/>
      <c r="E60" s="79"/>
      <c r="F60" s="79"/>
      <c r="G60" s="79"/>
      <c r="H60" s="79"/>
      <c r="I60" s="79"/>
      <c r="J60" s="79"/>
      <c r="K60" s="79"/>
    </row>
    <row r="61" spans="2:11">
      <c r="B61" s="79"/>
      <c r="C61" s="79"/>
      <c r="D61" s="79"/>
      <c r="E61" s="79"/>
      <c r="F61" s="79"/>
      <c r="G61" s="79"/>
      <c r="H61" s="79"/>
      <c r="I61" s="79"/>
      <c r="J61" s="79"/>
      <c r="K61" s="79"/>
    </row>
    <row r="62" spans="2:11">
      <c r="B62" s="79"/>
      <c r="C62" s="79"/>
      <c r="D62" s="79"/>
      <c r="E62" s="79"/>
      <c r="F62" s="79"/>
      <c r="G62" s="79"/>
      <c r="H62" s="79"/>
      <c r="I62" s="79"/>
      <c r="J62" s="79"/>
      <c r="K62" s="79"/>
    </row>
    <row r="63" spans="2:11">
      <c r="B63" s="79"/>
      <c r="C63" s="79"/>
      <c r="D63" s="79"/>
      <c r="E63" s="79"/>
      <c r="F63" s="79"/>
      <c r="G63" s="79"/>
      <c r="H63" s="79"/>
      <c r="I63" s="79"/>
      <c r="J63" s="79"/>
      <c r="K63" s="79"/>
    </row>
    <row r="64" spans="2:11">
      <c r="B64" s="79"/>
      <c r="C64" s="79"/>
      <c r="D64" s="79"/>
      <c r="E64" s="79"/>
      <c r="F64" s="79"/>
      <c r="G64" s="79"/>
      <c r="H64" s="79"/>
      <c r="I64" s="79"/>
      <c r="J64" s="79"/>
      <c r="K64" s="79"/>
    </row>
    <row r="65" spans="2:11">
      <c r="B65" s="79"/>
      <c r="C65" s="79"/>
      <c r="D65" s="79"/>
      <c r="E65" s="79"/>
      <c r="F65" s="79"/>
      <c r="G65" s="79"/>
      <c r="H65" s="79"/>
      <c r="I65" s="79"/>
      <c r="J65" s="79"/>
      <c r="K65" s="79"/>
    </row>
    <row r="66" spans="2:11">
      <c r="B66" s="79"/>
      <c r="C66" s="79"/>
      <c r="D66" s="79"/>
      <c r="E66" s="79"/>
      <c r="F66" s="79"/>
      <c r="G66" s="79"/>
      <c r="H66" s="79"/>
      <c r="I66" s="79"/>
      <c r="J66" s="79"/>
      <c r="K66" s="79"/>
    </row>
    <row r="67" spans="2:11">
      <c r="B67" s="79"/>
      <c r="C67" s="79"/>
      <c r="D67" s="79"/>
      <c r="E67" s="79"/>
      <c r="F67" s="79"/>
      <c r="G67" s="79"/>
      <c r="H67" s="79"/>
      <c r="I67" s="79"/>
      <c r="J67" s="79"/>
      <c r="K67" s="79"/>
    </row>
    <row r="68" spans="2:11">
      <c r="B68" s="79"/>
      <c r="C68" s="79"/>
      <c r="D68" s="79"/>
      <c r="E68" s="79"/>
      <c r="F68" s="79"/>
      <c r="G68" s="79"/>
      <c r="H68" s="79"/>
      <c r="I68" s="79"/>
      <c r="J68" s="79"/>
      <c r="K68" s="79"/>
    </row>
    <row r="69" spans="2:11">
      <c r="B69" s="79"/>
      <c r="C69" s="79"/>
      <c r="D69" s="79"/>
      <c r="E69" s="79"/>
      <c r="F69" s="79"/>
      <c r="G69" s="79"/>
      <c r="H69" s="79"/>
      <c r="I69" s="79"/>
      <c r="J69" s="79"/>
      <c r="K69" s="79"/>
    </row>
    <row r="70" spans="2:11">
      <c r="B70" s="79"/>
      <c r="C70" s="79"/>
      <c r="D70" s="79"/>
      <c r="E70" s="79"/>
      <c r="F70" s="79"/>
      <c r="G70" s="79"/>
      <c r="H70" s="79"/>
      <c r="I70" s="79"/>
      <c r="J70" s="79"/>
      <c r="K70" s="79"/>
    </row>
    <row r="71" spans="2:11">
      <c r="B71" s="79"/>
      <c r="C71" s="79"/>
      <c r="D71" s="79"/>
      <c r="E71" s="79"/>
      <c r="F71" s="79"/>
      <c r="G71" s="79"/>
      <c r="H71" s="79"/>
      <c r="I71" s="79"/>
      <c r="J71" s="79"/>
      <c r="K71" s="79"/>
    </row>
    <row r="72" spans="2:11">
      <c r="B72" s="79"/>
      <c r="C72" s="79"/>
      <c r="D72" s="79"/>
      <c r="E72" s="79"/>
      <c r="F72" s="79"/>
      <c r="G72" s="79"/>
      <c r="H72" s="79"/>
      <c r="I72" s="79"/>
      <c r="J72" s="79"/>
      <c r="K72" s="79"/>
    </row>
    <row r="73" spans="2:11">
      <c r="B73" s="79"/>
      <c r="C73" s="79"/>
      <c r="D73" s="79"/>
      <c r="E73" s="79"/>
      <c r="F73" s="79"/>
      <c r="G73" s="79"/>
      <c r="H73" s="79"/>
      <c r="I73" s="79"/>
      <c r="J73" s="79"/>
      <c r="K73" s="79"/>
    </row>
    <row r="74" spans="2:11">
      <c r="B74" s="79"/>
      <c r="C74" s="79"/>
      <c r="D74" s="79"/>
      <c r="E74" s="79"/>
      <c r="F74" s="79"/>
      <c r="G74" s="79"/>
      <c r="H74" s="79"/>
      <c r="I74" s="79"/>
      <c r="J74" s="79"/>
      <c r="K74" s="79"/>
    </row>
    <row r="75" spans="2:11">
      <c r="B75" s="79"/>
      <c r="C75" s="79"/>
      <c r="D75" s="79"/>
      <c r="E75" s="79"/>
      <c r="F75" s="79"/>
      <c r="G75" s="79"/>
      <c r="H75" s="79"/>
      <c r="I75" s="79"/>
      <c r="J75" s="79"/>
      <c r="K75" s="79"/>
    </row>
    <row r="76" spans="2:11">
      <c r="B76" s="79"/>
      <c r="C76" s="79"/>
      <c r="D76" s="79"/>
      <c r="E76" s="79"/>
      <c r="F76" s="79"/>
      <c r="G76" s="79"/>
      <c r="H76" s="79"/>
      <c r="I76" s="79"/>
      <c r="J76" s="79"/>
      <c r="K76" s="79"/>
    </row>
    <row r="77" spans="2:11">
      <c r="B77" s="79"/>
      <c r="C77" s="79"/>
      <c r="D77" s="79"/>
      <c r="E77" s="79"/>
      <c r="F77" s="79"/>
      <c r="G77" s="79"/>
      <c r="H77" s="79"/>
      <c r="I77" s="79"/>
      <c r="J77" s="79"/>
      <c r="K77" s="79"/>
    </row>
    <row r="78" spans="2:11">
      <c r="B78" s="79"/>
      <c r="C78" s="79"/>
      <c r="D78" s="79"/>
      <c r="E78" s="79"/>
      <c r="F78" s="79"/>
      <c r="G78" s="79"/>
      <c r="H78" s="79"/>
      <c r="I78" s="79"/>
      <c r="J78" s="79"/>
      <c r="K78" s="79"/>
    </row>
    <row r="79" spans="2:11">
      <c r="B79" s="79"/>
      <c r="C79" s="79"/>
      <c r="D79" s="79"/>
      <c r="E79" s="79"/>
      <c r="F79" s="79"/>
      <c r="G79" s="79"/>
      <c r="H79" s="79"/>
      <c r="I79" s="79"/>
      <c r="J79" s="79"/>
      <c r="K79" s="79"/>
    </row>
    <row r="80" spans="2:11">
      <c r="B80" s="79"/>
      <c r="C80" s="79"/>
      <c r="D80" s="79"/>
      <c r="E80" s="79"/>
      <c r="F80" s="79"/>
      <c r="G80" s="79"/>
      <c r="H80" s="79"/>
      <c r="I80" s="79"/>
      <c r="J80" s="79"/>
      <c r="K80" s="79"/>
    </row>
    <row r="81" spans="2:11">
      <c r="B81" s="79"/>
      <c r="C81" s="79"/>
      <c r="D81" s="79"/>
      <c r="E81" s="79"/>
      <c r="F81" s="79"/>
      <c r="G81" s="79"/>
      <c r="H81" s="79"/>
      <c r="I81" s="79"/>
      <c r="J81" s="79"/>
      <c r="K81" s="79"/>
    </row>
    <row r="82" spans="2:11">
      <c r="B82" s="79"/>
      <c r="C82" s="79"/>
      <c r="D82" s="79"/>
      <c r="E82" s="79"/>
      <c r="F82" s="79"/>
      <c r="G82" s="79"/>
      <c r="H82" s="79"/>
      <c r="I82" s="79"/>
      <c r="J82" s="79"/>
      <c r="K82" s="79"/>
    </row>
    <row r="83" spans="2:11">
      <c r="B83" s="79"/>
      <c r="C83" s="79"/>
      <c r="D83" s="79"/>
      <c r="E83" s="79"/>
      <c r="F83" s="79"/>
      <c r="G83" s="79"/>
      <c r="H83" s="79"/>
      <c r="I83" s="79"/>
      <c r="J83" s="79"/>
      <c r="K83" s="79"/>
    </row>
    <row r="84" spans="2:11">
      <c r="B84" s="79"/>
      <c r="C84" s="79"/>
      <c r="D84" s="79"/>
      <c r="E84" s="79"/>
      <c r="F84" s="79"/>
      <c r="G84" s="79"/>
      <c r="H84" s="79"/>
      <c r="I84" s="79"/>
      <c r="J84" s="79"/>
      <c r="K84" s="79"/>
    </row>
    <row r="85" spans="2:11">
      <c r="B85" s="79"/>
      <c r="C85" s="79"/>
      <c r="D85" s="79"/>
      <c r="E85" s="79"/>
      <c r="F85" s="79"/>
      <c r="G85" s="79"/>
      <c r="H85" s="79"/>
      <c r="I85" s="79"/>
      <c r="J85" s="79"/>
      <c r="K85" s="79"/>
    </row>
    <row r="86" spans="2:11">
      <c r="B86" s="79"/>
      <c r="C86" s="79"/>
      <c r="D86" s="79"/>
      <c r="E86" s="79"/>
      <c r="F86" s="79"/>
      <c r="G86" s="79"/>
      <c r="H86" s="79"/>
      <c r="I86" s="79"/>
      <c r="J86" s="79"/>
      <c r="K86" s="79"/>
    </row>
    <row r="87" spans="2:11">
      <c r="B87" s="79"/>
      <c r="C87" s="79"/>
      <c r="D87" s="79"/>
      <c r="E87" s="79"/>
      <c r="F87" s="79"/>
      <c r="G87" s="79"/>
      <c r="H87" s="79"/>
      <c r="I87" s="79"/>
      <c r="J87" s="79"/>
      <c r="K87" s="79"/>
    </row>
    <row r="88" spans="2:11">
      <c r="B88" s="79"/>
      <c r="C88" s="79"/>
      <c r="D88" s="79"/>
      <c r="E88" s="79"/>
      <c r="F88" s="79"/>
      <c r="G88" s="79"/>
      <c r="H88" s="79"/>
      <c r="I88" s="79"/>
      <c r="J88" s="79"/>
      <c r="K88" s="79"/>
    </row>
    <row r="89" spans="2:11">
      <c r="B89" s="79"/>
      <c r="C89" s="79"/>
      <c r="D89" s="79"/>
      <c r="E89" s="79"/>
      <c r="F89" s="79"/>
      <c r="G89" s="79"/>
      <c r="H89" s="79"/>
      <c r="I89" s="79"/>
      <c r="J89" s="79"/>
      <c r="K89" s="79"/>
    </row>
    <row r="90" spans="2:11">
      <c r="B90" s="79"/>
      <c r="C90" s="79"/>
      <c r="D90" s="79"/>
      <c r="E90" s="79"/>
      <c r="F90" s="79"/>
      <c r="G90" s="79"/>
      <c r="H90" s="79"/>
      <c r="I90" s="79"/>
      <c r="J90" s="79"/>
      <c r="K90" s="79"/>
    </row>
    <row r="91" spans="2:11">
      <c r="B91" s="79"/>
      <c r="C91" s="79"/>
      <c r="D91" s="79"/>
      <c r="E91" s="79"/>
      <c r="F91" s="79"/>
      <c r="G91" s="79"/>
      <c r="H91" s="79"/>
      <c r="I91" s="79"/>
      <c r="J91" s="79"/>
      <c r="K91" s="79"/>
    </row>
    <row r="92" spans="2:11">
      <c r="B92" s="79"/>
      <c r="C92" s="79"/>
      <c r="D92" s="79"/>
      <c r="E92" s="79"/>
      <c r="F92" s="79"/>
      <c r="G92" s="79"/>
      <c r="H92" s="79"/>
      <c r="I92" s="79"/>
      <c r="J92" s="79"/>
      <c r="K92" s="79"/>
    </row>
    <row r="93" spans="2:11">
      <c r="B93" s="79"/>
      <c r="C93" s="79"/>
      <c r="D93" s="79"/>
      <c r="E93" s="79"/>
      <c r="F93" s="79"/>
      <c r="G93" s="79"/>
      <c r="H93" s="79"/>
      <c r="I93" s="79"/>
      <c r="J93" s="79"/>
      <c r="K93" s="79"/>
    </row>
    <row r="94" spans="2:11">
      <c r="B94" s="79"/>
      <c r="C94" s="79"/>
      <c r="D94" s="79"/>
      <c r="E94" s="79"/>
      <c r="F94" s="79"/>
      <c r="G94" s="79"/>
      <c r="H94" s="79"/>
      <c r="I94" s="79"/>
      <c r="J94" s="79"/>
      <c r="K94" s="79"/>
    </row>
    <row r="95" spans="2:11">
      <c r="B95" s="79"/>
      <c r="C95" s="79"/>
      <c r="D95" s="79"/>
      <c r="E95" s="79"/>
      <c r="F95" s="79"/>
      <c r="G95" s="79"/>
      <c r="H95" s="79"/>
      <c r="I95" s="79"/>
      <c r="J95" s="79"/>
      <c r="K95" s="79"/>
    </row>
    <row r="96" spans="2:11">
      <c r="B96" s="79"/>
      <c r="C96" s="79"/>
      <c r="D96" s="79"/>
      <c r="E96" s="79"/>
      <c r="F96" s="79"/>
      <c r="G96" s="79"/>
      <c r="H96" s="79"/>
      <c r="I96" s="79"/>
      <c r="J96" s="79"/>
      <c r="K96" s="79"/>
    </row>
    <row r="97" spans="2:11">
      <c r="B97" s="79"/>
      <c r="C97" s="79"/>
      <c r="D97" s="79"/>
      <c r="E97" s="79"/>
      <c r="F97" s="79"/>
      <c r="G97" s="79"/>
      <c r="H97" s="79"/>
      <c r="I97" s="79"/>
      <c r="J97" s="79"/>
      <c r="K97" s="79"/>
    </row>
    <row r="98" spans="2:11">
      <c r="B98" s="79"/>
      <c r="C98" s="79"/>
      <c r="D98" s="79"/>
      <c r="E98" s="79"/>
      <c r="F98" s="79"/>
      <c r="G98" s="79"/>
      <c r="H98" s="79"/>
      <c r="I98" s="79"/>
      <c r="J98" s="79"/>
      <c r="K98" s="79"/>
    </row>
    <row r="99" spans="2:11">
      <c r="B99" s="79"/>
      <c r="C99" s="79"/>
      <c r="D99" s="79"/>
      <c r="E99" s="79"/>
      <c r="F99" s="79"/>
      <c r="G99" s="79"/>
      <c r="H99" s="79"/>
      <c r="I99" s="79"/>
      <c r="J99" s="79"/>
      <c r="K99" s="79"/>
    </row>
    <row r="100" spans="2:11">
      <c r="B100" s="79"/>
      <c r="C100" s="79"/>
      <c r="D100" s="79"/>
      <c r="E100" s="79"/>
      <c r="F100" s="79"/>
      <c r="G100" s="79"/>
      <c r="H100" s="79"/>
      <c r="I100" s="79"/>
      <c r="J100" s="79"/>
      <c r="K100" s="79"/>
    </row>
    <row r="101" spans="2:11">
      <c r="B101" s="79"/>
      <c r="C101" s="79"/>
      <c r="D101" s="79"/>
      <c r="E101" s="79"/>
      <c r="F101" s="79"/>
      <c r="G101" s="79"/>
      <c r="H101" s="79"/>
      <c r="I101" s="79"/>
      <c r="J101" s="79"/>
      <c r="K101" s="79"/>
    </row>
    <row r="102" spans="2:11">
      <c r="B102" s="79"/>
      <c r="C102" s="79"/>
      <c r="D102" s="79"/>
      <c r="E102" s="79"/>
      <c r="F102" s="79"/>
      <c r="G102" s="79"/>
      <c r="H102" s="79"/>
      <c r="I102" s="79"/>
      <c r="J102" s="79"/>
      <c r="K102" s="79"/>
    </row>
    <row r="103" spans="2:11">
      <c r="B103" s="79"/>
      <c r="C103" s="79"/>
      <c r="D103" s="79"/>
      <c r="E103" s="79"/>
      <c r="F103" s="79"/>
      <c r="G103" s="79"/>
      <c r="H103" s="79"/>
      <c r="I103" s="79"/>
      <c r="J103" s="79"/>
      <c r="K103" s="79"/>
    </row>
    <row r="104" spans="2:11">
      <c r="B104" s="79"/>
      <c r="C104" s="79"/>
      <c r="D104" s="79"/>
      <c r="E104" s="79"/>
      <c r="F104" s="79"/>
      <c r="G104" s="79"/>
      <c r="H104" s="79"/>
      <c r="I104" s="79"/>
      <c r="J104" s="79"/>
      <c r="K104" s="79"/>
    </row>
    <row r="105" spans="2:11">
      <c r="B105" s="79"/>
      <c r="C105" s="79"/>
      <c r="D105" s="79"/>
      <c r="E105" s="79"/>
      <c r="F105" s="79"/>
      <c r="G105" s="79"/>
      <c r="H105" s="79"/>
      <c r="I105" s="79"/>
      <c r="J105" s="79"/>
      <c r="K105" s="79"/>
    </row>
    <row r="106" spans="2:11">
      <c r="B106" s="79"/>
      <c r="C106" s="79"/>
      <c r="D106" s="79"/>
      <c r="E106" s="79"/>
      <c r="F106" s="79"/>
      <c r="G106" s="79"/>
      <c r="H106" s="79"/>
      <c r="I106" s="79"/>
      <c r="J106" s="79"/>
      <c r="K106" s="79"/>
    </row>
    <row r="107" spans="2:11">
      <c r="B107" s="79"/>
      <c r="C107" s="79"/>
      <c r="D107" s="79"/>
      <c r="E107" s="79"/>
      <c r="F107" s="79"/>
      <c r="G107" s="79"/>
      <c r="H107" s="79"/>
      <c r="I107" s="79"/>
      <c r="J107" s="79"/>
      <c r="K107" s="79"/>
    </row>
    <row r="108" spans="2:11">
      <c r="B108" s="79"/>
      <c r="C108" s="79"/>
      <c r="D108" s="79"/>
      <c r="E108" s="79"/>
      <c r="F108" s="79"/>
      <c r="G108" s="79"/>
      <c r="H108" s="79"/>
      <c r="I108" s="79"/>
      <c r="J108" s="79"/>
      <c r="K108" s="79"/>
    </row>
    <row r="109" spans="2:11">
      <c r="B109" s="79"/>
      <c r="C109" s="79"/>
      <c r="D109" s="79"/>
      <c r="E109" s="79"/>
      <c r="F109" s="79"/>
      <c r="G109" s="79"/>
      <c r="H109" s="79"/>
      <c r="I109" s="79"/>
      <c r="J109" s="79"/>
      <c r="K109" s="79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163</v>
      </c>
      <c r="C1" s="78" t="s" vm="1">
        <v>232</v>
      </c>
    </row>
    <row r="2" spans="2:47">
      <c r="B2" s="57" t="s">
        <v>162</v>
      </c>
      <c r="C2" s="78" t="s">
        <v>233</v>
      </c>
    </row>
    <row r="3" spans="2:47">
      <c r="B3" s="57" t="s">
        <v>164</v>
      </c>
      <c r="C3" s="78" t="s">
        <v>234</v>
      </c>
    </row>
    <row r="4" spans="2:47">
      <c r="B4" s="57" t="s">
        <v>165</v>
      </c>
      <c r="C4" s="78">
        <v>2146</v>
      </c>
    </row>
    <row r="6" spans="2:47" ht="26.25" customHeight="1">
      <c r="B6" s="136" t="s">
        <v>200</v>
      </c>
      <c r="C6" s="137"/>
      <c r="D6" s="138"/>
    </row>
    <row r="7" spans="2:47" s="3" customFormat="1" ht="33">
      <c r="B7" s="60" t="s">
        <v>100</v>
      </c>
      <c r="C7" s="65" t="s">
        <v>91</v>
      </c>
      <c r="D7" s="66" t="s">
        <v>90</v>
      </c>
    </row>
    <row r="8" spans="2:47" s="3" customFormat="1">
      <c r="B8" s="16"/>
      <c r="C8" s="33" t="s">
        <v>219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79"/>
      <c r="C10" s="79"/>
      <c r="D10" s="7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0"/>
      <c r="C11" s="79"/>
      <c r="D11" s="79"/>
    </row>
    <row r="12" spans="2:47">
      <c r="B12" s="100"/>
      <c r="C12" s="79"/>
      <c r="D12" s="7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79"/>
      <c r="C13" s="79"/>
      <c r="D13" s="7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79"/>
      <c r="C14" s="79"/>
      <c r="D14" s="79"/>
    </row>
    <row r="15" spans="2:47">
      <c r="B15" s="79"/>
      <c r="C15" s="79"/>
      <c r="D15" s="7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79"/>
      <c r="C16" s="79"/>
      <c r="D16" s="7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79"/>
      <c r="C17" s="79"/>
      <c r="D17" s="79"/>
    </row>
    <row r="18" spans="2:4">
      <c r="B18" s="79"/>
      <c r="C18" s="79"/>
      <c r="D18" s="79"/>
    </row>
    <row r="19" spans="2:4">
      <c r="B19" s="79"/>
      <c r="C19" s="79"/>
      <c r="D19" s="79"/>
    </row>
    <row r="20" spans="2:4">
      <c r="B20" s="79"/>
      <c r="C20" s="79"/>
      <c r="D20" s="79"/>
    </row>
    <row r="21" spans="2:4">
      <c r="B21" s="79"/>
      <c r="C21" s="79"/>
      <c r="D21" s="79"/>
    </row>
    <row r="22" spans="2:4">
      <c r="B22" s="79"/>
      <c r="C22" s="79"/>
      <c r="D22" s="79"/>
    </row>
    <row r="23" spans="2:4">
      <c r="B23" s="79"/>
      <c r="C23" s="79"/>
      <c r="D23" s="79"/>
    </row>
    <row r="24" spans="2:4">
      <c r="B24" s="79"/>
      <c r="C24" s="79"/>
      <c r="D24" s="79"/>
    </row>
    <row r="25" spans="2:4">
      <c r="B25" s="79"/>
      <c r="C25" s="79"/>
      <c r="D25" s="79"/>
    </row>
    <row r="26" spans="2:4">
      <c r="B26" s="79"/>
      <c r="C26" s="79"/>
      <c r="D26" s="79"/>
    </row>
    <row r="27" spans="2:4">
      <c r="B27" s="79"/>
      <c r="C27" s="79"/>
      <c r="D27" s="79"/>
    </row>
    <row r="28" spans="2:4">
      <c r="B28" s="79"/>
      <c r="C28" s="79"/>
      <c r="D28" s="79"/>
    </row>
    <row r="29" spans="2:4">
      <c r="B29" s="79"/>
      <c r="C29" s="79"/>
      <c r="D29" s="79"/>
    </row>
    <row r="30" spans="2:4">
      <c r="B30" s="79"/>
      <c r="C30" s="79"/>
      <c r="D30" s="79"/>
    </row>
    <row r="31" spans="2:4">
      <c r="B31" s="79"/>
      <c r="C31" s="79"/>
      <c r="D31" s="79"/>
    </row>
    <row r="32" spans="2:4">
      <c r="B32" s="79"/>
      <c r="C32" s="79"/>
      <c r="D32" s="79"/>
    </row>
    <row r="33" spans="2:4">
      <c r="B33" s="79"/>
      <c r="C33" s="79"/>
      <c r="D33" s="79"/>
    </row>
    <row r="34" spans="2:4">
      <c r="B34" s="79"/>
      <c r="C34" s="79"/>
      <c r="D34" s="79"/>
    </row>
    <row r="35" spans="2:4">
      <c r="B35" s="79"/>
      <c r="C35" s="79"/>
      <c r="D35" s="79"/>
    </row>
    <row r="36" spans="2:4">
      <c r="B36" s="79"/>
      <c r="C36" s="79"/>
      <c r="D36" s="79"/>
    </row>
    <row r="37" spans="2:4">
      <c r="B37" s="79"/>
      <c r="C37" s="79"/>
      <c r="D37" s="79"/>
    </row>
    <row r="38" spans="2:4">
      <c r="B38" s="79"/>
      <c r="C38" s="79"/>
      <c r="D38" s="79"/>
    </row>
    <row r="39" spans="2:4">
      <c r="B39" s="79"/>
      <c r="C39" s="79"/>
      <c r="D39" s="79"/>
    </row>
    <row r="40" spans="2:4">
      <c r="B40" s="79"/>
      <c r="C40" s="79"/>
      <c r="D40" s="79"/>
    </row>
    <row r="41" spans="2:4">
      <c r="B41" s="79"/>
      <c r="C41" s="79"/>
      <c r="D41" s="79"/>
    </row>
    <row r="42" spans="2:4">
      <c r="B42" s="79"/>
      <c r="C42" s="79"/>
      <c r="D42" s="79"/>
    </row>
    <row r="43" spans="2:4">
      <c r="B43" s="79"/>
      <c r="C43" s="79"/>
      <c r="D43" s="79"/>
    </row>
    <row r="44" spans="2:4">
      <c r="B44" s="79"/>
      <c r="C44" s="79"/>
      <c r="D44" s="79"/>
    </row>
    <row r="45" spans="2:4">
      <c r="B45" s="79"/>
      <c r="C45" s="79"/>
      <c r="D45" s="79"/>
    </row>
    <row r="46" spans="2:4">
      <c r="B46" s="79"/>
      <c r="C46" s="79"/>
      <c r="D46" s="79"/>
    </row>
    <row r="47" spans="2:4">
      <c r="B47" s="79"/>
      <c r="C47" s="79"/>
      <c r="D47" s="79"/>
    </row>
    <row r="48" spans="2:4">
      <c r="B48" s="79"/>
      <c r="C48" s="79"/>
      <c r="D48" s="79"/>
    </row>
    <row r="49" spans="2:4">
      <c r="B49" s="79"/>
      <c r="C49" s="79"/>
      <c r="D49" s="79"/>
    </row>
    <row r="50" spans="2:4">
      <c r="B50" s="79"/>
      <c r="C50" s="79"/>
      <c r="D50" s="79"/>
    </row>
    <row r="51" spans="2:4">
      <c r="B51" s="79"/>
      <c r="C51" s="79"/>
      <c r="D51" s="79"/>
    </row>
    <row r="52" spans="2:4">
      <c r="B52" s="79"/>
      <c r="C52" s="79"/>
      <c r="D52" s="79"/>
    </row>
    <row r="53" spans="2:4">
      <c r="B53" s="79"/>
      <c r="C53" s="79"/>
      <c r="D53" s="79"/>
    </row>
    <row r="54" spans="2:4">
      <c r="B54" s="79"/>
      <c r="C54" s="79"/>
      <c r="D54" s="79"/>
    </row>
    <row r="55" spans="2:4">
      <c r="B55" s="79"/>
      <c r="C55" s="79"/>
      <c r="D55" s="79"/>
    </row>
    <row r="56" spans="2:4">
      <c r="B56" s="79"/>
      <c r="C56" s="79"/>
      <c r="D56" s="79"/>
    </row>
    <row r="57" spans="2:4">
      <c r="B57" s="79"/>
      <c r="C57" s="79"/>
      <c r="D57" s="79"/>
    </row>
    <row r="58" spans="2:4">
      <c r="B58" s="79"/>
      <c r="C58" s="79"/>
      <c r="D58" s="79"/>
    </row>
    <row r="59" spans="2:4">
      <c r="B59" s="79"/>
      <c r="C59" s="79"/>
      <c r="D59" s="79"/>
    </row>
    <row r="60" spans="2:4">
      <c r="B60" s="79"/>
      <c r="C60" s="79"/>
      <c r="D60" s="79"/>
    </row>
    <row r="61" spans="2:4">
      <c r="B61" s="79"/>
      <c r="C61" s="79"/>
      <c r="D61" s="79"/>
    </row>
    <row r="62" spans="2:4">
      <c r="B62" s="79"/>
      <c r="C62" s="79"/>
      <c r="D62" s="79"/>
    </row>
    <row r="63" spans="2:4">
      <c r="B63" s="79"/>
      <c r="C63" s="79"/>
      <c r="D63" s="79"/>
    </row>
    <row r="64" spans="2:4">
      <c r="B64" s="79"/>
      <c r="C64" s="79"/>
      <c r="D64" s="79"/>
    </row>
    <row r="65" spans="2:4">
      <c r="B65" s="79"/>
      <c r="C65" s="79"/>
      <c r="D65" s="79"/>
    </row>
    <row r="66" spans="2:4">
      <c r="B66" s="79"/>
      <c r="C66" s="79"/>
      <c r="D66" s="79"/>
    </row>
    <row r="67" spans="2:4">
      <c r="B67" s="79"/>
      <c r="C67" s="79"/>
      <c r="D67" s="79"/>
    </row>
    <row r="68" spans="2:4">
      <c r="B68" s="79"/>
      <c r="C68" s="79"/>
      <c r="D68" s="79"/>
    </row>
    <row r="69" spans="2:4">
      <c r="B69" s="79"/>
      <c r="C69" s="79"/>
      <c r="D69" s="79"/>
    </row>
    <row r="70" spans="2:4">
      <c r="B70" s="79"/>
      <c r="C70" s="79"/>
      <c r="D70" s="79"/>
    </row>
    <row r="71" spans="2:4">
      <c r="B71" s="79"/>
      <c r="C71" s="79"/>
      <c r="D71" s="79"/>
    </row>
    <row r="72" spans="2:4">
      <c r="B72" s="79"/>
      <c r="C72" s="79"/>
      <c r="D72" s="79"/>
    </row>
    <row r="73" spans="2:4">
      <c r="B73" s="79"/>
      <c r="C73" s="79"/>
      <c r="D73" s="79"/>
    </row>
    <row r="74" spans="2:4">
      <c r="B74" s="79"/>
      <c r="C74" s="79"/>
      <c r="D74" s="79"/>
    </row>
    <row r="75" spans="2:4">
      <c r="B75" s="79"/>
      <c r="C75" s="79"/>
      <c r="D75" s="79"/>
    </row>
    <row r="76" spans="2:4">
      <c r="B76" s="79"/>
      <c r="C76" s="79"/>
      <c r="D76" s="79"/>
    </row>
    <row r="77" spans="2:4">
      <c r="B77" s="79"/>
      <c r="C77" s="79"/>
      <c r="D77" s="79"/>
    </row>
    <row r="78" spans="2:4">
      <c r="B78" s="79"/>
      <c r="C78" s="79"/>
      <c r="D78" s="79"/>
    </row>
    <row r="79" spans="2:4">
      <c r="B79" s="79"/>
      <c r="C79" s="79"/>
      <c r="D79" s="79"/>
    </row>
    <row r="80" spans="2:4">
      <c r="B80" s="79"/>
      <c r="C80" s="79"/>
      <c r="D80" s="79"/>
    </row>
    <row r="81" spans="2:4">
      <c r="B81" s="79"/>
      <c r="C81" s="79"/>
      <c r="D81" s="79"/>
    </row>
    <row r="82" spans="2:4">
      <c r="B82" s="79"/>
      <c r="C82" s="79"/>
      <c r="D82" s="79"/>
    </row>
    <row r="83" spans="2:4">
      <c r="B83" s="79"/>
      <c r="C83" s="79"/>
      <c r="D83" s="79"/>
    </row>
    <row r="84" spans="2:4">
      <c r="B84" s="79"/>
      <c r="C84" s="79"/>
      <c r="D84" s="79"/>
    </row>
    <row r="85" spans="2:4">
      <c r="B85" s="79"/>
      <c r="C85" s="79"/>
      <c r="D85" s="79"/>
    </row>
    <row r="86" spans="2:4">
      <c r="B86" s="79"/>
      <c r="C86" s="79"/>
      <c r="D86" s="79"/>
    </row>
    <row r="87" spans="2:4">
      <c r="B87" s="79"/>
      <c r="C87" s="79"/>
      <c r="D87" s="79"/>
    </row>
    <row r="88" spans="2:4">
      <c r="B88" s="79"/>
      <c r="C88" s="79"/>
      <c r="D88" s="79"/>
    </row>
    <row r="89" spans="2:4">
      <c r="B89" s="79"/>
      <c r="C89" s="79"/>
      <c r="D89" s="79"/>
    </row>
    <row r="90" spans="2:4">
      <c r="B90" s="79"/>
      <c r="C90" s="79"/>
      <c r="D90" s="79"/>
    </row>
    <row r="91" spans="2:4">
      <c r="B91" s="79"/>
      <c r="C91" s="79"/>
      <c r="D91" s="79"/>
    </row>
    <row r="92" spans="2:4">
      <c r="B92" s="79"/>
      <c r="C92" s="79"/>
      <c r="D92" s="79"/>
    </row>
    <row r="93" spans="2:4">
      <c r="B93" s="79"/>
      <c r="C93" s="79"/>
      <c r="D93" s="79"/>
    </row>
    <row r="94" spans="2:4">
      <c r="B94" s="79"/>
      <c r="C94" s="79"/>
      <c r="D94" s="79"/>
    </row>
    <row r="95" spans="2:4">
      <c r="B95" s="79"/>
      <c r="C95" s="79"/>
      <c r="D95" s="79"/>
    </row>
    <row r="96" spans="2:4">
      <c r="B96" s="79"/>
      <c r="C96" s="79"/>
      <c r="D96" s="79"/>
    </row>
    <row r="97" spans="2:4">
      <c r="B97" s="79"/>
      <c r="C97" s="79"/>
      <c r="D97" s="79"/>
    </row>
    <row r="98" spans="2:4">
      <c r="B98" s="79"/>
      <c r="C98" s="79"/>
      <c r="D98" s="79"/>
    </row>
    <row r="99" spans="2:4">
      <c r="B99" s="79"/>
      <c r="C99" s="79"/>
      <c r="D99" s="79"/>
    </row>
    <row r="100" spans="2:4">
      <c r="B100" s="79"/>
      <c r="C100" s="79"/>
      <c r="D100" s="79"/>
    </row>
    <row r="101" spans="2:4">
      <c r="B101" s="79"/>
      <c r="C101" s="79"/>
      <c r="D101" s="79"/>
    </row>
    <row r="102" spans="2:4">
      <c r="B102" s="79"/>
      <c r="C102" s="79"/>
      <c r="D102" s="79"/>
    </row>
    <row r="103" spans="2:4">
      <c r="B103" s="79"/>
      <c r="C103" s="79"/>
      <c r="D103" s="79"/>
    </row>
    <row r="104" spans="2:4">
      <c r="B104" s="79"/>
      <c r="C104" s="79"/>
      <c r="D104" s="79"/>
    </row>
    <row r="105" spans="2:4">
      <c r="B105" s="79"/>
      <c r="C105" s="79"/>
      <c r="D105" s="79"/>
    </row>
    <row r="106" spans="2:4">
      <c r="B106" s="79"/>
      <c r="C106" s="79"/>
      <c r="D106" s="79"/>
    </row>
    <row r="107" spans="2:4">
      <c r="B107" s="79"/>
      <c r="C107" s="79"/>
      <c r="D107" s="79"/>
    </row>
    <row r="108" spans="2:4">
      <c r="B108" s="79"/>
      <c r="C108" s="79"/>
      <c r="D108" s="79"/>
    </row>
    <row r="109" spans="2:4">
      <c r="B109" s="79"/>
      <c r="C109" s="79"/>
      <c r="D109" s="79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232</v>
      </c>
    </row>
    <row r="2" spans="2:18">
      <c r="B2" s="57" t="s">
        <v>162</v>
      </c>
      <c r="C2" s="78" t="s">
        <v>233</v>
      </c>
    </row>
    <row r="3" spans="2:18">
      <c r="B3" s="57" t="s">
        <v>164</v>
      </c>
      <c r="C3" s="78" t="s">
        <v>234</v>
      </c>
    </row>
    <row r="4" spans="2:18">
      <c r="B4" s="57" t="s">
        <v>165</v>
      </c>
      <c r="C4" s="78">
        <v>2146</v>
      </c>
    </row>
    <row r="6" spans="2:18" ht="26.25" customHeight="1">
      <c r="B6" s="136" t="s">
        <v>203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100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221</v>
      </c>
      <c r="M7" s="31" t="s">
        <v>202</v>
      </c>
      <c r="N7" s="31" t="s">
        <v>43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90" zoomScaleNormal="90" workbookViewId="0">
      <selection activeCell="N16" sqref="N16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4">
      <c r="B1" s="57" t="s">
        <v>163</v>
      </c>
      <c r="C1" s="78" t="s" vm="1">
        <v>232</v>
      </c>
    </row>
    <row r="2" spans="2:14">
      <c r="B2" s="57" t="s">
        <v>162</v>
      </c>
      <c r="C2" s="78" t="s">
        <v>233</v>
      </c>
    </row>
    <row r="3" spans="2:14">
      <c r="B3" s="57" t="s">
        <v>164</v>
      </c>
      <c r="C3" s="78" t="s">
        <v>234</v>
      </c>
    </row>
    <row r="4" spans="2:14">
      <c r="B4" s="57" t="s">
        <v>165</v>
      </c>
      <c r="C4" s="78">
        <v>2146</v>
      </c>
    </row>
    <row r="6" spans="2:14" ht="26.25" customHeight="1">
      <c r="B6" s="125" t="s">
        <v>192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4" s="3" customFormat="1" ht="63">
      <c r="B7" s="13" t="s">
        <v>99</v>
      </c>
      <c r="C7" s="14" t="s">
        <v>33</v>
      </c>
      <c r="D7" s="14" t="s">
        <v>101</v>
      </c>
      <c r="E7" s="14" t="s">
        <v>15</v>
      </c>
      <c r="F7" s="14" t="s">
        <v>48</v>
      </c>
      <c r="G7" s="14" t="s">
        <v>85</v>
      </c>
      <c r="H7" s="14" t="s">
        <v>17</v>
      </c>
      <c r="I7" s="14" t="s">
        <v>19</v>
      </c>
      <c r="J7" s="14" t="s">
        <v>44</v>
      </c>
      <c r="K7" s="14" t="s">
        <v>166</v>
      </c>
      <c r="L7" s="14" t="s">
        <v>167</v>
      </c>
      <c r="M7" s="1"/>
    </row>
    <row r="8" spans="2:14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219</v>
      </c>
      <c r="K8" s="17" t="s">
        <v>20</v>
      </c>
      <c r="L8" s="17" t="s">
        <v>20</v>
      </c>
    </row>
    <row r="9" spans="2:1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4" s="4" customFormat="1" ht="18" customHeight="1">
      <c r="B10" s="106" t="s">
        <v>32</v>
      </c>
      <c r="C10" s="107"/>
      <c r="D10" s="107"/>
      <c r="E10" s="107"/>
      <c r="F10" s="107"/>
      <c r="G10" s="107"/>
      <c r="H10" s="107"/>
      <c r="I10" s="107"/>
      <c r="J10" s="108">
        <f>J11</f>
        <v>846.04314005500009</v>
      </c>
      <c r="K10" s="109">
        <f>J10/$J$10</f>
        <v>1</v>
      </c>
      <c r="L10" s="109">
        <f>J10/'סכום נכסי הקרן'!$C$42</f>
        <v>7.2884462745784043E-2</v>
      </c>
      <c r="M10" s="114"/>
      <c r="N10" s="114"/>
    </row>
    <row r="11" spans="2:14" s="81" customFormat="1">
      <c r="B11" s="110" t="s">
        <v>213</v>
      </c>
      <c r="C11" s="107"/>
      <c r="D11" s="107"/>
      <c r="E11" s="107"/>
      <c r="F11" s="107"/>
      <c r="G11" s="107"/>
      <c r="H11" s="107"/>
      <c r="I11" s="107"/>
      <c r="J11" s="108">
        <f>J12+J19</f>
        <v>846.04314005500009</v>
      </c>
      <c r="K11" s="109">
        <f t="shared" ref="K11:K17" si="0">J11/$J$10</f>
        <v>1</v>
      </c>
      <c r="L11" s="109">
        <f>J11/'סכום נכסי הקרן'!$C$42</f>
        <v>7.2884462745784043E-2</v>
      </c>
      <c r="M11" s="115"/>
      <c r="N11" s="115"/>
    </row>
    <row r="12" spans="2:14">
      <c r="B12" s="84" t="s">
        <v>30</v>
      </c>
      <c r="C12" s="91"/>
      <c r="D12" s="91"/>
      <c r="E12" s="91"/>
      <c r="F12" s="91"/>
      <c r="G12" s="91"/>
      <c r="H12" s="91"/>
      <c r="I12" s="91"/>
      <c r="J12" s="92">
        <f>SUM(J13:J17)</f>
        <v>715.56337650300009</v>
      </c>
      <c r="K12" s="94">
        <f t="shared" si="0"/>
        <v>0.84577646531887518</v>
      </c>
      <c r="L12" s="94">
        <f>J12/'סכום נכסי הקרן'!$C$42</f>
        <v>6.1643963277794471E-2</v>
      </c>
      <c r="M12" s="116"/>
      <c r="N12" s="116"/>
    </row>
    <row r="13" spans="2:14">
      <c r="B13" s="85" t="s">
        <v>738</v>
      </c>
      <c r="C13" s="95" t="s">
        <v>739</v>
      </c>
      <c r="D13" s="95">
        <v>12</v>
      </c>
      <c r="E13" s="95" t="s">
        <v>740</v>
      </c>
      <c r="F13" s="95" t="s">
        <v>741</v>
      </c>
      <c r="G13" s="96" t="s">
        <v>148</v>
      </c>
      <c r="H13" s="105">
        <v>0</v>
      </c>
      <c r="I13" s="105">
        <v>0</v>
      </c>
      <c r="J13" s="97">
        <v>7.7482029999999993E-2</v>
      </c>
      <c r="K13" s="99">
        <f t="shared" si="0"/>
        <v>9.1581653856283261E-5</v>
      </c>
      <c r="L13" s="99">
        <f>J13/'סכום נכסי הקרן'!$C$42</f>
        <v>6.6748796386855659E-6</v>
      </c>
      <c r="M13" s="116"/>
      <c r="N13" s="116"/>
    </row>
    <row r="14" spans="2:14">
      <c r="B14" s="85" t="s">
        <v>742</v>
      </c>
      <c r="C14" s="95" t="s">
        <v>743</v>
      </c>
      <c r="D14" s="95">
        <v>10</v>
      </c>
      <c r="E14" s="95" t="s">
        <v>740</v>
      </c>
      <c r="F14" s="95" t="s">
        <v>741</v>
      </c>
      <c r="G14" s="96" t="s">
        <v>148</v>
      </c>
      <c r="H14" s="105">
        <v>0</v>
      </c>
      <c r="I14" s="105">
        <v>0</v>
      </c>
      <c r="J14" s="97">
        <v>704.58677326300005</v>
      </c>
      <c r="K14" s="99">
        <f t="shared" si="0"/>
        <v>0.83280241858257464</v>
      </c>
      <c r="L14" s="99">
        <f>J14/'סכום נכסי הקרן'!$C$42</f>
        <v>6.0698356851780509E-2</v>
      </c>
      <c r="M14" s="116"/>
      <c r="N14" s="116"/>
    </row>
    <row r="15" spans="2:14">
      <c r="B15" s="85" t="s">
        <v>744</v>
      </c>
      <c r="C15" s="95" t="s">
        <v>745</v>
      </c>
      <c r="D15" s="95">
        <v>20</v>
      </c>
      <c r="E15" s="95" t="s">
        <v>740</v>
      </c>
      <c r="F15" s="95" t="s">
        <v>741</v>
      </c>
      <c r="G15" s="96" t="s">
        <v>148</v>
      </c>
      <c r="H15" s="105">
        <v>0</v>
      </c>
      <c r="I15" s="105">
        <v>0</v>
      </c>
      <c r="J15" s="97">
        <v>2.683614022</v>
      </c>
      <c r="K15" s="99">
        <f t="shared" si="0"/>
        <v>3.171958845769427E-3</v>
      </c>
      <c r="L15" s="99">
        <f>J15/'סכום נכסי הקרן'!$C$42</f>
        <v>2.3118651632564197E-4</v>
      </c>
      <c r="M15" s="116"/>
      <c r="N15" s="116"/>
    </row>
    <row r="16" spans="2:14">
      <c r="B16" s="85" t="s">
        <v>746</v>
      </c>
      <c r="C16" s="95" t="s">
        <v>747</v>
      </c>
      <c r="D16" s="95">
        <v>11</v>
      </c>
      <c r="E16" s="95" t="s">
        <v>748</v>
      </c>
      <c r="F16" s="95" t="s">
        <v>741</v>
      </c>
      <c r="G16" s="96" t="s">
        <v>148</v>
      </c>
      <c r="H16" s="105">
        <v>0</v>
      </c>
      <c r="I16" s="105">
        <v>0</v>
      </c>
      <c r="J16" s="97">
        <v>4.5157188000000001E-2</v>
      </c>
      <c r="K16" s="99">
        <f t="shared" si="0"/>
        <v>5.3374569052193239E-5</v>
      </c>
      <c r="L16" s="99">
        <f>J16/'סכום נכסי הקרן'!$C$42</f>
        <v>3.8901767896568563E-6</v>
      </c>
      <c r="M16" s="116"/>
      <c r="N16" s="116"/>
    </row>
    <row r="17" spans="2:14">
      <c r="B17" s="85" t="s">
        <v>749</v>
      </c>
      <c r="C17" s="95" t="s">
        <v>750</v>
      </c>
      <c r="D17" s="95">
        <v>26</v>
      </c>
      <c r="E17" s="95" t="s">
        <v>748</v>
      </c>
      <c r="F17" s="95" t="s">
        <v>741</v>
      </c>
      <c r="G17" s="96" t="s">
        <v>148</v>
      </c>
      <c r="H17" s="105">
        <v>0</v>
      </c>
      <c r="I17" s="105">
        <v>0</v>
      </c>
      <c r="J17" s="97">
        <v>8.1703500000000009</v>
      </c>
      <c r="K17" s="99">
        <f t="shared" si="0"/>
        <v>9.6571316676225972E-3</v>
      </c>
      <c r="L17" s="99">
        <f>J17/'סכום נכסי הקרן'!$C$42</f>
        <v>7.0385485325997045E-4</v>
      </c>
      <c r="M17" s="116"/>
      <c r="N17" s="116"/>
    </row>
    <row r="18" spans="2:14">
      <c r="B18" s="86"/>
      <c r="C18" s="95"/>
      <c r="D18" s="95"/>
      <c r="E18" s="95"/>
      <c r="F18" s="95"/>
      <c r="G18" s="95"/>
      <c r="H18" s="95"/>
      <c r="I18" s="95"/>
      <c r="J18" s="95"/>
      <c r="K18" s="99"/>
      <c r="L18" s="95"/>
      <c r="M18" s="116"/>
      <c r="N18" s="116"/>
    </row>
    <row r="19" spans="2:14">
      <c r="B19" s="84" t="s">
        <v>31</v>
      </c>
      <c r="C19" s="91"/>
      <c r="D19" s="91"/>
      <c r="E19" s="91"/>
      <c r="F19" s="91"/>
      <c r="G19" s="91"/>
      <c r="H19" s="91"/>
      <c r="I19" s="91"/>
      <c r="J19" s="92">
        <f>SUM(J20:J33)</f>
        <v>130.47976355199998</v>
      </c>
      <c r="K19" s="94">
        <f t="shared" ref="K19:K33" si="1">J19/$J$10</f>
        <v>0.15422353468112474</v>
      </c>
      <c r="L19" s="94">
        <f>J19/'סכום נכסי הקרן'!$C$42</f>
        <v>1.1240499467989568E-2</v>
      </c>
      <c r="M19" s="116"/>
      <c r="N19" s="116"/>
    </row>
    <row r="20" spans="2:14">
      <c r="B20" s="85" t="s">
        <v>738</v>
      </c>
      <c r="C20" s="95" t="s">
        <v>751</v>
      </c>
      <c r="D20" s="95">
        <v>12</v>
      </c>
      <c r="E20" s="95" t="s">
        <v>740</v>
      </c>
      <c r="F20" s="95" t="s">
        <v>741</v>
      </c>
      <c r="G20" s="96" t="s">
        <v>147</v>
      </c>
      <c r="H20" s="105">
        <v>0</v>
      </c>
      <c r="I20" s="105">
        <v>0</v>
      </c>
      <c r="J20" s="97">
        <v>1.332104E-3</v>
      </c>
      <c r="K20" s="99">
        <f t="shared" si="1"/>
        <v>1.5745107275657381E-6</v>
      </c>
      <c r="L20" s="99">
        <f>J20/'סכום נכסי הקרן'!$C$42</f>
        <v>1.1475736846610238E-7</v>
      </c>
      <c r="M20" s="116"/>
      <c r="N20" s="116"/>
    </row>
    <row r="21" spans="2:14">
      <c r="B21" s="85" t="s">
        <v>742</v>
      </c>
      <c r="C21" s="95" t="s">
        <v>752</v>
      </c>
      <c r="D21" s="95">
        <v>10</v>
      </c>
      <c r="E21" s="95" t="s">
        <v>740</v>
      </c>
      <c r="F21" s="95" t="s">
        <v>741</v>
      </c>
      <c r="G21" s="96" t="s">
        <v>147</v>
      </c>
      <c r="H21" s="105">
        <v>0</v>
      </c>
      <c r="I21" s="105">
        <v>0</v>
      </c>
      <c r="J21" s="97">
        <v>99.8</v>
      </c>
      <c r="K21" s="99">
        <f t="shared" si="1"/>
        <v>0.11796088789693648</v>
      </c>
      <c r="L21" s="99">
        <f>J21/'סכום נכסי הקרן'!$C$42</f>
        <v>8.5975159393838745E-3</v>
      </c>
      <c r="M21" s="116"/>
      <c r="N21" s="116"/>
    </row>
    <row r="22" spans="2:14">
      <c r="B22" s="85" t="s">
        <v>742</v>
      </c>
      <c r="C22" s="95">
        <v>34610010</v>
      </c>
      <c r="D22" s="95">
        <v>10</v>
      </c>
      <c r="E22" s="95" t="s">
        <v>740</v>
      </c>
      <c r="F22" s="95" t="s">
        <v>741</v>
      </c>
      <c r="G22" s="96" t="s">
        <v>151</v>
      </c>
      <c r="H22" s="105">
        <v>0</v>
      </c>
      <c r="I22" s="105">
        <v>0</v>
      </c>
      <c r="J22" s="97">
        <v>6.72</v>
      </c>
      <c r="K22" s="99">
        <f t="shared" ref="K22" si="2">J22/$J$10</f>
        <v>7.9428573814370063E-3</v>
      </c>
      <c r="L22" s="99">
        <f>J22/'סכום נכסי הקרן'!$C$42</f>
        <v>5.7891089291242117E-4</v>
      </c>
      <c r="M22" s="116"/>
      <c r="N22" s="116"/>
    </row>
    <row r="23" spans="2:14">
      <c r="B23" s="85" t="s">
        <v>742</v>
      </c>
      <c r="C23" s="95" t="s">
        <v>753</v>
      </c>
      <c r="D23" s="95">
        <v>10</v>
      </c>
      <c r="E23" s="95" t="s">
        <v>740</v>
      </c>
      <c r="F23" s="95" t="s">
        <v>741</v>
      </c>
      <c r="G23" s="96" t="s">
        <v>149</v>
      </c>
      <c r="H23" s="105">
        <v>0</v>
      </c>
      <c r="I23" s="105">
        <v>0</v>
      </c>
      <c r="J23" s="97">
        <v>0.54305999999999999</v>
      </c>
      <c r="K23" s="99">
        <f t="shared" si="1"/>
        <v>6.4188216213737805E-4</v>
      </c>
      <c r="L23" s="99">
        <f>J23/'סכום נכסי הקרן'!$C$42</f>
        <v>4.6783236533485041E-5</v>
      </c>
      <c r="M23" s="116"/>
      <c r="N23" s="116"/>
    </row>
    <row r="24" spans="2:14">
      <c r="B24" s="85" t="s">
        <v>742</v>
      </c>
      <c r="C24" s="95" t="s">
        <v>754</v>
      </c>
      <c r="D24" s="95">
        <v>10</v>
      </c>
      <c r="E24" s="95" t="s">
        <v>740</v>
      </c>
      <c r="F24" s="95" t="s">
        <v>741</v>
      </c>
      <c r="G24" s="96" t="s">
        <v>157</v>
      </c>
      <c r="H24" s="105">
        <v>0</v>
      </c>
      <c r="I24" s="105">
        <v>0</v>
      </c>
      <c r="J24" s="97">
        <v>5.0619999999999998E-2</v>
      </c>
      <c r="K24" s="99">
        <f t="shared" si="1"/>
        <v>5.9831464382193632E-5</v>
      </c>
      <c r="L24" s="99">
        <f>J24/'סכום נכסי הקרן'!$C$42</f>
        <v>4.3607841367896963E-6</v>
      </c>
      <c r="M24" s="116"/>
      <c r="N24" s="116"/>
    </row>
    <row r="25" spans="2:14">
      <c r="B25" s="85" t="s">
        <v>742</v>
      </c>
      <c r="C25" s="95" t="s">
        <v>755</v>
      </c>
      <c r="D25" s="95">
        <v>10</v>
      </c>
      <c r="E25" s="95" t="s">
        <v>740</v>
      </c>
      <c r="F25" s="95" t="s">
        <v>741</v>
      </c>
      <c r="G25" s="96" t="s">
        <v>156</v>
      </c>
      <c r="H25" s="105">
        <v>0</v>
      </c>
      <c r="I25" s="105">
        <v>0</v>
      </c>
      <c r="J25" s="97">
        <v>1.6351199999999999</v>
      </c>
      <c r="K25" s="99">
        <f t="shared" si="1"/>
        <v>1.9326674049903684E-3</v>
      </c>
      <c r="L25" s="99">
        <f>J25/'סכום נכסי הקרן'!$C$42</f>
        <v>1.4086142547901163E-4</v>
      </c>
      <c r="M25" s="116"/>
      <c r="N25" s="116"/>
    </row>
    <row r="26" spans="2:14">
      <c r="B26" s="85" t="s">
        <v>744</v>
      </c>
      <c r="C26" s="95" t="s">
        <v>756</v>
      </c>
      <c r="D26" s="95">
        <v>20</v>
      </c>
      <c r="E26" s="95" t="s">
        <v>740</v>
      </c>
      <c r="F26" s="95" t="s">
        <v>741</v>
      </c>
      <c r="G26" s="96" t="s">
        <v>147</v>
      </c>
      <c r="H26" s="105">
        <v>0</v>
      </c>
      <c r="I26" s="105">
        <v>0</v>
      </c>
      <c r="J26" s="97">
        <v>1.4303891000000001E-2</v>
      </c>
      <c r="K26" s="99">
        <f t="shared" si="1"/>
        <v>1.69068104483066E-5</v>
      </c>
      <c r="L26" s="99">
        <f>J26/'סכום נכסי הקרן'!$C$42</f>
        <v>1.2322437962696348E-6</v>
      </c>
      <c r="M26" s="116"/>
      <c r="N26" s="116"/>
    </row>
    <row r="27" spans="2:14">
      <c r="B27" s="85" t="s">
        <v>746</v>
      </c>
      <c r="C27" s="95" t="s">
        <v>757</v>
      </c>
      <c r="D27" s="95">
        <v>11</v>
      </c>
      <c r="E27" s="95" t="s">
        <v>748</v>
      </c>
      <c r="F27" s="95" t="s">
        <v>741</v>
      </c>
      <c r="G27" s="96" t="s">
        <v>147</v>
      </c>
      <c r="H27" s="105">
        <v>0</v>
      </c>
      <c r="I27" s="105">
        <v>0</v>
      </c>
      <c r="J27" s="97">
        <v>9.4875570000000006E-3</v>
      </c>
      <c r="K27" s="99">
        <f t="shared" si="1"/>
        <v>1.121403454601999E-5</v>
      </c>
      <c r="L27" s="99">
        <f>J27/'סכום נכסי הקרן'!$C$42</f>
        <v>8.1732888309932928E-7</v>
      </c>
      <c r="M27" s="116"/>
      <c r="N27" s="116"/>
    </row>
    <row r="28" spans="2:14">
      <c r="B28" s="85" t="s">
        <v>749</v>
      </c>
      <c r="C28" s="95" t="s">
        <v>758</v>
      </c>
      <c r="D28" s="95">
        <v>26</v>
      </c>
      <c r="E28" s="95" t="s">
        <v>748</v>
      </c>
      <c r="F28" s="95" t="s">
        <v>741</v>
      </c>
      <c r="G28" s="96" t="s">
        <v>156</v>
      </c>
      <c r="H28" s="105">
        <v>0</v>
      </c>
      <c r="I28" s="105">
        <v>0</v>
      </c>
      <c r="J28" s="97">
        <v>0.14091000000000001</v>
      </c>
      <c r="K28" s="99">
        <f t="shared" si="1"/>
        <v>1.6655179071700722E-4</v>
      </c>
      <c r="L28" s="99">
        <f>J28/'סכום נכסי הקרן'!$C$42</f>
        <v>1.2139037785757333E-5</v>
      </c>
      <c r="M28" s="116"/>
      <c r="N28" s="116"/>
    </row>
    <row r="29" spans="2:14">
      <c r="B29" s="85" t="s">
        <v>749</v>
      </c>
      <c r="C29" s="95" t="s">
        <v>759</v>
      </c>
      <c r="D29" s="95">
        <v>26</v>
      </c>
      <c r="E29" s="95" t="s">
        <v>748</v>
      </c>
      <c r="F29" s="95" t="s">
        <v>741</v>
      </c>
      <c r="G29" s="96" t="s">
        <v>151</v>
      </c>
      <c r="H29" s="105">
        <v>0</v>
      </c>
      <c r="I29" s="105">
        <v>0</v>
      </c>
      <c r="J29" s="97">
        <v>10.46875</v>
      </c>
      <c r="K29" s="99">
        <f t="shared" si="1"/>
        <v>1.237377800772599E-2</v>
      </c>
      <c r="L29" s="99">
        <f>J29/'סכום נכסי הקרן'!$C$42</f>
        <v>9.0185616222870685E-4</v>
      </c>
      <c r="M29" s="116"/>
      <c r="N29" s="116"/>
    </row>
    <row r="30" spans="2:14">
      <c r="B30" s="85" t="s">
        <v>749</v>
      </c>
      <c r="C30" s="95" t="s">
        <v>760</v>
      </c>
      <c r="D30" s="95">
        <v>26</v>
      </c>
      <c r="E30" s="95" t="s">
        <v>748</v>
      </c>
      <c r="F30" s="95" t="s">
        <v>741</v>
      </c>
      <c r="G30" s="96" t="s">
        <v>147</v>
      </c>
      <c r="H30" s="105">
        <v>0</v>
      </c>
      <c r="I30" s="105">
        <v>0</v>
      </c>
      <c r="J30" s="97">
        <v>10.489379999999999</v>
      </c>
      <c r="K30" s="99">
        <f t="shared" si="1"/>
        <v>1.2398162107097871E-2</v>
      </c>
      <c r="L30" s="99">
        <f>J30/'סכום נכסי הקרן'!$C$42</f>
        <v>9.0363338421096614E-4</v>
      </c>
      <c r="M30" s="116"/>
      <c r="N30" s="116"/>
    </row>
    <row r="31" spans="2:14">
      <c r="B31" s="85" t="s">
        <v>749</v>
      </c>
      <c r="C31" s="95" t="s">
        <v>761</v>
      </c>
      <c r="D31" s="95">
        <v>26</v>
      </c>
      <c r="E31" s="95" t="s">
        <v>748</v>
      </c>
      <c r="F31" s="95" t="s">
        <v>741</v>
      </c>
      <c r="G31" s="96" t="s">
        <v>149</v>
      </c>
      <c r="H31" s="105">
        <v>0</v>
      </c>
      <c r="I31" s="105">
        <v>0</v>
      </c>
      <c r="J31" s="97">
        <v>0.22041999999999998</v>
      </c>
      <c r="K31" s="99">
        <f t="shared" si="1"/>
        <v>2.6053045000243226E-4</v>
      </c>
      <c r="L31" s="99">
        <f>J31/'סכום נכסי הקרן'!$C$42</f>
        <v>1.8988621877344625E-5</v>
      </c>
      <c r="M31" s="116"/>
      <c r="N31" s="116"/>
    </row>
    <row r="32" spans="2:14">
      <c r="B32" s="85" t="s">
        <v>749</v>
      </c>
      <c r="C32" s="95" t="s">
        <v>762</v>
      </c>
      <c r="D32" s="95">
        <v>26</v>
      </c>
      <c r="E32" s="95" t="s">
        <v>748</v>
      </c>
      <c r="F32" s="95" t="s">
        <v>741</v>
      </c>
      <c r="G32" s="96" t="s">
        <v>150</v>
      </c>
      <c r="H32" s="105">
        <v>0</v>
      </c>
      <c r="I32" s="105">
        <v>0</v>
      </c>
      <c r="J32" s="97">
        <v>4.7840000000000001E-2</v>
      </c>
      <c r="K32" s="99">
        <f t="shared" si="1"/>
        <v>5.6545579929753926E-5</v>
      </c>
      <c r="L32" s="99">
        <f>J32/'סכום נכסי הקרן'!$C$42</f>
        <v>4.1212942138289038E-6</v>
      </c>
      <c r="M32" s="116"/>
      <c r="N32" s="116"/>
    </row>
    <row r="33" spans="2:14">
      <c r="B33" s="85" t="s">
        <v>749</v>
      </c>
      <c r="C33" s="95" t="s">
        <v>763</v>
      </c>
      <c r="D33" s="95">
        <v>26</v>
      </c>
      <c r="E33" s="95" t="s">
        <v>748</v>
      </c>
      <c r="F33" s="95" t="s">
        <v>741</v>
      </c>
      <c r="G33" s="96" t="s">
        <v>157</v>
      </c>
      <c r="H33" s="105">
        <v>0</v>
      </c>
      <c r="I33" s="105">
        <v>0</v>
      </c>
      <c r="J33" s="97">
        <v>0.33854000000000001</v>
      </c>
      <c r="K33" s="99">
        <f t="shared" si="1"/>
        <v>4.0014508004638155E-4</v>
      </c>
      <c r="L33" s="99">
        <f>J33/'סכום נכסי הקרן'!$C$42</f>
        <v>2.916435917954927E-5</v>
      </c>
      <c r="M33" s="116"/>
      <c r="N33" s="116"/>
    </row>
    <row r="34" spans="2:14">
      <c r="B34" s="86"/>
      <c r="C34" s="95"/>
      <c r="D34" s="95"/>
      <c r="E34" s="95"/>
      <c r="F34" s="95"/>
      <c r="G34" s="95"/>
      <c r="H34" s="95"/>
      <c r="I34" s="95"/>
      <c r="J34" s="95"/>
      <c r="K34" s="99"/>
      <c r="L34" s="95"/>
      <c r="M34" s="116"/>
      <c r="N34" s="116"/>
    </row>
    <row r="35" spans="2:14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</row>
    <row r="36" spans="2:14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</row>
    <row r="37" spans="2:14">
      <c r="B37" s="80" t="s">
        <v>231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</row>
    <row r="38" spans="2:14">
      <c r="B38" s="100"/>
      <c r="C38" s="79"/>
      <c r="D38" s="79"/>
      <c r="E38" s="79"/>
      <c r="F38" s="79"/>
      <c r="G38" s="79"/>
      <c r="H38" s="79"/>
      <c r="I38" s="79"/>
      <c r="J38" s="79"/>
      <c r="K38" s="79"/>
      <c r="L38" s="79"/>
    </row>
    <row r="39" spans="2:14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</row>
    <row r="40" spans="2:14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</row>
    <row r="41" spans="2:14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</row>
    <row r="42" spans="2:14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</row>
    <row r="49" spans="2:12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</row>
    <row r="50" spans="2:12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</row>
    <row r="51" spans="2:12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</row>
    <row r="52" spans="2:12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</row>
    <row r="53" spans="2:12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</row>
    <row r="54" spans="2:12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</row>
    <row r="55" spans="2:12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</row>
    <row r="56" spans="2:12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</row>
    <row r="57" spans="2:12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2:12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</row>
    <row r="59" spans="2:12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</row>
    <row r="60" spans="2:12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</row>
    <row r="61" spans="2:12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</row>
    <row r="62" spans="2:12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</row>
    <row r="63" spans="2:12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</row>
    <row r="64" spans="2:12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</row>
    <row r="65" spans="2:12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</row>
    <row r="66" spans="2:12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</row>
    <row r="67" spans="2:12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</row>
    <row r="68" spans="2:12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</row>
    <row r="69" spans="2:12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</row>
    <row r="70" spans="2:12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</row>
    <row r="71" spans="2:12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</row>
    <row r="72" spans="2:12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</row>
    <row r="73" spans="2:12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</row>
    <row r="74" spans="2:12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</row>
    <row r="75" spans="2:12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</row>
    <row r="76" spans="2:12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</row>
    <row r="77" spans="2:12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</row>
    <row r="78" spans="2:12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</row>
    <row r="79" spans="2:12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</row>
    <row r="80" spans="2:12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</row>
    <row r="81" spans="2:12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</row>
    <row r="82" spans="2:12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</row>
    <row r="83" spans="2:12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</row>
    <row r="84" spans="2:12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</row>
    <row r="85" spans="2:12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</row>
    <row r="86" spans="2:12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</row>
    <row r="87" spans="2:12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</row>
    <row r="88" spans="2:12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</row>
    <row r="89" spans="2:12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</row>
    <row r="90" spans="2:12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</row>
    <row r="91" spans="2:12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</row>
    <row r="92" spans="2:12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</row>
    <row r="93" spans="2:12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</row>
    <row r="94" spans="2:12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</row>
    <row r="95" spans="2:12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</row>
    <row r="96" spans="2:12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</row>
    <row r="97" spans="2:12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</row>
    <row r="98" spans="2:12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</row>
    <row r="99" spans="2:12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</row>
    <row r="100" spans="2:12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</row>
    <row r="101" spans="2:12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</row>
    <row r="102" spans="2:12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</row>
    <row r="103" spans="2:12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</row>
    <row r="104" spans="2:12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</row>
    <row r="105" spans="2:12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</row>
    <row r="106" spans="2:12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</row>
    <row r="107" spans="2:12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</row>
    <row r="108" spans="2:12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</row>
    <row r="109" spans="2:12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</row>
    <row r="110" spans="2:12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</row>
    <row r="111" spans="2:12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</row>
    <row r="112" spans="2:12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</row>
    <row r="113" spans="2:12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</row>
    <row r="114" spans="2:12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</row>
    <row r="115" spans="2:12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</row>
    <row r="116" spans="2:12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</row>
    <row r="117" spans="2:12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</row>
    <row r="118" spans="2:12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</row>
    <row r="119" spans="2:12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</row>
    <row r="120" spans="2:12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</row>
    <row r="121" spans="2:12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</row>
    <row r="122" spans="2:12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</row>
    <row r="123" spans="2:12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2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</row>
    <row r="125" spans="2:12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</row>
    <row r="126" spans="2:12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</row>
    <row r="127" spans="2:12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</row>
    <row r="128" spans="2:12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</row>
    <row r="129" spans="2:12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</row>
    <row r="130" spans="2:12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</row>
    <row r="131" spans="2:12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</row>
    <row r="132" spans="2:12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</row>
    <row r="133" spans="2:12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</row>
    <row r="134" spans="2:12">
      <c r="D134" s="1"/>
    </row>
    <row r="135" spans="2:12">
      <c r="D135" s="1"/>
    </row>
    <row r="136" spans="2:12">
      <c r="D136" s="1"/>
    </row>
    <row r="137" spans="2:12">
      <c r="D137" s="1"/>
    </row>
    <row r="138" spans="2:12">
      <c r="D138" s="1"/>
    </row>
    <row r="139" spans="2:12">
      <c r="D139" s="1"/>
    </row>
    <row r="140" spans="2:12">
      <c r="D140" s="1"/>
    </row>
    <row r="141" spans="2:12">
      <c r="D141" s="1"/>
    </row>
    <row r="142" spans="2:12">
      <c r="D142" s="1"/>
    </row>
    <row r="143" spans="2:12">
      <c r="D143" s="1"/>
    </row>
    <row r="144" spans="2:12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232</v>
      </c>
    </row>
    <row r="2" spans="2:18">
      <c r="B2" s="57" t="s">
        <v>162</v>
      </c>
      <c r="C2" s="78" t="s">
        <v>233</v>
      </c>
    </row>
    <row r="3" spans="2:18">
      <c r="B3" s="57" t="s">
        <v>164</v>
      </c>
      <c r="C3" s="78" t="s">
        <v>234</v>
      </c>
    </row>
    <row r="4" spans="2:18">
      <c r="B4" s="57" t="s">
        <v>165</v>
      </c>
      <c r="C4" s="78">
        <v>2146</v>
      </c>
    </row>
    <row r="6" spans="2:18" ht="26.25" customHeight="1">
      <c r="B6" s="136" t="s">
        <v>204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100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216</v>
      </c>
      <c r="M7" s="31" t="s">
        <v>202</v>
      </c>
      <c r="N7" s="31" t="s">
        <v>43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16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16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16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16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16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16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16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16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16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16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16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16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16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16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16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</row>
    <row r="32" spans="2:16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</row>
    <row r="33" spans="2:16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</row>
    <row r="34" spans="2:16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</row>
    <row r="35" spans="2:16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</row>
    <row r="36" spans="2:16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</row>
    <row r="37" spans="2:16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</row>
    <row r="40" spans="2:16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</row>
    <row r="41" spans="2:16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</row>
    <row r="42" spans="2:16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</row>
    <row r="43" spans="2:16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16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16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16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16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16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163</v>
      </c>
      <c r="C1" s="78" t="s" vm="1">
        <v>232</v>
      </c>
    </row>
    <row r="2" spans="2:18">
      <c r="B2" s="57" t="s">
        <v>162</v>
      </c>
      <c r="C2" s="78" t="s">
        <v>233</v>
      </c>
    </row>
    <row r="3" spans="2:18">
      <c r="B3" s="57" t="s">
        <v>164</v>
      </c>
      <c r="C3" s="78" t="s">
        <v>234</v>
      </c>
    </row>
    <row r="4" spans="2:18">
      <c r="B4" s="57" t="s">
        <v>165</v>
      </c>
      <c r="C4" s="78">
        <v>2146</v>
      </c>
    </row>
    <row r="6" spans="2:1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100</v>
      </c>
      <c r="C7" s="31" t="s">
        <v>33</v>
      </c>
      <c r="D7" s="31" t="s">
        <v>47</v>
      </c>
      <c r="E7" s="31" t="s">
        <v>15</v>
      </c>
      <c r="F7" s="31" t="s">
        <v>48</v>
      </c>
      <c r="G7" s="31" t="s">
        <v>86</v>
      </c>
      <c r="H7" s="31" t="s">
        <v>18</v>
      </c>
      <c r="I7" s="31" t="s">
        <v>85</v>
      </c>
      <c r="J7" s="31" t="s">
        <v>17</v>
      </c>
      <c r="K7" s="31" t="s">
        <v>201</v>
      </c>
      <c r="L7" s="31" t="s">
        <v>216</v>
      </c>
      <c r="M7" s="31" t="s">
        <v>202</v>
      </c>
      <c r="N7" s="31" t="s">
        <v>43</v>
      </c>
      <c r="O7" s="31" t="s">
        <v>166</v>
      </c>
      <c r="P7" s="32" t="s">
        <v>168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5"/>
    </row>
    <row r="11" spans="2:18" ht="20.25" customHeight="1">
      <c r="B11" s="80" t="s">
        <v>231</v>
      </c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</row>
    <row r="12" spans="2:18">
      <c r="B12" s="80" t="s">
        <v>96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</row>
    <row r="13" spans="2:18">
      <c r="B13" s="80" t="s">
        <v>222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</row>
    <row r="14" spans="2:18"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</row>
    <row r="15" spans="2:18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</row>
    <row r="16" spans="2:18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</row>
    <row r="17" spans="2:23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</row>
    <row r="18" spans="2:23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</row>
    <row r="19" spans="2:23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</row>
    <row r="20" spans="2:23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</row>
    <row r="21" spans="2:23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</row>
    <row r="22" spans="2:23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</row>
    <row r="23" spans="2:23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</row>
    <row r="24" spans="2:23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5" spans="2:23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</row>
    <row r="26" spans="2:2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</row>
    <row r="27" spans="2:2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</row>
    <row r="28" spans="2:23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</row>
    <row r="29" spans="2:23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</row>
    <row r="30" spans="2:23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</row>
    <row r="31" spans="2:23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2"/>
      <c r="R31" s="2"/>
      <c r="S31" s="2"/>
      <c r="T31" s="2"/>
      <c r="U31" s="2"/>
      <c r="V31" s="2"/>
      <c r="W31" s="2"/>
    </row>
    <row r="32" spans="2:23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2"/>
      <c r="R32" s="2"/>
      <c r="S32" s="2"/>
      <c r="T32" s="2"/>
      <c r="U32" s="2"/>
      <c r="V32" s="2"/>
      <c r="W32" s="2"/>
    </row>
    <row r="33" spans="2:23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2"/>
      <c r="R33" s="2"/>
      <c r="S33" s="2"/>
      <c r="T33" s="2"/>
      <c r="U33" s="2"/>
      <c r="V33" s="2"/>
      <c r="W33" s="2"/>
    </row>
    <row r="34" spans="2:23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2"/>
      <c r="R34" s="2"/>
      <c r="S34" s="2"/>
      <c r="T34" s="2"/>
      <c r="U34" s="2"/>
      <c r="V34" s="2"/>
      <c r="W34" s="2"/>
    </row>
    <row r="35" spans="2:23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2"/>
      <c r="R35" s="2"/>
      <c r="S35" s="2"/>
      <c r="T35" s="2"/>
      <c r="U35" s="2"/>
      <c r="V35" s="2"/>
      <c r="W35" s="2"/>
    </row>
    <row r="36" spans="2:23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2"/>
      <c r="R36" s="2"/>
      <c r="S36" s="2"/>
      <c r="T36" s="2"/>
      <c r="U36" s="2"/>
      <c r="V36" s="2"/>
      <c r="W36" s="2"/>
    </row>
    <row r="37" spans="2:23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2"/>
      <c r="R37" s="2"/>
      <c r="S37" s="2"/>
      <c r="T37" s="2"/>
      <c r="U37" s="2"/>
      <c r="V37" s="2"/>
      <c r="W37" s="2"/>
    </row>
    <row r="38" spans="2:23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2"/>
      <c r="R38" s="2"/>
      <c r="S38" s="2"/>
      <c r="T38" s="2"/>
      <c r="U38" s="2"/>
      <c r="V38" s="2"/>
      <c r="W38" s="2"/>
    </row>
    <row r="39" spans="2:23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2"/>
      <c r="R39" s="2"/>
      <c r="S39" s="2"/>
      <c r="T39" s="2"/>
      <c r="U39" s="2"/>
      <c r="V39" s="2"/>
      <c r="W39" s="2"/>
    </row>
    <row r="40" spans="2:23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2"/>
      <c r="R40" s="2"/>
      <c r="S40" s="2"/>
      <c r="T40" s="2"/>
      <c r="U40" s="2"/>
      <c r="V40" s="2"/>
      <c r="W40" s="2"/>
    </row>
    <row r="41" spans="2:23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2"/>
      <c r="R41" s="2"/>
      <c r="S41" s="2"/>
      <c r="T41" s="2"/>
      <c r="U41" s="2"/>
      <c r="V41" s="2"/>
      <c r="W41" s="2"/>
    </row>
    <row r="42" spans="2:23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2"/>
      <c r="R42" s="2"/>
      <c r="S42" s="2"/>
      <c r="T42" s="2"/>
      <c r="U42" s="2"/>
      <c r="V42" s="2"/>
      <c r="W42" s="2"/>
    </row>
    <row r="43" spans="2:23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</row>
    <row r="44" spans="2:23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</row>
    <row r="45" spans="2:23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</row>
    <row r="46" spans="2:23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</row>
    <row r="47" spans="2:23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</row>
    <row r="48" spans="2:23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</row>
    <row r="49" spans="2:16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</row>
    <row r="50" spans="2:16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</row>
    <row r="51" spans="2:16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2:16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</row>
    <row r="53" spans="2:16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2:16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</row>
    <row r="55" spans="2:16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</row>
    <row r="56" spans="2:16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</row>
    <row r="57" spans="2:16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</row>
    <row r="58" spans="2:16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</row>
    <row r="59" spans="2:16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</row>
    <row r="60" spans="2:16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</row>
    <row r="61" spans="2:16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2:16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2:16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</row>
    <row r="64" spans="2:16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</row>
    <row r="65" spans="2:16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</row>
    <row r="66" spans="2:16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</row>
    <row r="67" spans="2:16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</row>
    <row r="68" spans="2:16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</row>
    <row r="69" spans="2:16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</row>
    <row r="70" spans="2:16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</row>
    <row r="71" spans="2:16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</row>
    <row r="72" spans="2:16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</row>
    <row r="73" spans="2:16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</row>
    <row r="74" spans="2:16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</row>
    <row r="75" spans="2:16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</row>
    <row r="76" spans="2:16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</row>
    <row r="77" spans="2:16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</row>
    <row r="78" spans="2:16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</row>
    <row r="79" spans="2:16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</row>
    <row r="80" spans="2:16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</row>
    <row r="81" spans="2:16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</row>
    <row r="82" spans="2:16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</row>
    <row r="83" spans="2:16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</row>
    <row r="84" spans="2:16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</row>
    <row r="85" spans="2:16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</row>
    <row r="86" spans="2:16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</row>
    <row r="87" spans="2:16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</row>
    <row r="88" spans="2:16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</row>
    <row r="89" spans="2:16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</row>
    <row r="90" spans="2:16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</row>
    <row r="91" spans="2:16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</row>
    <row r="92" spans="2:16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</row>
    <row r="93" spans="2:16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</row>
    <row r="94" spans="2:16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</row>
    <row r="95" spans="2:16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</row>
    <row r="96" spans="2:16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</row>
    <row r="97" spans="2:16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</row>
    <row r="98" spans="2:16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</row>
    <row r="99" spans="2:16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</row>
    <row r="100" spans="2:16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</row>
    <row r="101" spans="2:16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</row>
    <row r="102" spans="2:16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</row>
    <row r="103" spans="2:16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</row>
    <row r="104" spans="2:16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</row>
    <row r="105" spans="2:16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</row>
    <row r="106" spans="2:16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2:16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</row>
    <row r="108" spans="2:16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</row>
    <row r="109" spans="2:16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10.5703125" style="1" bestFit="1" customWidth="1"/>
    <col min="13" max="13" width="6.425781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163</v>
      </c>
      <c r="C1" s="78" t="s" vm="1">
        <v>232</v>
      </c>
    </row>
    <row r="2" spans="2:53">
      <c r="B2" s="57" t="s">
        <v>162</v>
      </c>
      <c r="C2" s="78" t="s">
        <v>233</v>
      </c>
    </row>
    <row r="3" spans="2:53">
      <c r="B3" s="57" t="s">
        <v>164</v>
      </c>
      <c r="C3" s="78" t="s">
        <v>234</v>
      </c>
    </row>
    <row r="4" spans="2:53">
      <c r="B4" s="57" t="s">
        <v>165</v>
      </c>
      <c r="C4" s="78">
        <v>2146</v>
      </c>
    </row>
    <row r="6" spans="2:53" ht="21.75" customHeight="1">
      <c r="B6" s="127" t="s">
        <v>193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7" spans="2:53" ht="27.75" customHeight="1">
      <c r="B7" s="130" t="s">
        <v>70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2"/>
      <c r="AU7" s="3"/>
      <c r="AV7" s="3"/>
    </row>
    <row r="8" spans="2:53" s="3" customFormat="1" ht="66" customHeight="1">
      <c r="B8" s="23" t="s">
        <v>99</v>
      </c>
      <c r="C8" s="31" t="s">
        <v>33</v>
      </c>
      <c r="D8" s="31" t="s">
        <v>103</v>
      </c>
      <c r="E8" s="31" t="s">
        <v>15</v>
      </c>
      <c r="F8" s="31" t="s">
        <v>48</v>
      </c>
      <c r="G8" s="31" t="s">
        <v>86</v>
      </c>
      <c r="H8" s="31" t="s">
        <v>18</v>
      </c>
      <c r="I8" s="31" t="s">
        <v>85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230</v>
      </c>
      <c r="O8" s="31" t="s">
        <v>44</v>
      </c>
      <c r="P8" s="31" t="s">
        <v>218</v>
      </c>
      <c r="Q8" s="31" t="s">
        <v>166</v>
      </c>
      <c r="R8" s="72" t="s">
        <v>168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223</v>
      </c>
      <c r="M9" s="33"/>
      <c r="N9" s="17" t="s">
        <v>219</v>
      </c>
      <c r="O9" s="33" t="s">
        <v>224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0" t="s">
        <v>96</v>
      </c>
      <c r="C12" s="81"/>
      <c r="D12" s="81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AW12" s="4"/>
    </row>
    <row r="13" spans="2:53">
      <c r="B13" s="80" t="s">
        <v>214</v>
      </c>
      <c r="C13" s="81"/>
      <c r="D13" s="81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</row>
    <row r="14" spans="2:53">
      <c r="B14" s="133" t="s">
        <v>222</v>
      </c>
      <c r="C14" s="133"/>
      <c r="D14" s="133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</row>
    <row r="15" spans="2:53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</row>
    <row r="16" spans="2:53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AU16" s="4"/>
    </row>
    <row r="17" spans="2:48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AV17" s="4"/>
    </row>
    <row r="18" spans="2:48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AU18" s="3"/>
    </row>
    <row r="19" spans="2:48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AV19" s="3"/>
    </row>
    <row r="20" spans="2:48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</row>
    <row r="21" spans="2:48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</row>
    <row r="22" spans="2:48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</row>
    <row r="23" spans="2:48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</row>
    <row r="24" spans="2:48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</row>
    <row r="25" spans="2:48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</row>
    <row r="26" spans="2:48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</row>
    <row r="27" spans="2:48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</row>
    <row r="28" spans="2:48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</row>
    <row r="29" spans="2:48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</row>
    <row r="30" spans="2:48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</row>
    <row r="31" spans="2:48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</row>
    <row r="32" spans="2:48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</row>
    <row r="33" spans="2:18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</row>
    <row r="34" spans="2:18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</row>
    <row r="35" spans="2:18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</row>
    <row r="36" spans="2:18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</row>
    <row r="37" spans="2:18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</row>
    <row r="38" spans="2:18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</row>
    <row r="39" spans="2:18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</row>
    <row r="40" spans="2:18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</row>
    <row r="41" spans="2:18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</row>
    <row r="42" spans="2:18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</row>
    <row r="43" spans="2:18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</row>
    <row r="44" spans="2:18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</row>
    <row r="45" spans="2:18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</row>
    <row r="46" spans="2:18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</row>
    <row r="47" spans="2:18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</row>
    <row r="48" spans="2:18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</row>
    <row r="49" spans="2:18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</row>
    <row r="50" spans="2:18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</row>
    <row r="51" spans="2:18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</row>
    <row r="52" spans="2:18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</row>
    <row r="53" spans="2:18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</row>
    <row r="54" spans="2:18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</row>
    <row r="55" spans="2:18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</row>
    <row r="56" spans="2:18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</row>
    <row r="57" spans="2:18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</row>
    <row r="58" spans="2:18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</row>
    <row r="59" spans="2:18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</row>
    <row r="60" spans="2:18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</row>
    <row r="61" spans="2:18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</row>
    <row r="62" spans="2:18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</row>
    <row r="63" spans="2:18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</row>
    <row r="64" spans="2:18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</row>
    <row r="65" spans="2:18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</row>
    <row r="66" spans="2:18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</row>
    <row r="67" spans="2:18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</row>
    <row r="68" spans="2:18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</row>
    <row r="69" spans="2:18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</row>
    <row r="70" spans="2:18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</row>
    <row r="71" spans="2:18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</row>
    <row r="72" spans="2:18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</row>
    <row r="73" spans="2:18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</row>
    <row r="74" spans="2:18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</row>
    <row r="75" spans="2:18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</row>
    <row r="76" spans="2:18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</row>
    <row r="77" spans="2:18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</row>
    <row r="78" spans="2:18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</row>
    <row r="79" spans="2:18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</row>
    <row r="80" spans="2:18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</row>
    <row r="81" spans="2:18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</row>
    <row r="82" spans="2:18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</row>
    <row r="83" spans="2:18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</row>
    <row r="84" spans="2:18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</row>
    <row r="85" spans="2:18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</row>
    <row r="86" spans="2:18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</row>
    <row r="87" spans="2:18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</row>
    <row r="88" spans="2:18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</row>
    <row r="89" spans="2:18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</row>
    <row r="90" spans="2:18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</row>
    <row r="91" spans="2:18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</row>
    <row r="92" spans="2:18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</row>
    <row r="93" spans="2:18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</row>
    <row r="94" spans="2:18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</row>
    <row r="95" spans="2:18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</row>
    <row r="96" spans="2:18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</row>
    <row r="97" spans="2:18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</row>
    <row r="98" spans="2:18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2:18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2:18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</row>
    <row r="101" spans="2:18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</row>
    <row r="102" spans="2:18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</row>
    <row r="103" spans="2:18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</row>
    <row r="104" spans="2:18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</row>
    <row r="105" spans="2:18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</row>
    <row r="106" spans="2:18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</row>
    <row r="107" spans="2:18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</row>
    <row r="108" spans="2:18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</row>
    <row r="109" spans="2:18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</row>
    <row r="110" spans="2:18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</row>
    <row r="111" spans="2:18">
      <c r="C111" s="1"/>
      <c r="D111" s="1"/>
    </row>
    <row r="112" spans="2:18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14:D14"/>
  </mergeCells>
  <phoneticPr fontId="3" type="noConversion"/>
  <dataValidations count="1">
    <dataValidation allowBlank="1" showInputMessage="1" showErrorMessage="1" sqref="N10:Q10 N9 N1:N7 N32:N1048576 B15:B1048576 O1:Q9 O11:Q1048576 C32:I1048576 J1:M1048576 E1:I30 D15:D29 B12:B14 R1:AF1048576 AJ1:XFD1048576 AG1:AI27 AG31:AI1048576 C12:D13 D1:D11 A1:A1048576 B1:B11 C5:C11 C15: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163</v>
      </c>
      <c r="C1" s="78" t="s" vm="1">
        <v>232</v>
      </c>
    </row>
    <row r="2" spans="2:67">
      <c r="B2" s="57" t="s">
        <v>162</v>
      </c>
      <c r="C2" s="78" t="s">
        <v>233</v>
      </c>
    </row>
    <row r="3" spans="2:67">
      <c r="B3" s="57" t="s">
        <v>164</v>
      </c>
      <c r="C3" s="78" t="s">
        <v>234</v>
      </c>
    </row>
    <row r="4" spans="2:67">
      <c r="B4" s="57" t="s">
        <v>165</v>
      </c>
      <c r="C4" s="78">
        <v>2146</v>
      </c>
    </row>
    <row r="6" spans="2:67" ht="26.25" customHeight="1">
      <c r="B6" s="130" t="s">
        <v>193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0" t="s">
        <v>71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99</v>
      </c>
      <c r="C8" s="14" t="s">
        <v>33</v>
      </c>
      <c r="D8" s="14" t="s">
        <v>103</v>
      </c>
      <c r="E8" s="14" t="s">
        <v>209</v>
      </c>
      <c r="F8" s="14" t="s">
        <v>101</v>
      </c>
      <c r="G8" s="14" t="s">
        <v>47</v>
      </c>
      <c r="H8" s="14" t="s">
        <v>15</v>
      </c>
      <c r="I8" s="14" t="s">
        <v>48</v>
      </c>
      <c r="J8" s="14" t="s">
        <v>86</v>
      </c>
      <c r="K8" s="14" t="s">
        <v>18</v>
      </c>
      <c r="L8" s="14" t="s">
        <v>85</v>
      </c>
      <c r="M8" s="14" t="s">
        <v>17</v>
      </c>
      <c r="N8" s="14" t="s">
        <v>19</v>
      </c>
      <c r="O8" s="14" t="s">
        <v>216</v>
      </c>
      <c r="P8" s="14" t="s">
        <v>215</v>
      </c>
      <c r="Q8" s="14" t="s">
        <v>44</v>
      </c>
      <c r="R8" s="14" t="s">
        <v>43</v>
      </c>
      <c r="S8" s="14" t="s">
        <v>166</v>
      </c>
      <c r="T8" s="39" t="s">
        <v>168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223</v>
      </c>
      <c r="P9" s="17"/>
      <c r="Q9" s="17" t="s">
        <v>219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0" t="s">
        <v>98</v>
      </c>
      <c r="S10" s="46" t="s">
        <v>169</v>
      </c>
      <c r="T10" s="73" t="s">
        <v>210</v>
      </c>
      <c r="U10" s="5"/>
      <c r="BJ10" s="1"/>
      <c r="BK10" s="3"/>
      <c r="BL10" s="1"/>
      <c r="BO10" s="1"/>
    </row>
    <row r="11" spans="2:67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5"/>
      <c r="BJ11" s="1"/>
      <c r="BK11" s="3"/>
      <c r="BL11" s="1"/>
      <c r="BO11" s="1"/>
    </row>
    <row r="12" spans="2:67" ht="20.25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BK12" s="4"/>
    </row>
    <row r="13" spans="2:67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</row>
    <row r="14" spans="2:67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</row>
    <row r="15" spans="2:67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</row>
    <row r="16" spans="2:67" ht="20.2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BJ16" s="4"/>
    </row>
    <row r="17" spans="2:20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</row>
    <row r="18" spans="2:20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</row>
    <row r="19" spans="2:20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</row>
    <row r="20" spans="2:20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</row>
    <row r="21" spans="2:20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</row>
    <row r="22" spans="2:20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</row>
    <row r="23" spans="2:20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</row>
    <row r="24" spans="2:20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</row>
    <row r="25" spans="2:20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</row>
    <row r="26" spans="2:20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</row>
    <row r="27" spans="2:20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</row>
    <row r="28" spans="2:20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</row>
    <row r="29" spans="2:20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</row>
    <row r="30" spans="2:20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</row>
    <row r="31" spans="2:20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</row>
    <row r="32" spans="2:20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</row>
    <row r="33" spans="2:20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</row>
    <row r="34" spans="2:20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</row>
    <row r="35" spans="2:20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</row>
    <row r="36" spans="2:20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</row>
    <row r="37" spans="2:20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</row>
    <row r="38" spans="2:20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</row>
    <row r="39" spans="2:20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</row>
    <row r="40" spans="2:20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</row>
    <row r="41" spans="2:20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</row>
    <row r="42" spans="2:20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</row>
    <row r="43" spans="2:20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</row>
    <row r="44" spans="2:20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</row>
    <row r="45" spans="2:20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</row>
    <row r="46" spans="2:20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</row>
    <row r="47" spans="2:20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</row>
    <row r="48" spans="2:20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</row>
    <row r="49" spans="2:20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</row>
    <row r="50" spans="2:20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</row>
    <row r="51" spans="2:20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</row>
    <row r="52" spans="2:20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</row>
    <row r="53" spans="2:20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</row>
    <row r="54" spans="2:20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</row>
    <row r="55" spans="2:20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</row>
    <row r="56" spans="2:20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</row>
    <row r="57" spans="2:20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</row>
    <row r="58" spans="2:20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</row>
    <row r="59" spans="2:20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</row>
    <row r="60" spans="2:20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</row>
    <row r="61" spans="2:20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</row>
    <row r="62" spans="2:20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</row>
    <row r="63" spans="2:20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</row>
    <row r="64" spans="2:20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</row>
    <row r="65" spans="2:20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</row>
    <row r="66" spans="2:20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</row>
    <row r="67" spans="2:20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</row>
    <row r="68" spans="2:20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</row>
    <row r="69" spans="2:20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</row>
    <row r="70" spans="2:20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</row>
    <row r="71" spans="2:20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</row>
    <row r="72" spans="2:20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</row>
    <row r="73" spans="2:20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</row>
    <row r="74" spans="2:20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</row>
    <row r="75" spans="2:20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</row>
    <row r="76" spans="2:20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</row>
    <row r="77" spans="2:20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</row>
    <row r="78" spans="2:20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</row>
    <row r="79" spans="2:20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</row>
    <row r="80" spans="2:20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</row>
    <row r="81" spans="2:20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</row>
    <row r="82" spans="2:20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</row>
    <row r="83" spans="2:20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</row>
    <row r="84" spans="2:20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</row>
    <row r="85" spans="2:20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</row>
    <row r="86" spans="2:20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</row>
    <row r="87" spans="2:20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</row>
    <row r="88" spans="2:20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</row>
    <row r="89" spans="2:20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</row>
    <row r="90" spans="2:20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</row>
    <row r="91" spans="2:20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</row>
    <row r="92" spans="2:20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</row>
    <row r="93" spans="2:20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</row>
    <row r="94" spans="2:20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</row>
    <row r="95" spans="2:20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</row>
    <row r="96" spans="2:20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</row>
    <row r="97" spans="2:20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</row>
    <row r="98" spans="2:20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</row>
    <row r="99" spans="2:20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</row>
    <row r="100" spans="2:20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</row>
    <row r="101" spans="2:20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</row>
    <row r="102" spans="2:20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</row>
    <row r="103" spans="2:20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</row>
    <row r="104" spans="2:20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</row>
    <row r="105" spans="2:20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</row>
    <row r="106" spans="2:20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</row>
    <row r="107" spans="2:20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</row>
    <row r="108" spans="2:20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</row>
    <row r="109" spans="2:20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</row>
    <row r="110" spans="2:20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163</v>
      </c>
      <c r="C1" s="78" t="s" vm="1">
        <v>232</v>
      </c>
    </row>
    <row r="2" spans="2:66">
      <c r="B2" s="57" t="s">
        <v>162</v>
      </c>
      <c r="C2" s="78" t="s">
        <v>233</v>
      </c>
    </row>
    <row r="3" spans="2:66">
      <c r="B3" s="57" t="s">
        <v>164</v>
      </c>
      <c r="C3" s="78" t="s">
        <v>234</v>
      </c>
    </row>
    <row r="4" spans="2:66">
      <c r="B4" s="57" t="s">
        <v>165</v>
      </c>
      <c r="C4" s="78">
        <v>2146</v>
      </c>
    </row>
    <row r="6" spans="2:66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72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99</v>
      </c>
      <c r="C8" s="31" t="s">
        <v>33</v>
      </c>
      <c r="D8" s="31" t="s">
        <v>103</v>
      </c>
      <c r="E8" s="31" t="s">
        <v>209</v>
      </c>
      <c r="F8" s="31" t="s">
        <v>101</v>
      </c>
      <c r="G8" s="31" t="s">
        <v>47</v>
      </c>
      <c r="H8" s="31" t="s">
        <v>15</v>
      </c>
      <c r="I8" s="31" t="s">
        <v>48</v>
      </c>
      <c r="J8" s="31" t="s">
        <v>86</v>
      </c>
      <c r="K8" s="31" t="s">
        <v>18</v>
      </c>
      <c r="L8" s="31" t="s">
        <v>85</v>
      </c>
      <c r="M8" s="31" t="s">
        <v>17</v>
      </c>
      <c r="N8" s="31" t="s">
        <v>19</v>
      </c>
      <c r="O8" s="14" t="s">
        <v>216</v>
      </c>
      <c r="P8" s="31" t="s">
        <v>215</v>
      </c>
      <c r="Q8" s="31" t="s">
        <v>230</v>
      </c>
      <c r="R8" s="31" t="s">
        <v>44</v>
      </c>
      <c r="S8" s="14" t="s">
        <v>43</v>
      </c>
      <c r="T8" s="31" t="s">
        <v>166</v>
      </c>
      <c r="U8" s="15" t="s">
        <v>168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223</v>
      </c>
      <c r="P9" s="33"/>
      <c r="Q9" s="17" t="s">
        <v>219</v>
      </c>
      <c r="R9" s="33" t="s">
        <v>219</v>
      </c>
      <c r="S9" s="17" t="s">
        <v>20</v>
      </c>
      <c r="T9" s="33" t="s">
        <v>219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97</v>
      </c>
      <c r="R10" s="20" t="s">
        <v>98</v>
      </c>
      <c r="S10" s="20" t="s">
        <v>169</v>
      </c>
      <c r="T10" s="21" t="s">
        <v>210</v>
      </c>
      <c r="U10" s="21" t="s">
        <v>225</v>
      </c>
      <c r="V10" s="5"/>
      <c r="BI10" s="1"/>
      <c r="BJ10" s="3"/>
      <c r="BK10" s="1"/>
    </row>
    <row r="11" spans="2:66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5"/>
      <c r="BI11" s="1"/>
      <c r="BJ11" s="3"/>
      <c r="BK11" s="1"/>
      <c r="BN11" s="1"/>
    </row>
    <row r="12" spans="2:66">
      <c r="B12" s="80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79"/>
      <c r="M12" s="79"/>
      <c r="N12" s="79"/>
      <c r="O12" s="79"/>
      <c r="P12" s="79"/>
      <c r="Q12" s="79"/>
      <c r="R12" s="79"/>
      <c r="S12" s="79"/>
      <c r="T12" s="79"/>
      <c r="U12" s="79"/>
      <c r="BJ12" s="3"/>
    </row>
    <row r="13" spans="2:66" ht="20.25">
      <c r="B13" s="80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79"/>
      <c r="M13" s="79"/>
      <c r="N13" s="79"/>
      <c r="O13" s="79"/>
      <c r="P13" s="79"/>
      <c r="Q13" s="79"/>
      <c r="R13" s="79"/>
      <c r="S13" s="79"/>
      <c r="T13" s="79"/>
      <c r="U13" s="79"/>
      <c r="BJ13" s="4"/>
    </row>
    <row r="14" spans="2:66">
      <c r="B14" s="80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79"/>
      <c r="M14" s="79"/>
      <c r="N14" s="79"/>
      <c r="O14" s="79"/>
      <c r="P14" s="79"/>
      <c r="Q14" s="79"/>
      <c r="R14" s="79"/>
      <c r="S14" s="79"/>
      <c r="T14" s="79"/>
      <c r="U14" s="79"/>
    </row>
    <row r="15" spans="2:66">
      <c r="B15" s="80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79"/>
      <c r="M15" s="79"/>
      <c r="N15" s="79"/>
      <c r="O15" s="79"/>
      <c r="P15" s="79"/>
      <c r="Q15" s="79"/>
      <c r="R15" s="79"/>
      <c r="S15" s="79"/>
      <c r="T15" s="79"/>
      <c r="U15" s="79"/>
    </row>
    <row r="16" spans="2:66">
      <c r="B16" s="133" t="s">
        <v>227</v>
      </c>
      <c r="C16" s="133"/>
      <c r="D16" s="133"/>
      <c r="E16" s="133"/>
      <c r="F16" s="133"/>
      <c r="G16" s="133"/>
      <c r="H16" s="133"/>
      <c r="I16" s="133"/>
      <c r="J16" s="133"/>
      <c r="K16" s="133"/>
      <c r="L16" s="79"/>
      <c r="M16" s="79"/>
      <c r="N16" s="79"/>
      <c r="O16" s="79"/>
      <c r="P16" s="79"/>
      <c r="Q16" s="79"/>
      <c r="R16" s="79"/>
      <c r="S16" s="79"/>
      <c r="T16" s="79"/>
      <c r="U16" s="79"/>
    </row>
    <row r="17" spans="2:61" ht="20.2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BI17" s="4"/>
    </row>
    <row r="18" spans="2:61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</row>
    <row r="19" spans="2:61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BI19" s="3"/>
    </row>
    <row r="20" spans="2:61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</row>
    <row r="21" spans="2:61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</row>
    <row r="22" spans="2:61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</row>
    <row r="23" spans="2:61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</row>
    <row r="24" spans="2:61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</row>
    <row r="25" spans="2:61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</row>
    <row r="26" spans="2:61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</row>
    <row r="27" spans="2:61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  <row r="28" spans="2:61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</row>
    <row r="29" spans="2:61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</row>
    <row r="30" spans="2:61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</row>
    <row r="31" spans="2:61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</row>
    <row r="32" spans="2:61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</row>
    <row r="33" spans="2:21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</row>
    <row r="34" spans="2:21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</row>
    <row r="35" spans="2:21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</row>
    <row r="36" spans="2:2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</row>
    <row r="37" spans="2:21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</row>
    <row r="38" spans="2:21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</row>
    <row r="39" spans="2:21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</row>
    <row r="40" spans="2:21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</row>
    <row r="41" spans="2:21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</row>
    <row r="42" spans="2:21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</row>
    <row r="43" spans="2:21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</row>
    <row r="44" spans="2:21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</row>
    <row r="45" spans="2:21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</row>
    <row r="46" spans="2:21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</row>
    <row r="47" spans="2:21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</row>
    <row r="48" spans="2:21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</row>
    <row r="49" spans="2:21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</row>
    <row r="50" spans="2:21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</row>
    <row r="51" spans="2:21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</row>
    <row r="52" spans="2:21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</row>
    <row r="53" spans="2:21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</row>
    <row r="54" spans="2:21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</row>
    <row r="55" spans="2:21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</row>
    <row r="56" spans="2:21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</row>
    <row r="57" spans="2:21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</row>
    <row r="58" spans="2:21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</row>
    <row r="59" spans="2:21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</row>
    <row r="60" spans="2:21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</row>
    <row r="61" spans="2:21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</row>
    <row r="62" spans="2:2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</row>
    <row r="63" spans="2:2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</row>
    <row r="64" spans="2:21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</row>
    <row r="65" spans="2:21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</row>
    <row r="66" spans="2:21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</row>
    <row r="67" spans="2:21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</row>
    <row r="68" spans="2:21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</row>
    <row r="69" spans="2:21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</row>
    <row r="70" spans="2:21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</row>
    <row r="71" spans="2:21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</row>
    <row r="72" spans="2:21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</row>
    <row r="73" spans="2:21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</row>
    <row r="74" spans="2:21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</row>
    <row r="75" spans="2:21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</row>
    <row r="76" spans="2:21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</row>
    <row r="77" spans="2:21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</row>
    <row r="78" spans="2:21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</row>
    <row r="79" spans="2:21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</row>
    <row r="80" spans="2:21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</row>
    <row r="81" spans="2:21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</row>
    <row r="82" spans="2:21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</row>
    <row r="83" spans="2:21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</row>
    <row r="84" spans="2:21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</row>
    <row r="85" spans="2:21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</row>
    <row r="86" spans="2:21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</row>
    <row r="87" spans="2:21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</row>
    <row r="88" spans="2:21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</row>
    <row r="89" spans="2:21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</row>
    <row r="90" spans="2:21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</row>
    <row r="91" spans="2:21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</row>
    <row r="92" spans="2:21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</row>
    <row r="93" spans="2:21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</row>
    <row r="94" spans="2:21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</row>
    <row r="95" spans="2:21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</row>
    <row r="96" spans="2:21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</row>
    <row r="97" spans="2:21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</row>
    <row r="98" spans="2:21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</row>
    <row r="99" spans="2:21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</row>
    <row r="100" spans="2:21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</row>
    <row r="101" spans="2:21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</row>
    <row r="102" spans="2:21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</row>
    <row r="103" spans="2:21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</row>
    <row r="104" spans="2:21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</row>
    <row r="105" spans="2:21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</row>
    <row r="106" spans="2:21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</row>
    <row r="107" spans="2:21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</row>
    <row r="108" spans="2:21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</row>
    <row r="109" spans="2:21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</row>
    <row r="110" spans="2:21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90" zoomScaleNormal="9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11.28515625" style="1" bestFit="1" customWidth="1"/>
    <col min="10" max="10" width="10.7109375" style="1" bestFit="1" customWidth="1"/>
    <col min="11" max="11" width="8.28515625" style="1" bestFit="1" customWidth="1"/>
    <col min="12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163</v>
      </c>
      <c r="C1" s="78" t="s" vm="1">
        <v>232</v>
      </c>
    </row>
    <row r="2" spans="2:62">
      <c r="B2" s="57" t="s">
        <v>162</v>
      </c>
      <c r="C2" s="78" t="s">
        <v>233</v>
      </c>
    </row>
    <row r="3" spans="2:62">
      <c r="B3" s="57" t="s">
        <v>164</v>
      </c>
      <c r="C3" s="78" t="s">
        <v>234</v>
      </c>
    </row>
    <row r="4" spans="2:62">
      <c r="B4" s="57" t="s">
        <v>165</v>
      </c>
      <c r="C4" s="78">
        <v>2146</v>
      </c>
    </row>
    <row r="6" spans="2:62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BJ6" s="3"/>
    </row>
    <row r="7" spans="2:62" ht="26.2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F7" s="3"/>
      <c r="BJ7" s="3"/>
    </row>
    <row r="8" spans="2:62" s="3" customFormat="1" ht="78.75">
      <c r="B8" s="23" t="s">
        <v>99</v>
      </c>
      <c r="C8" s="31" t="s">
        <v>33</v>
      </c>
      <c r="D8" s="31" t="s">
        <v>103</v>
      </c>
      <c r="E8" s="31" t="s">
        <v>209</v>
      </c>
      <c r="F8" s="31" t="s">
        <v>101</v>
      </c>
      <c r="G8" s="31" t="s">
        <v>47</v>
      </c>
      <c r="H8" s="31" t="s">
        <v>85</v>
      </c>
      <c r="I8" s="14" t="s">
        <v>216</v>
      </c>
      <c r="J8" s="14" t="s">
        <v>215</v>
      </c>
      <c r="K8" s="31" t="s">
        <v>230</v>
      </c>
      <c r="L8" s="14" t="s">
        <v>44</v>
      </c>
      <c r="M8" s="14" t="s">
        <v>43</v>
      </c>
      <c r="N8" s="14" t="s">
        <v>166</v>
      </c>
      <c r="O8" s="15" t="s">
        <v>168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223</v>
      </c>
      <c r="J9" s="17"/>
      <c r="K9" s="17" t="s">
        <v>219</v>
      </c>
      <c r="L9" s="17" t="s">
        <v>219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14" customFormat="1" ht="18" customHeight="1">
      <c r="B11" s="82" t="s">
        <v>26</v>
      </c>
      <c r="C11" s="87"/>
      <c r="D11" s="87"/>
      <c r="E11" s="87"/>
      <c r="F11" s="87"/>
      <c r="G11" s="87"/>
      <c r="H11" s="87"/>
      <c r="I11" s="88"/>
      <c r="J11" s="89"/>
      <c r="K11" s="88">
        <v>20.155606784000003</v>
      </c>
      <c r="L11" s="88">
        <v>3989.2451979409998</v>
      </c>
      <c r="M11" s="87"/>
      <c r="N11" s="90">
        <f>L11/$L$11</f>
        <v>1</v>
      </c>
      <c r="O11" s="90">
        <f>L11/'סכום נכסי הקרן'!$C$42</f>
        <v>0.343663318390865</v>
      </c>
      <c r="BF11" s="116"/>
      <c r="BG11" s="117"/>
      <c r="BH11" s="116"/>
      <c r="BJ11" s="116"/>
    </row>
    <row r="12" spans="2:62" s="116" customFormat="1" ht="20.25">
      <c r="B12" s="83" t="s">
        <v>213</v>
      </c>
      <c r="C12" s="91"/>
      <c r="D12" s="91"/>
      <c r="E12" s="91"/>
      <c r="F12" s="91"/>
      <c r="G12" s="91"/>
      <c r="H12" s="91"/>
      <c r="I12" s="92"/>
      <c r="J12" s="93"/>
      <c r="K12" s="92">
        <v>20.010393421</v>
      </c>
      <c r="L12" s="92">
        <v>3557.8041727880004</v>
      </c>
      <c r="M12" s="91"/>
      <c r="N12" s="94">
        <f t="shared" ref="N12:N40" si="0">L12/$L$11</f>
        <v>0.89184895794931773</v>
      </c>
      <c r="O12" s="94">
        <f>L12/'סכום נכסי הקרן'!$C$42</f>
        <v>0.30649577239229753</v>
      </c>
      <c r="BG12" s="114"/>
    </row>
    <row r="13" spans="2:62" s="116" customFormat="1">
      <c r="B13" s="84" t="s">
        <v>235</v>
      </c>
      <c r="C13" s="91"/>
      <c r="D13" s="91"/>
      <c r="E13" s="91"/>
      <c r="F13" s="91"/>
      <c r="G13" s="91"/>
      <c r="H13" s="91"/>
      <c r="I13" s="92"/>
      <c r="J13" s="93"/>
      <c r="K13" s="92">
        <v>20.010393421</v>
      </c>
      <c r="L13" s="92">
        <f>SUM(L14:L40)</f>
        <v>2569.5541120729999</v>
      </c>
      <c r="M13" s="91"/>
      <c r="N13" s="94">
        <f t="shared" si="0"/>
        <v>0.64412037480153983</v>
      </c>
      <c r="O13" s="94">
        <f>L13/'סכום נכסי הקרן'!$C$42</f>
        <v>0.22136054544746489</v>
      </c>
    </row>
    <row r="14" spans="2:62" s="116" customFormat="1">
      <c r="B14" s="85" t="s">
        <v>236</v>
      </c>
      <c r="C14" s="95" t="s">
        <v>237</v>
      </c>
      <c r="D14" s="96" t="s">
        <v>104</v>
      </c>
      <c r="E14" s="96" t="s">
        <v>238</v>
      </c>
      <c r="F14" s="95" t="s">
        <v>239</v>
      </c>
      <c r="G14" s="96" t="s">
        <v>174</v>
      </c>
      <c r="H14" s="96" t="s">
        <v>148</v>
      </c>
      <c r="I14" s="97">
        <v>387.05027999999999</v>
      </c>
      <c r="J14" s="98">
        <v>19750</v>
      </c>
      <c r="K14" s="95"/>
      <c r="L14" s="97">
        <v>76.442430342000009</v>
      </c>
      <c r="M14" s="99">
        <v>7.6382678422150704E-6</v>
      </c>
      <c r="N14" s="99">
        <f t="shared" si="0"/>
        <v>1.9162128811098109E-2</v>
      </c>
      <c r="O14" s="99">
        <f>L14/'סכום נכסי הקרן'!$C$42</f>
        <v>6.5853207746551764E-3</v>
      </c>
    </row>
    <row r="15" spans="2:62" s="116" customFormat="1">
      <c r="B15" s="85" t="s">
        <v>240</v>
      </c>
      <c r="C15" s="95" t="s">
        <v>241</v>
      </c>
      <c r="D15" s="96" t="s">
        <v>104</v>
      </c>
      <c r="E15" s="96" t="s">
        <v>238</v>
      </c>
      <c r="F15" s="95">
        <v>29389</v>
      </c>
      <c r="G15" s="96" t="s">
        <v>242</v>
      </c>
      <c r="H15" s="96" t="s">
        <v>148</v>
      </c>
      <c r="I15" s="97">
        <v>107.070545</v>
      </c>
      <c r="J15" s="98">
        <v>49950</v>
      </c>
      <c r="K15" s="97">
        <v>0.29294929800000002</v>
      </c>
      <c r="L15" s="97">
        <v>53.774686511000006</v>
      </c>
      <c r="M15" s="99">
        <v>1.0042367658409594E-6</v>
      </c>
      <c r="N15" s="99">
        <f t="shared" si="0"/>
        <v>1.3479915082370758E-2</v>
      </c>
      <c r="O15" s="99">
        <f>L15/'סכום נכסי הקרן'!$C$42</f>
        <v>4.6325523488346051E-3</v>
      </c>
    </row>
    <row r="16" spans="2:62" s="116" customFormat="1" ht="20.25">
      <c r="B16" s="85" t="s">
        <v>243</v>
      </c>
      <c r="C16" s="95" t="s">
        <v>244</v>
      </c>
      <c r="D16" s="96" t="s">
        <v>104</v>
      </c>
      <c r="E16" s="96" t="s">
        <v>238</v>
      </c>
      <c r="F16" s="95" t="s">
        <v>245</v>
      </c>
      <c r="G16" s="96" t="s">
        <v>246</v>
      </c>
      <c r="H16" s="96" t="s">
        <v>148</v>
      </c>
      <c r="I16" s="97">
        <v>576.20004900000004</v>
      </c>
      <c r="J16" s="98">
        <v>4593</v>
      </c>
      <c r="K16" s="95"/>
      <c r="L16" s="97">
        <v>26.464868258999999</v>
      </c>
      <c r="M16" s="99">
        <v>4.3821029894503281E-6</v>
      </c>
      <c r="N16" s="99">
        <f t="shared" si="0"/>
        <v>6.6340540492871979E-3</v>
      </c>
      <c r="O16" s="99">
        <f>L16/'סכום נכסי הקרן'!$C$42</f>
        <v>2.2798810289623933E-3</v>
      </c>
      <c r="BF16" s="114"/>
    </row>
    <row r="17" spans="2:15" s="116" customFormat="1">
      <c r="B17" s="85" t="s">
        <v>247</v>
      </c>
      <c r="C17" s="95" t="s">
        <v>248</v>
      </c>
      <c r="D17" s="96" t="s">
        <v>104</v>
      </c>
      <c r="E17" s="96" t="s">
        <v>238</v>
      </c>
      <c r="F17" s="95" t="s">
        <v>249</v>
      </c>
      <c r="G17" s="96" t="s">
        <v>250</v>
      </c>
      <c r="H17" s="96" t="s">
        <v>148</v>
      </c>
      <c r="I17" s="97">
        <v>235.93011599999997</v>
      </c>
      <c r="J17" s="98">
        <v>42880</v>
      </c>
      <c r="K17" s="95"/>
      <c r="L17" s="97">
        <v>101.166833685</v>
      </c>
      <c r="M17" s="99">
        <v>5.5184223714623152E-6</v>
      </c>
      <c r="N17" s="99">
        <f t="shared" si="0"/>
        <v>2.5359893580173019E-2</v>
      </c>
      <c r="O17" s="99">
        <f>L17/'סכום נכסי הקרן'!$C$42</f>
        <v>8.7152651818014522E-3</v>
      </c>
    </row>
    <row r="18" spans="2:15" s="116" customFormat="1">
      <c r="B18" s="85" t="s">
        <v>251</v>
      </c>
      <c r="C18" s="95" t="s">
        <v>252</v>
      </c>
      <c r="D18" s="96" t="s">
        <v>104</v>
      </c>
      <c r="E18" s="96" t="s">
        <v>238</v>
      </c>
      <c r="F18" s="95" t="s">
        <v>253</v>
      </c>
      <c r="G18" s="96" t="s">
        <v>246</v>
      </c>
      <c r="H18" s="96" t="s">
        <v>148</v>
      </c>
      <c r="I18" s="97">
        <v>1456.4197919999999</v>
      </c>
      <c r="J18" s="98">
        <v>1814</v>
      </c>
      <c r="K18" s="95"/>
      <c r="L18" s="97">
        <v>26.419455021999998</v>
      </c>
      <c r="M18" s="99">
        <v>4.1917393165460194E-6</v>
      </c>
      <c r="N18" s="99">
        <f t="shared" si="0"/>
        <v>6.6226701320931782E-3</v>
      </c>
      <c r="O18" s="99">
        <f>L18/'סכום נכסי הקרן'!$C$42</f>
        <v>2.2759687942032099E-3</v>
      </c>
    </row>
    <row r="19" spans="2:15" s="116" customFormat="1">
      <c r="B19" s="85" t="s">
        <v>254</v>
      </c>
      <c r="C19" s="95" t="s">
        <v>255</v>
      </c>
      <c r="D19" s="96" t="s">
        <v>104</v>
      </c>
      <c r="E19" s="96" t="s">
        <v>238</v>
      </c>
      <c r="F19" s="95" t="s">
        <v>256</v>
      </c>
      <c r="G19" s="96" t="s">
        <v>257</v>
      </c>
      <c r="H19" s="96" t="s">
        <v>148</v>
      </c>
      <c r="I19" s="97">
        <v>25467.782310999999</v>
      </c>
      <c r="J19" s="98">
        <v>365</v>
      </c>
      <c r="K19" s="95"/>
      <c r="L19" s="97">
        <v>92.957405433000005</v>
      </c>
      <c r="M19" s="99">
        <v>9.2091533226568026E-6</v>
      </c>
      <c r="N19" s="99">
        <f t="shared" si="0"/>
        <v>2.3302003466966342E-2</v>
      </c>
      <c r="O19" s="99">
        <f>L19/'סכום נכסי הקרן'!$C$42</f>
        <v>8.0080438366130942E-3</v>
      </c>
    </row>
    <row r="20" spans="2:15" s="116" customFormat="1">
      <c r="B20" s="85" t="s">
        <v>258</v>
      </c>
      <c r="C20" s="95" t="s">
        <v>259</v>
      </c>
      <c r="D20" s="96" t="s">
        <v>104</v>
      </c>
      <c r="E20" s="96" t="s">
        <v>238</v>
      </c>
      <c r="F20" s="95" t="s">
        <v>260</v>
      </c>
      <c r="G20" s="96" t="s">
        <v>261</v>
      </c>
      <c r="H20" s="96" t="s">
        <v>148</v>
      </c>
      <c r="I20" s="97">
        <v>732.97233300000005</v>
      </c>
      <c r="J20" s="98">
        <v>7860</v>
      </c>
      <c r="K20" s="95"/>
      <c r="L20" s="97">
        <v>57.611625399999994</v>
      </c>
      <c r="M20" s="99">
        <v>7.305611888523119E-6</v>
      </c>
      <c r="N20" s="99">
        <f t="shared" si="0"/>
        <v>1.4441735852620824E-2</v>
      </c>
      <c r="O20" s="99">
        <f>L20/'סכום נכסי הקרן'!$C$42</f>
        <v>4.9630948664360006E-3</v>
      </c>
    </row>
    <row r="21" spans="2:15" s="116" customFormat="1">
      <c r="B21" s="85" t="s">
        <v>262</v>
      </c>
      <c r="C21" s="95" t="s">
        <v>263</v>
      </c>
      <c r="D21" s="96" t="s">
        <v>104</v>
      </c>
      <c r="E21" s="96" t="s">
        <v>238</v>
      </c>
      <c r="F21" s="95" t="s">
        <v>264</v>
      </c>
      <c r="G21" s="96" t="s">
        <v>265</v>
      </c>
      <c r="H21" s="96" t="s">
        <v>148</v>
      </c>
      <c r="I21" s="97">
        <v>12729.575891</v>
      </c>
      <c r="J21" s="98">
        <v>178.3</v>
      </c>
      <c r="K21" s="95"/>
      <c r="L21" s="97">
        <v>22.696833815000002</v>
      </c>
      <c r="M21" s="99">
        <v>3.9732289406527726E-6</v>
      </c>
      <c r="N21" s="99">
        <f t="shared" si="0"/>
        <v>5.6895058310065007E-3</v>
      </c>
      <c r="O21" s="99">
        <f>L21/'סכום נכסי הקרן'!$C$42</f>
        <v>1.9552744538878699E-3</v>
      </c>
    </row>
    <row r="22" spans="2:15" s="116" customFormat="1">
      <c r="B22" s="85" t="s">
        <v>266</v>
      </c>
      <c r="C22" s="95" t="s">
        <v>267</v>
      </c>
      <c r="D22" s="96" t="s">
        <v>104</v>
      </c>
      <c r="E22" s="96" t="s">
        <v>238</v>
      </c>
      <c r="F22" s="95" t="s">
        <v>268</v>
      </c>
      <c r="G22" s="96" t="s">
        <v>261</v>
      </c>
      <c r="H22" s="96" t="s">
        <v>148</v>
      </c>
      <c r="I22" s="97">
        <v>9104.0737019999997</v>
      </c>
      <c r="J22" s="98">
        <v>1156</v>
      </c>
      <c r="K22" s="95"/>
      <c r="L22" s="97">
        <v>105.24309199699999</v>
      </c>
      <c r="M22" s="99">
        <v>7.82125497887813E-6</v>
      </c>
      <c r="N22" s="99">
        <f t="shared" si="0"/>
        <v>2.6381705504419716E-2</v>
      </c>
      <c r="O22" s="99">
        <f>L22/'סכום נכסי הקרן'!$C$42</f>
        <v>9.0664244584594284E-3</v>
      </c>
    </row>
    <row r="23" spans="2:15" s="116" customFormat="1">
      <c r="B23" s="85" t="s">
        <v>269</v>
      </c>
      <c r="C23" s="95" t="s">
        <v>270</v>
      </c>
      <c r="D23" s="96" t="s">
        <v>104</v>
      </c>
      <c r="E23" s="96" t="s">
        <v>238</v>
      </c>
      <c r="F23" s="95" t="s">
        <v>271</v>
      </c>
      <c r="G23" s="96" t="s">
        <v>272</v>
      </c>
      <c r="H23" s="96" t="s">
        <v>148</v>
      </c>
      <c r="I23" s="97">
        <v>13519.665531000001</v>
      </c>
      <c r="J23" s="98">
        <v>982</v>
      </c>
      <c r="K23" s="97">
        <v>1.4973029579999999</v>
      </c>
      <c r="L23" s="97">
        <v>134.26041848600002</v>
      </c>
      <c r="M23" s="99">
        <v>1.1517717093387444E-5</v>
      </c>
      <c r="N23" s="99">
        <f t="shared" si="0"/>
        <v>3.3655594435583178E-2</v>
      </c>
      <c r="O23" s="99">
        <f>L23/'סכום נכסי הקרן'!$C$42</f>
        <v>1.1566193266149645E-2</v>
      </c>
    </row>
    <row r="24" spans="2:15" s="116" customFormat="1">
      <c r="B24" s="85" t="s">
        <v>273</v>
      </c>
      <c r="C24" s="95" t="s">
        <v>274</v>
      </c>
      <c r="D24" s="96" t="s">
        <v>104</v>
      </c>
      <c r="E24" s="96" t="s">
        <v>238</v>
      </c>
      <c r="F24" s="95" t="s">
        <v>275</v>
      </c>
      <c r="G24" s="96" t="s">
        <v>276</v>
      </c>
      <c r="H24" s="96" t="s">
        <v>148</v>
      </c>
      <c r="I24" s="97">
        <v>1903.8297009999997</v>
      </c>
      <c r="J24" s="98">
        <v>1901</v>
      </c>
      <c r="K24" s="95"/>
      <c r="L24" s="97">
        <v>36.191802620000004</v>
      </c>
      <c r="M24" s="99">
        <v>7.4340674088989603E-6</v>
      </c>
      <c r="N24" s="99">
        <f t="shared" si="0"/>
        <v>9.0723434695565864E-3</v>
      </c>
      <c r="O24" s="99">
        <f>L24/'סכום נכסי הקרן'!$C$42</f>
        <v>3.11783166232951E-3</v>
      </c>
    </row>
    <row r="25" spans="2:15" s="116" customFormat="1">
      <c r="B25" s="85" t="s">
        <v>277</v>
      </c>
      <c r="C25" s="95" t="s">
        <v>278</v>
      </c>
      <c r="D25" s="96" t="s">
        <v>104</v>
      </c>
      <c r="E25" s="96" t="s">
        <v>238</v>
      </c>
      <c r="F25" s="95" t="s">
        <v>279</v>
      </c>
      <c r="G25" s="96" t="s">
        <v>276</v>
      </c>
      <c r="H25" s="96" t="s">
        <v>148</v>
      </c>
      <c r="I25" s="97">
        <v>1551.875405</v>
      </c>
      <c r="J25" s="98">
        <v>2459</v>
      </c>
      <c r="K25" s="95"/>
      <c r="L25" s="97">
        <v>38.160616212000001</v>
      </c>
      <c r="M25" s="99">
        <v>7.2389415392353238E-6</v>
      </c>
      <c r="N25" s="99">
        <f t="shared" si="0"/>
        <v>9.5658738228715894E-3</v>
      </c>
      <c r="O25" s="99">
        <f>L25/'סכום נכסי הקרן'!$C$42</f>
        <v>3.2874399412763599E-3</v>
      </c>
    </row>
    <row r="26" spans="2:15" s="116" customFormat="1">
      <c r="B26" s="85" t="s">
        <v>280</v>
      </c>
      <c r="C26" s="95" t="s">
        <v>281</v>
      </c>
      <c r="D26" s="96" t="s">
        <v>104</v>
      </c>
      <c r="E26" s="96" t="s">
        <v>238</v>
      </c>
      <c r="F26" s="95" t="s">
        <v>282</v>
      </c>
      <c r="G26" s="96" t="s">
        <v>283</v>
      </c>
      <c r="H26" s="96" t="s">
        <v>148</v>
      </c>
      <c r="I26" s="97">
        <v>28.052792</v>
      </c>
      <c r="J26" s="98">
        <v>99250</v>
      </c>
      <c r="K26" s="95"/>
      <c r="L26" s="97">
        <v>27.842396481000002</v>
      </c>
      <c r="M26" s="99">
        <v>3.6439452166255957E-6</v>
      </c>
      <c r="N26" s="99">
        <f t="shared" si="0"/>
        <v>6.9793645412847809E-3</v>
      </c>
      <c r="O26" s="99">
        <f>L26/'סכום נכסי הקרן'!$C$42</f>
        <v>2.3985515785174649E-3</v>
      </c>
    </row>
    <row r="27" spans="2:15" s="116" customFormat="1">
      <c r="B27" s="85" t="s">
        <v>284</v>
      </c>
      <c r="C27" s="95" t="s">
        <v>285</v>
      </c>
      <c r="D27" s="96" t="s">
        <v>104</v>
      </c>
      <c r="E27" s="96" t="s">
        <v>238</v>
      </c>
      <c r="F27" s="95" t="s">
        <v>286</v>
      </c>
      <c r="G27" s="96" t="s">
        <v>287</v>
      </c>
      <c r="H27" s="96" t="s">
        <v>148</v>
      </c>
      <c r="I27" s="97">
        <v>264.61660000000001</v>
      </c>
      <c r="J27" s="98">
        <v>5600</v>
      </c>
      <c r="K27" s="95"/>
      <c r="L27" s="97">
        <v>14.818529593999999</v>
      </c>
      <c r="M27" s="99">
        <v>2.5206524552000949E-6</v>
      </c>
      <c r="N27" s="99">
        <f t="shared" si="0"/>
        <v>3.7146198989343655E-3</v>
      </c>
      <c r="O27" s="99">
        <f>L27/'סכום נכסי הקרן'!$C$42</f>
        <v>1.2765786010285236E-3</v>
      </c>
    </row>
    <row r="28" spans="2:15" s="116" customFormat="1">
      <c r="B28" s="85" t="s">
        <v>288</v>
      </c>
      <c r="C28" s="95" t="s">
        <v>289</v>
      </c>
      <c r="D28" s="96" t="s">
        <v>104</v>
      </c>
      <c r="E28" s="96" t="s">
        <v>238</v>
      </c>
      <c r="F28" s="95" t="s">
        <v>290</v>
      </c>
      <c r="G28" s="96" t="s">
        <v>265</v>
      </c>
      <c r="H28" s="96" t="s">
        <v>148</v>
      </c>
      <c r="I28" s="97">
        <v>727.67755</v>
      </c>
      <c r="J28" s="98">
        <v>5865</v>
      </c>
      <c r="K28" s="95"/>
      <c r="L28" s="97">
        <v>42.678288328000001</v>
      </c>
      <c r="M28" s="99">
        <v>6.6798355620312661E-7</v>
      </c>
      <c r="N28" s="99">
        <f t="shared" si="0"/>
        <v>1.0698336705406796E-2</v>
      </c>
      <c r="O28" s="99">
        <f>L28/'סכום נכסי הקרן'!$C$42</f>
        <v>3.6766258934428937E-3</v>
      </c>
    </row>
    <row r="29" spans="2:15" s="116" customFormat="1">
      <c r="B29" s="85" t="s">
        <v>291</v>
      </c>
      <c r="C29" s="95" t="s">
        <v>292</v>
      </c>
      <c r="D29" s="96" t="s">
        <v>104</v>
      </c>
      <c r="E29" s="96" t="s">
        <v>238</v>
      </c>
      <c r="F29" s="95" t="s">
        <v>293</v>
      </c>
      <c r="G29" s="96" t="s">
        <v>272</v>
      </c>
      <c r="H29" s="96" t="s">
        <v>148</v>
      </c>
      <c r="I29" s="97">
        <v>433224.93670000002</v>
      </c>
      <c r="J29" s="98">
        <v>37.200000000000003</v>
      </c>
      <c r="K29" s="97">
        <v>18.220141165000001</v>
      </c>
      <c r="L29" s="97">
        <v>179.379817616</v>
      </c>
      <c r="M29" s="99">
        <v>3.3447761240451676E-5</v>
      </c>
      <c r="N29" s="99">
        <f t="shared" si="0"/>
        <v>4.4965854119116244E-2</v>
      </c>
      <c r="O29" s="99">
        <f>L29/'סכום נכסי הקרן'!$C$42</f>
        <v>1.5453114640855033E-2</v>
      </c>
    </row>
    <row r="30" spans="2:15" s="116" customFormat="1">
      <c r="B30" s="85" t="s">
        <v>294</v>
      </c>
      <c r="C30" s="95" t="s">
        <v>295</v>
      </c>
      <c r="D30" s="96" t="s">
        <v>104</v>
      </c>
      <c r="E30" s="96" t="s">
        <v>238</v>
      </c>
      <c r="F30" s="95" t="s">
        <v>296</v>
      </c>
      <c r="G30" s="96" t="s">
        <v>265</v>
      </c>
      <c r="H30" s="96" t="s">
        <v>148</v>
      </c>
      <c r="I30" s="97">
        <v>8974.5365160000001</v>
      </c>
      <c r="J30" s="98">
        <v>2120</v>
      </c>
      <c r="K30" s="95"/>
      <c r="L30" s="97">
        <v>190.26017413599999</v>
      </c>
      <c r="M30" s="99">
        <v>7.0097074715812938E-6</v>
      </c>
      <c r="N30" s="99">
        <f t="shared" si="0"/>
        <v>4.7693276470997685E-2</v>
      </c>
      <c r="O30" s="99">
        <f>L30/'סכום נכסי הקרן'!$C$42</f>
        <v>1.6390429656956026E-2</v>
      </c>
    </row>
    <row r="31" spans="2:15" s="116" customFormat="1">
      <c r="B31" s="85" t="s">
        <v>297</v>
      </c>
      <c r="C31" s="95" t="s">
        <v>298</v>
      </c>
      <c r="D31" s="96" t="s">
        <v>104</v>
      </c>
      <c r="E31" s="96" t="s">
        <v>238</v>
      </c>
      <c r="F31" s="95" t="s">
        <v>299</v>
      </c>
      <c r="G31" s="96" t="s">
        <v>261</v>
      </c>
      <c r="H31" s="96" t="s">
        <v>148</v>
      </c>
      <c r="I31" s="97">
        <v>13971.668799999999</v>
      </c>
      <c r="J31" s="98">
        <v>2260</v>
      </c>
      <c r="K31" s="95"/>
      <c r="L31" s="97">
        <v>315.75971487800001</v>
      </c>
      <c r="M31" s="99">
        <v>9.3543025793173948E-6</v>
      </c>
      <c r="N31" s="99">
        <f t="shared" si="0"/>
        <v>7.9152746750431768E-2</v>
      </c>
      <c r="O31" s="99">
        <f>L31/'סכום נכסי הקרן'!$C$42</f>
        <v>2.7201895608005136E-2</v>
      </c>
    </row>
    <row r="32" spans="2:15" s="116" customFormat="1">
      <c r="B32" s="85" t="s">
        <v>300</v>
      </c>
      <c r="C32" s="95" t="s">
        <v>301</v>
      </c>
      <c r="D32" s="96" t="s">
        <v>104</v>
      </c>
      <c r="E32" s="96" t="s">
        <v>238</v>
      </c>
      <c r="F32" s="95" t="s">
        <v>302</v>
      </c>
      <c r="G32" s="96" t="s">
        <v>261</v>
      </c>
      <c r="H32" s="96" t="s">
        <v>148</v>
      </c>
      <c r="I32" s="97">
        <v>2313.0538740000002</v>
      </c>
      <c r="J32" s="98">
        <v>6314</v>
      </c>
      <c r="K32" s="95"/>
      <c r="L32" s="97">
        <v>146.04622157699998</v>
      </c>
      <c r="M32" s="99">
        <v>9.9126539563118261E-6</v>
      </c>
      <c r="N32" s="99">
        <f t="shared" si="0"/>
        <v>3.6609988689684944E-2</v>
      </c>
      <c r="O32" s="99">
        <f>L32/'סכום נכסי הקרן'!$C$42</f>
        <v>1.2581510199349163E-2</v>
      </c>
    </row>
    <row r="33" spans="2:15" s="116" customFormat="1">
      <c r="B33" s="85" t="s">
        <v>303</v>
      </c>
      <c r="C33" s="95" t="s">
        <v>304</v>
      </c>
      <c r="D33" s="96" t="s">
        <v>104</v>
      </c>
      <c r="E33" s="96" t="s">
        <v>238</v>
      </c>
      <c r="F33" s="95" t="s">
        <v>305</v>
      </c>
      <c r="G33" s="96" t="s">
        <v>246</v>
      </c>
      <c r="H33" s="96" t="s">
        <v>148</v>
      </c>
      <c r="I33" s="97">
        <v>467.98841199999993</v>
      </c>
      <c r="J33" s="98">
        <v>15580</v>
      </c>
      <c r="K33" s="95"/>
      <c r="L33" s="97">
        <v>72.912594526999996</v>
      </c>
      <c r="M33" s="99">
        <v>1.0449532654291894E-5</v>
      </c>
      <c r="N33" s="99">
        <f t="shared" si="0"/>
        <v>1.827729079291314E-2</v>
      </c>
      <c r="O33" s="99">
        <f>L33/'סכום נכסי הקרן'!$C$42</f>
        <v>6.2812344050873336E-3</v>
      </c>
    </row>
    <row r="34" spans="2:15" s="116" customFormat="1">
      <c r="B34" s="85" t="s">
        <v>306</v>
      </c>
      <c r="C34" s="95" t="s">
        <v>307</v>
      </c>
      <c r="D34" s="96" t="s">
        <v>104</v>
      </c>
      <c r="E34" s="96" t="s">
        <v>238</v>
      </c>
      <c r="F34" s="95" t="s">
        <v>308</v>
      </c>
      <c r="G34" s="96" t="s">
        <v>176</v>
      </c>
      <c r="H34" s="96" t="s">
        <v>148</v>
      </c>
      <c r="I34" s="97">
        <v>81.008481000000003</v>
      </c>
      <c r="J34" s="98">
        <v>40220</v>
      </c>
      <c r="K34" s="95"/>
      <c r="L34" s="97">
        <v>32.581610859999998</v>
      </c>
      <c r="M34" s="99">
        <v>1.3098368408439008E-6</v>
      </c>
      <c r="N34" s="99">
        <f t="shared" si="0"/>
        <v>8.1673623062369291E-3</v>
      </c>
      <c r="O34" s="99">
        <f>L34/'סכום נכסי הקרן'!$C$42</f>
        <v>2.806822832661851E-3</v>
      </c>
    </row>
    <row r="35" spans="2:15" s="116" customFormat="1">
      <c r="B35" s="85" t="s">
        <v>312</v>
      </c>
      <c r="C35" s="95" t="s">
        <v>313</v>
      </c>
      <c r="D35" s="96" t="s">
        <v>104</v>
      </c>
      <c r="E35" s="96" t="s">
        <v>238</v>
      </c>
      <c r="F35" s="95" t="s">
        <v>314</v>
      </c>
      <c r="G35" s="96" t="s">
        <v>261</v>
      </c>
      <c r="H35" s="96" t="s">
        <v>148</v>
      </c>
      <c r="I35" s="97">
        <v>12949.518995</v>
      </c>
      <c r="J35" s="98">
        <v>2365</v>
      </c>
      <c r="K35" s="95"/>
      <c r="L35" s="97">
        <v>306.25612423299998</v>
      </c>
      <c r="M35" s="99">
        <v>9.7094438512349556E-6</v>
      </c>
      <c r="N35" s="99">
        <f t="shared" si="0"/>
        <v>7.6770443789985723E-2</v>
      </c>
      <c r="O35" s="99">
        <f>L35/'סכום נכסי הקרן'!$C$42</f>
        <v>2.6383185467205868E-2</v>
      </c>
    </row>
    <row r="36" spans="2:15" s="116" customFormat="1">
      <c r="B36" s="85" t="s">
        <v>315</v>
      </c>
      <c r="C36" s="95" t="s">
        <v>316</v>
      </c>
      <c r="D36" s="96" t="s">
        <v>104</v>
      </c>
      <c r="E36" s="96" t="s">
        <v>238</v>
      </c>
      <c r="F36" s="95" t="s">
        <v>317</v>
      </c>
      <c r="G36" s="96" t="s">
        <v>283</v>
      </c>
      <c r="H36" s="96" t="s">
        <v>148</v>
      </c>
      <c r="I36" s="97">
        <v>176.479173</v>
      </c>
      <c r="J36" s="98">
        <v>56410</v>
      </c>
      <c r="K36" s="95"/>
      <c r="L36" s="97">
        <v>99.551901655999998</v>
      </c>
      <c r="M36" s="99">
        <v>1.7357764901899842E-5</v>
      </c>
      <c r="N36" s="99">
        <f t="shared" si="0"/>
        <v>2.495507212927962E-2</v>
      </c>
      <c r="O36" s="99">
        <f>L36/'סכום נכסי הקרן'!$C$42</f>
        <v>8.5761428986316224E-3</v>
      </c>
    </row>
    <row r="37" spans="2:15" s="116" customFormat="1">
      <c r="B37" s="85" t="s">
        <v>321</v>
      </c>
      <c r="C37" s="95" t="s">
        <v>322</v>
      </c>
      <c r="D37" s="96" t="s">
        <v>104</v>
      </c>
      <c r="E37" s="96" t="s">
        <v>238</v>
      </c>
      <c r="F37" s="95" t="s">
        <v>323</v>
      </c>
      <c r="G37" s="96" t="s">
        <v>265</v>
      </c>
      <c r="H37" s="96" t="s">
        <v>148</v>
      </c>
      <c r="I37" s="97">
        <v>206.95401600000002</v>
      </c>
      <c r="J37" s="98">
        <v>14580</v>
      </c>
      <c r="K37" s="95"/>
      <c r="L37" s="97">
        <v>30.173895483999999</v>
      </c>
      <c r="M37" s="99">
        <v>1.4819767483327066E-6</v>
      </c>
      <c r="N37" s="99">
        <f t="shared" si="0"/>
        <v>7.5638106927029426E-3</v>
      </c>
      <c r="O37" s="99">
        <f>L37/'סכום נכסי הקרן'!$C$42</f>
        <v>2.5994042823346002E-3</v>
      </c>
    </row>
    <row r="38" spans="2:15" s="116" customFormat="1">
      <c r="B38" s="85" t="s">
        <v>324</v>
      </c>
      <c r="C38" s="95" t="s">
        <v>325</v>
      </c>
      <c r="D38" s="96" t="s">
        <v>104</v>
      </c>
      <c r="E38" s="96" t="s">
        <v>238</v>
      </c>
      <c r="F38" s="95" t="s">
        <v>326</v>
      </c>
      <c r="G38" s="96" t="s">
        <v>246</v>
      </c>
      <c r="H38" s="96" t="s">
        <v>148</v>
      </c>
      <c r="I38" s="97">
        <v>1011.449671</v>
      </c>
      <c r="J38" s="98">
        <v>17850</v>
      </c>
      <c r="K38" s="95"/>
      <c r="L38" s="97">
        <v>180.54376622900003</v>
      </c>
      <c r="M38" s="99">
        <v>8.340287390177316E-6</v>
      </c>
      <c r="N38" s="99">
        <f t="shared" si="0"/>
        <v>4.5257625758924391E-2</v>
      </c>
      <c r="O38" s="99">
        <f>L38/'סכום נכסי הקרן'!$C$42</f>
        <v>1.5553385850803847E-2</v>
      </c>
    </row>
    <row r="39" spans="2:15" s="116" customFormat="1">
      <c r="B39" s="85" t="s">
        <v>327</v>
      </c>
      <c r="C39" s="95" t="s">
        <v>328</v>
      </c>
      <c r="D39" s="96" t="s">
        <v>104</v>
      </c>
      <c r="E39" s="96" t="s">
        <v>238</v>
      </c>
      <c r="F39" s="95" t="s">
        <v>329</v>
      </c>
      <c r="G39" s="96" t="s">
        <v>135</v>
      </c>
      <c r="H39" s="96" t="s">
        <v>148</v>
      </c>
      <c r="I39" s="97">
        <v>2158.9755949999999</v>
      </c>
      <c r="J39" s="98">
        <v>2455</v>
      </c>
      <c r="K39" s="95"/>
      <c r="L39" s="97">
        <v>53.002850867999996</v>
      </c>
      <c r="M39" s="99">
        <v>9.0653681780296852E-6</v>
      </c>
      <c r="N39" s="99">
        <f t="shared" si="0"/>
        <v>1.328643596421618E-2</v>
      </c>
      <c r="O39" s="99">
        <f>L39/'סכום נכסי הקרן'!$C$42</f>
        <v>4.5660606730502642E-3</v>
      </c>
    </row>
    <row r="40" spans="2:15" s="116" customFormat="1">
      <c r="B40" s="85" t="s">
        <v>330</v>
      </c>
      <c r="C40" s="95" t="s">
        <v>331</v>
      </c>
      <c r="D40" s="96" t="s">
        <v>104</v>
      </c>
      <c r="E40" s="96" t="s">
        <v>238</v>
      </c>
      <c r="F40" s="95" t="s">
        <v>332</v>
      </c>
      <c r="G40" s="96" t="s">
        <v>333</v>
      </c>
      <c r="H40" s="96" t="s">
        <v>148</v>
      </c>
      <c r="I40" s="97">
        <v>1253.4609049999999</v>
      </c>
      <c r="J40" s="98">
        <v>8485</v>
      </c>
      <c r="K40" s="95"/>
      <c r="L40" s="97">
        <v>106.35615782399999</v>
      </c>
      <c r="M40" s="99">
        <v>1.0877972582245505E-5</v>
      </c>
      <c r="N40" s="99">
        <f t="shared" si="0"/>
        <v>2.6660722153377392E-2</v>
      </c>
      <c r="O40" s="99">
        <f>L40/'סכום נכסי הקרן'!$C$42</f>
        <v>9.1623122459265228E-3</v>
      </c>
    </row>
    <row r="41" spans="2:15" s="116" customFormat="1">
      <c r="B41" s="86"/>
      <c r="C41" s="95"/>
      <c r="D41" s="95"/>
      <c r="E41" s="95"/>
      <c r="F41" s="95"/>
      <c r="G41" s="95"/>
      <c r="H41" s="95"/>
      <c r="I41" s="97"/>
      <c r="J41" s="98"/>
      <c r="K41" s="95"/>
      <c r="L41" s="95"/>
      <c r="M41" s="95"/>
      <c r="N41" s="99"/>
      <c r="O41" s="95"/>
    </row>
    <row r="42" spans="2:15" s="116" customFormat="1">
      <c r="B42" s="84" t="s">
        <v>334</v>
      </c>
      <c r="C42" s="91"/>
      <c r="D42" s="91"/>
      <c r="E42" s="91"/>
      <c r="F42" s="91"/>
      <c r="G42" s="91"/>
      <c r="H42" s="91"/>
      <c r="I42" s="92"/>
      <c r="J42" s="93"/>
      <c r="K42" s="91"/>
      <c r="L42" s="92">
        <f>SUM(L43:L81)</f>
        <v>854.56730458199979</v>
      </c>
      <c r="M42" s="91"/>
      <c r="N42" s="94">
        <f t="shared" ref="N42:N81" si="1">L42/$L$11</f>
        <v>0.21421779363752178</v>
      </c>
      <c r="O42" s="94">
        <f>L42/'סכום נכסי הקרן'!$C$42</f>
        <v>7.3618797819840265E-2</v>
      </c>
    </row>
    <row r="43" spans="2:15" s="116" customFormat="1">
      <c r="B43" s="85" t="s">
        <v>335</v>
      </c>
      <c r="C43" s="95" t="s">
        <v>336</v>
      </c>
      <c r="D43" s="96" t="s">
        <v>104</v>
      </c>
      <c r="E43" s="96" t="s">
        <v>238</v>
      </c>
      <c r="F43" s="95" t="s">
        <v>337</v>
      </c>
      <c r="G43" s="96" t="s">
        <v>338</v>
      </c>
      <c r="H43" s="96" t="s">
        <v>148</v>
      </c>
      <c r="I43" s="97">
        <v>5137.4455200000002</v>
      </c>
      <c r="J43" s="98">
        <v>379.5</v>
      </c>
      <c r="K43" s="95"/>
      <c r="L43" s="97">
        <v>19.496605748</v>
      </c>
      <c r="M43" s="99">
        <v>1.7312135941717867E-5</v>
      </c>
      <c r="N43" s="99">
        <f t="shared" si="1"/>
        <v>4.8872919012506264E-3</v>
      </c>
      <c r="O43" s="99">
        <f>L43/'סכום נכסי הקרן'!$C$42</f>
        <v>1.67958295272859E-3</v>
      </c>
    </row>
    <row r="44" spans="2:15" s="116" customFormat="1">
      <c r="B44" s="85" t="s">
        <v>339</v>
      </c>
      <c r="C44" s="95" t="s">
        <v>340</v>
      </c>
      <c r="D44" s="96" t="s">
        <v>104</v>
      </c>
      <c r="E44" s="96" t="s">
        <v>238</v>
      </c>
      <c r="F44" s="95" t="s">
        <v>341</v>
      </c>
      <c r="G44" s="96" t="s">
        <v>272</v>
      </c>
      <c r="H44" s="96" t="s">
        <v>148</v>
      </c>
      <c r="I44" s="97">
        <v>1922.8852870000001</v>
      </c>
      <c r="J44" s="98">
        <v>1929</v>
      </c>
      <c r="K44" s="95"/>
      <c r="L44" s="97">
        <v>37.092457194000005</v>
      </c>
      <c r="M44" s="99">
        <v>1.4579824810414386E-5</v>
      </c>
      <c r="N44" s="99">
        <f t="shared" si="1"/>
        <v>9.298114142781904E-3</v>
      </c>
      <c r="O44" s="99">
        <f>L44/'סכום נכסי הקרן'!$C$42</f>
        <v>3.195420761085462E-3</v>
      </c>
    </row>
    <row r="45" spans="2:15" s="116" customFormat="1">
      <c r="B45" s="85" t="s">
        <v>342</v>
      </c>
      <c r="C45" s="95" t="s">
        <v>343</v>
      </c>
      <c r="D45" s="96" t="s">
        <v>104</v>
      </c>
      <c r="E45" s="96" t="s">
        <v>238</v>
      </c>
      <c r="F45" s="95" t="s">
        <v>344</v>
      </c>
      <c r="G45" s="96" t="s">
        <v>246</v>
      </c>
      <c r="H45" s="96" t="s">
        <v>148</v>
      </c>
      <c r="I45" s="97">
        <v>2207.5327419999999</v>
      </c>
      <c r="J45" s="98">
        <v>327.39999999999998</v>
      </c>
      <c r="K45" s="95"/>
      <c r="L45" s="97">
        <v>7.2274621969999995</v>
      </c>
      <c r="M45" s="99">
        <v>1.0475131995026277E-5</v>
      </c>
      <c r="N45" s="99">
        <f t="shared" si="1"/>
        <v>1.8117367668275606E-3</v>
      </c>
      <c r="O45" s="99">
        <f>L45/'סכום נכסי הקרן'!$C$42</f>
        <v>6.2262746933869633E-4</v>
      </c>
    </row>
    <row r="46" spans="2:15" s="116" customFormat="1">
      <c r="B46" s="85" t="s">
        <v>345</v>
      </c>
      <c r="C46" s="95" t="s">
        <v>346</v>
      </c>
      <c r="D46" s="96" t="s">
        <v>104</v>
      </c>
      <c r="E46" s="96" t="s">
        <v>238</v>
      </c>
      <c r="F46" s="95" t="s">
        <v>347</v>
      </c>
      <c r="G46" s="96" t="s">
        <v>276</v>
      </c>
      <c r="H46" s="96" t="s">
        <v>148</v>
      </c>
      <c r="I46" s="97">
        <v>145.240803</v>
      </c>
      <c r="J46" s="98">
        <v>19160</v>
      </c>
      <c r="K46" s="95"/>
      <c r="L46" s="97">
        <v>27.828137903999998</v>
      </c>
      <c r="M46" s="99">
        <v>9.8972173122934351E-6</v>
      </c>
      <c r="N46" s="99">
        <f t="shared" si="1"/>
        <v>6.9757902869352706E-3</v>
      </c>
      <c r="O46" s="99">
        <f>L46/'סכום נכסי הקרן'!$C$42</f>
        <v>2.3973232384069394E-3</v>
      </c>
    </row>
    <row r="47" spans="2:15" s="116" customFormat="1">
      <c r="B47" s="85" t="s">
        <v>348</v>
      </c>
      <c r="C47" s="95" t="s">
        <v>349</v>
      </c>
      <c r="D47" s="96" t="s">
        <v>104</v>
      </c>
      <c r="E47" s="96" t="s">
        <v>238</v>
      </c>
      <c r="F47" s="95" t="s">
        <v>350</v>
      </c>
      <c r="G47" s="96" t="s">
        <v>351</v>
      </c>
      <c r="H47" s="96" t="s">
        <v>148</v>
      </c>
      <c r="I47" s="97">
        <v>1673.7080849999998</v>
      </c>
      <c r="J47" s="98">
        <v>1090</v>
      </c>
      <c r="K47" s="95"/>
      <c r="L47" s="97">
        <v>18.243418130999999</v>
      </c>
      <c r="M47" s="99">
        <v>1.5381245585391552E-5</v>
      </c>
      <c r="N47" s="99">
        <f t="shared" si="1"/>
        <v>4.5731503644890308E-3</v>
      </c>
      <c r="O47" s="99">
        <f>L47/'סכום נכסי הקרן'!$C$42</f>
        <v>1.5716240297606941E-3</v>
      </c>
    </row>
    <row r="48" spans="2:15" s="116" customFormat="1">
      <c r="B48" s="85" t="s">
        <v>352</v>
      </c>
      <c r="C48" s="95" t="s">
        <v>353</v>
      </c>
      <c r="D48" s="96" t="s">
        <v>104</v>
      </c>
      <c r="E48" s="96" t="s">
        <v>238</v>
      </c>
      <c r="F48" s="95" t="s">
        <v>354</v>
      </c>
      <c r="G48" s="96" t="s">
        <v>135</v>
      </c>
      <c r="H48" s="96" t="s">
        <v>148</v>
      </c>
      <c r="I48" s="97">
        <v>91.082373000000004</v>
      </c>
      <c r="J48" s="98">
        <v>4247</v>
      </c>
      <c r="K48" s="95"/>
      <c r="L48" s="97">
        <v>3.8682683920000001</v>
      </c>
      <c r="M48" s="99">
        <v>4.0560174046172734E-6</v>
      </c>
      <c r="N48" s="99">
        <f t="shared" si="1"/>
        <v>9.6967426168653649E-4</v>
      </c>
      <c r="O48" s="99">
        <f>L48/'סכום נכסי הקרן'!$C$42</f>
        <v>3.332414745294071E-4</v>
      </c>
    </row>
    <row r="49" spans="2:15" s="116" customFormat="1">
      <c r="B49" s="85" t="s">
        <v>355</v>
      </c>
      <c r="C49" s="95" t="s">
        <v>356</v>
      </c>
      <c r="D49" s="96" t="s">
        <v>104</v>
      </c>
      <c r="E49" s="96" t="s">
        <v>238</v>
      </c>
      <c r="F49" s="95" t="s">
        <v>357</v>
      </c>
      <c r="G49" s="96" t="s">
        <v>283</v>
      </c>
      <c r="H49" s="96" t="s">
        <v>148</v>
      </c>
      <c r="I49" s="97">
        <v>59.448540000000001</v>
      </c>
      <c r="J49" s="98">
        <v>89700</v>
      </c>
      <c r="K49" s="95"/>
      <c r="L49" s="97">
        <v>53.325340817999994</v>
      </c>
      <c r="M49" s="99">
        <v>1.644995452285244E-5</v>
      </c>
      <c r="N49" s="99">
        <f t="shared" si="1"/>
        <v>1.3367275805839966E-2</v>
      </c>
      <c r="O49" s="99">
        <f>L49/'סכום נכסי הקרן'!$C$42</f>
        <v>4.593842361280887E-3</v>
      </c>
    </row>
    <row r="50" spans="2:15" s="116" customFormat="1">
      <c r="B50" s="85" t="s">
        <v>358</v>
      </c>
      <c r="C50" s="95" t="s">
        <v>359</v>
      </c>
      <c r="D50" s="96" t="s">
        <v>104</v>
      </c>
      <c r="E50" s="96" t="s">
        <v>238</v>
      </c>
      <c r="F50" s="95" t="s">
        <v>360</v>
      </c>
      <c r="G50" s="96" t="s">
        <v>174</v>
      </c>
      <c r="H50" s="96" t="s">
        <v>148</v>
      </c>
      <c r="I50" s="97">
        <v>5659.2643290000005</v>
      </c>
      <c r="J50" s="98">
        <v>176.1</v>
      </c>
      <c r="K50" s="95"/>
      <c r="L50" s="97">
        <v>9.9659644840000006</v>
      </c>
      <c r="M50" s="99">
        <v>1.0554785616271311E-5</v>
      </c>
      <c r="N50" s="99">
        <f t="shared" si="1"/>
        <v>2.4982080542814995E-3</v>
      </c>
      <c r="O50" s="99">
        <f>L50/'סכום נכסי הקרן'!$C$42</f>
        <v>8.5854246996516629E-4</v>
      </c>
    </row>
    <row r="51" spans="2:15" s="116" customFormat="1">
      <c r="B51" s="85" t="s">
        <v>361</v>
      </c>
      <c r="C51" s="95" t="s">
        <v>362</v>
      </c>
      <c r="D51" s="96" t="s">
        <v>104</v>
      </c>
      <c r="E51" s="96" t="s">
        <v>238</v>
      </c>
      <c r="F51" s="95" t="s">
        <v>363</v>
      </c>
      <c r="G51" s="96" t="s">
        <v>174</v>
      </c>
      <c r="H51" s="96" t="s">
        <v>148</v>
      </c>
      <c r="I51" s="97">
        <v>2905.7546010000001</v>
      </c>
      <c r="J51" s="98">
        <v>478.3</v>
      </c>
      <c r="K51" s="95"/>
      <c r="L51" s="97">
        <v>13.898224255999999</v>
      </c>
      <c r="M51" s="99">
        <v>7.650285372108317E-6</v>
      </c>
      <c r="N51" s="99">
        <f t="shared" si="1"/>
        <v>3.4839232903440976E-3</v>
      </c>
      <c r="O51" s="99">
        <f>L51/'סכום נכסי הקרן'!$C$42</f>
        <v>1.1972966389788735E-3</v>
      </c>
    </row>
    <row r="52" spans="2:15" s="116" customFormat="1">
      <c r="B52" s="85" t="s">
        <v>364</v>
      </c>
      <c r="C52" s="95" t="s">
        <v>365</v>
      </c>
      <c r="D52" s="96" t="s">
        <v>104</v>
      </c>
      <c r="E52" s="96" t="s">
        <v>238</v>
      </c>
      <c r="F52" s="95" t="s">
        <v>366</v>
      </c>
      <c r="G52" s="96" t="s">
        <v>367</v>
      </c>
      <c r="H52" s="96" t="s">
        <v>148</v>
      </c>
      <c r="I52" s="97">
        <v>53.832841999999999</v>
      </c>
      <c r="J52" s="98">
        <v>17500</v>
      </c>
      <c r="K52" s="95"/>
      <c r="L52" s="97">
        <v>9.4207473960000012</v>
      </c>
      <c r="M52" s="99">
        <v>1.1753800678902812E-5</v>
      </c>
      <c r="N52" s="99">
        <f t="shared" si="1"/>
        <v>2.3615363129000956E-3</v>
      </c>
      <c r="O52" s="99">
        <f>L52/'סכום נכסי הקרן'!$C$42</f>
        <v>8.1157340579177497E-4</v>
      </c>
    </row>
    <row r="53" spans="2:15" s="116" customFormat="1">
      <c r="B53" s="85" t="s">
        <v>368</v>
      </c>
      <c r="C53" s="95" t="s">
        <v>369</v>
      </c>
      <c r="D53" s="96" t="s">
        <v>104</v>
      </c>
      <c r="E53" s="96" t="s">
        <v>238</v>
      </c>
      <c r="F53" s="95" t="s">
        <v>370</v>
      </c>
      <c r="G53" s="96" t="s">
        <v>371</v>
      </c>
      <c r="H53" s="96" t="s">
        <v>148</v>
      </c>
      <c r="I53" s="97">
        <v>348.27268700000002</v>
      </c>
      <c r="J53" s="98">
        <v>3942</v>
      </c>
      <c r="K53" s="95"/>
      <c r="L53" s="97">
        <v>13.728909308</v>
      </c>
      <c r="M53" s="99">
        <v>1.4082589360086772E-5</v>
      </c>
      <c r="N53" s="99">
        <f t="shared" si="1"/>
        <v>3.441480437223064E-3</v>
      </c>
      <c r="O53" s="99">
        <f>L53/'סכום נכסי הקרן'!$C$42</f>
        <v>1.1827105872333232E-3</v>
      </c>
    </row>
    <row r="54" spans="2:15" s="116" customFormat="1">
      <c r="B54" s="85" t="s">
        <v>372</v>
      </c>
      <c r="C54" s="95" t="s">
        <v>373</v>
      </c>
      <c r="D54" s="96" t="s">
        <v>104</v>
      </c>
      <c r="E54" s="96" t="s">
        <v>238</v>
      </c>
      <c r="F54" s="95" t="s">
        <v>374</v>
      </c>
      <c r="G54" s="96" t="s">
        <v>246</v>
      </c>
      <c r="H54" s="96" t="s">
        <v>148</v>
      </c>
      <c r="I54" s="97">
        <v>41.347943999999998</v>
      </c>
      <c r="J54" s="98">
        <v>159100</v>
      </c>
      <c r="K54" s="95"/>
      <c r="L54" s="97">
        <v>65.784578328000009</v>
      </c>
      <c r="M54" s="99">
        <v>1.9350811861912105E-5</v>
      </c>
      <c r="N54" s="99">
        <f t="shared" si="1"/>
        <v>1.6490482550923145E-2</v>
      </c>
      <c r="O54" s="99">
        <f>L54/'סכום נכסי הקרן'!$C$42</f>
        <v>5.6671739553169048E-3</v>
      </c>
    </row>
    <row r="55" spans="2:15" s="116" customFormat="1">
      <c r="B55" s="85" t="s">
        <v>375</v>
      </c>
      <c r="C55" s="95" t="s">
        <v>376</v>
      </c>
      <c r="D55" s="96" t="s">
        <v>104</v>
      </c>
      <c r="E55" s="96" t="s">
        <v>238</v>
      </c>
      <c r="F55" s="95" t="s">
        <v>377</v>
      </c>
      <c r="G55" s="96" t="s">
        <v>246</v>
      </c>
      <c r="H55" s="96" t="s">
        <v>148</v>
      </c>
      <c r="I55" s="97">
        <v>160.45762300000001</v>
      </c>
      <c r="J55" s="98">
        <v>5028</v>
      </c>
      <c r="K55" s="95"/>
      <c r="L55" s="97">
        <v>8.0678092839999991</v>
      </c>
      <c r="M55" s="99">
        <v>8.9465173662637257E-6</v>
      </c>
      <c r="N55" s="99">
        <f t="shared" si="1"/>
        <v>2.0223899218238328E-3</v>
      </c>
      <c r="O55" s="99">
        <f>L55/'סכום נכסי הקרן'!$C$42</f>
        <v>6.9502123161422041E-4</v>
      </c>
    </row>
    <row r="56" spans="2:15" s="116" customFormat="1">
      <c r="B56" s="85" t="s">
        <v>378</v>
      </c>
      <c r="C56" s="95" t="s">
        <v>379</v>
      </c>
      <c r="D56" s="96" t="s">
        <v>104</v>
      </c>
      <c r="E56" s="96" t="s">
        <v>238</v>
      </c>
      <c r="F56" s="95" t="s">
        <v>380</v>
      </c>
      <c r="G56" s="96" t="s">
        <v>381</v>
      </c>
      <c r="H56" s="96" t="s">
        <v>148</v>
      </c>
      <c r="I56" s="97">
        <v>125.483171</v>
      </c>
      <c r="J56" s="98">
        <v>18210</v>
      </c>
      <c r="K56" s="95"/>
      <c r="L56" s="97">
        <v>22.850485409000001</v>
      </c>
      <c r="M56" s="99">
        <v>2.3815164038264998E-5</v>
      </c>
      <c r="N56" s="99">
        <f t="shared" si="1"/>
        <v>5.7280222887261985E-3</v>
      </c>
      <c r="O56" s="99">
        <f>L56/'סכום נכסי הקרן'!$C$42</f>
        <v>1.9685111475604825E-3</v>
      </c>
    </row>
    <row r="57" spans="2:15" s="116" customFormat="1">
      <c r="B57" s="85" t="s">
        <v>382</v>
      </c>
      <c r="C57" s="95" t="s">
        <v>383</v>
      </c>
      <c r="D57" s="96" t="s">
        <v>104</v>
      </c>
      <c r="E57" s="96" t="s">
        <v>238</v>
      </c>
      <c r="F57" s="95" t="s">
        <v>384</v>
      </c>
      <c r="G57" s="96" t="s">
        <v>351</v>
      </c>
      <c r="H57" s="96" t="s">
        <v>148</v>
      </c>
      <c r="I57" s="97">
        <v>168.32248899999999</v>
      </c>
      <c r="J57" s="98">
        <v>6638</v>
      </c>
      <c r="K57" s="95"/>
      <c r="L57" s="97">
        <v>11.173246817999999</v>
      </c>
      <c r="M57" s="99">
        <v>1.1996946711023542E-5</v>
      </c>
      <c r="N57" s="99">
        <f t="shared" si="1"/>
        <v>2.8008423307163306E-3</v>
      </c>
      <c r="O57" s="99">
        <f>L57/'סכום נכסי הקרן'!$C$42</f>
        <v>9.6254676966357863E-4</v>
      </c>
    </row>
    <row r="58" spans="2:15" s="116" customFormat="1">
      <c r="B58" s="85" t="s">
        <v>385</v>
      </c>
      <c r="C58" s="95" t="s">
        <v>386</v>
      </c>
      <c r="D58" s="96" t="s">
        <v>104</v>
      </c>
      <c r="E58" s="96" t="s">
        <v>238</v>
      </c>
      <c r="F58" s="95" t="s">
        <v>387</v>
      </c>
      <c r="G58" s="96" t="s">
        <v>388</v>
      </c>
      <c r="H58" s="96" t="s">
        <v>148</v>
      </c>
      <c r="I58" s="97">
        <v>79.632219000000006</v>
      </c>
      <c r="J58" s="98">
        <v>12540</v>
      </c>
      <c r="K58" s="95"/>
      <c r="L58" s="97">
        <v>9.9858802909999991</v>
      </c>
      <c r="M58" s="99">
        <v>1.1723868412482577E-5</v>
      </c>
      <c r="N58" s="99">
        <f t="shared" si="1"/>
        <v>2.5032004290320609E-3</v>
      </c>
      <c r="O58" s="99">
        <f>L58/'סכום נכסי הקרן'!$C$42</f>
        <v>8.6025816603859501E-4</v>
      </c>
    </row>
    <row r="59" spans="2:15" s="116" customFormat="1">
      <c r="B59" s="85" t="s">
        <v>389</v>
      </c>
      <c r="C59" s="95" t="s">
        <v>390</v>
      </c>
      <c r="D59" s="96" t="s">
        <v>104</v>
      </c>
      <c r="E59" s="96" t="s">
        <v>238</v>
      </c>
      <c r="F59" s="95" t="s">
        <v>391</v>
      </c>
      <c r="G59" s="96" t="s">
        <v>388</v>
      </c>
      <c r="H59" s="96" t="s">
        <v>148</v>
      </c>
      <c r="I59" s="97">
        <v>394.05971</v>
      </c>
      <c r="J59" s="98">
        <v>8787</v>
      </c>
      <c r="K59" s="95"/>
      <c r="L59" s="97">
        <v>34.626026725000003</v>
      </c>
      <c r="M59" s="99">
        <v>1.7527259320587136E-5</v>
      </c>
      <c r="N59" s="99">
        <f t="shared" si="1"/>
        <v>8.6798441827721697E-3</v>
      </c>
      <c r="O59" s="99">
        <f>L59/'סכום נכסי הקרן'!$C$42</f>
        <v>2.9829440549671298E-3</v>
      </c>
    </row>
    <row r="60" spans="2:15" s="116" customFormat="1">
      <c r="B60" s="85" t="s">
        <v>392</v>
      </c>
      <c r="C60" s="95" t="s">
        <v>393</v>
      </c>
      <c r="D60" s="96" t="s">
        <v>104</v>
      </c>
      <c r="E60" s="96" t="s">
        <v>238</v>
      </c>
      <c r="F60" s="95" t="s">
        <v>394</v>
      </c>
      <c r="G60" s="96" t="s">
        <v>283</v>
      </c>
      <c r="H60" s="96" t="s">
        <v>148</v>
      </c>
      <c r="I60" s="97">
        <v>73.238657000000003</v>
      </c>
      <c r="J60" s="98">
        <v>21080</v>
      </c>
      <c r="K60" s="95"/>
      <c r="L60" s="97">
        <v>15.438708953999999</v>
      </c>
      <c r="M60" s="99">
        <v>4.2402229342139699E-6</v>
      </c>
      <c r="N60" s="99">
        <f t="shared" si="1"/>
        <v>3.8700827319334747E-3</v>
      </c>
      <c r="O60" s="99">
        <f>L60/'סכום נכסי הקרן'!$C$42</f>
        <v>1.3300054741034423E-3</v>
      </c>
    </row>
    <row r="61" spans="2:15" s="116" customFormat="1">
      <c r="B61" s="85" t="s">
        <v>395</v>
      </c>
      <c r="C61" s="95" t="s">
        <v>396</v>
      </c>
      <c r="D61" s="96" t="s">
        <v>104</v>
      </c>
      <c r="E61" s="96" t="s">
        <v>238</v>
      </c>
      <c r="F61" s="95" t="s">
        <v>397</v>
      </c>
      <c r="G61" s="96" t="s">
        <v>246</v>
      </c>
      <c r="H61" s="96" t="s">
        <v>148</v>
      </c>
      <c r="I61" s="97">
        <v>36.449047999999998</v>
      </c>
      <c r="J61" s="98">
        <v>39860</v>
      </c>
      <c r="K61" s="95"/>
      <c r="L61" s="97">
        <v>14.528590597000001</v>
      </c>
      <c r="M61" s="99">
        <v>6.7449573418881487E-6</v>
      </c>
      <c r="N61" s="99">
        <f t="shared" si="1"/>
        <v>3.641939734488809E-3</v>
      </c>
      <c r="O61" s="99">
        <f>L61/'סכום נכסי הקרן'!$C$42</f>
        <v>1.2516010945339698E-3</v>
      </c>
    </row>
    <row r="62" spans="2:15" s="116" customFormat="1">
      <c r="B62" s="85" t="s">
        <v>398</v>
      </c>
      <c r="C62" s="95" t="s">
        <v>399</v>
      </c>
      <c r="D62" s="96" t="s">
        <v>104</v>
      </c>
      <c r="E62" s="96" t="s">
        <v>238</v>
      </c>
      <c r="F62" s="95" t="s">
        <v>400</v>
      </c>
      <c r="G62" s="96" t="s">
        <v>276</v>
      </c>
      <c r="H62" s="96" t="s">
        <v>148</v>
      </c>
      <c r="I62" s="97">
        <v>516.949431</v>
      </c>
      <c r="J62" s="98">
        <v>5268</v>
      </c>
      <c r="K62" s="95"/>
      <c r="L62" s="97">
        <v>27.232896037999996</v>
      </c>
      <c r="M62" s="99">
        <v>9.3011869241595018E-6</v>
      </c>
      <c r="N62" s="99">
        <f t="shared" si="1"/>
        <v>6.8265786349898782E-3</v>
      </c>
      <c r="O62" s="99">
        <f>L62/'סכום נכסי הקרן'!$C$42</f>
        <v>2.346044666956803E-3</v>
      </c>
    </row>
    <row r="63" spans="2:15" s="116" customFormat="1">
      <c r="B63" s="85" t="s">
        <v>401</v>
      </c>
      <c r="C63" s="95" t="s">
        <v>402</v>
      </c>
      <c r="D63" s="96" t="s">
        <v>104</v>
      </c>
      <c r="E63" s="96" t="s">
        <v>238</v>
      </c>
      <c r="F63" s="95" t="s">
        <v>403</v>
      </c>
      <c r="G63" s="96" t="s">
        <v>388</v>
      </c>
      <c r="H63" s="96" t="s">
        <v>148</v>
      </c>
      <c r="I63" s="97">
        <v>1136.4522119999999</v>
      </c>
      <c r="J63" s="98">
        <v>4137</v>
      </c>
      <c r="K63" s="95"/>
      <c r="L63" s="97">
        <v>47.015028013000006</v>
      </c>
      <c r="M63" s="99">
        <v>1.8425213873198425E-5</v>
      </c>
      <c r="N63" s="99">
        <f t="shared" si="1"/>
        <v>1.178544453403522E-2</v>
      </c>
      <c r="O63" s="99">
        <f>L63/'סכום נכסי הקרן'!$C$42</f>
        <v>4.0502249772780257E-3</v>
      </c>
    </row>
    <row r="64" spans="2:15" s="116" customFormat="1">
      <c r="B64" s="85" t="s">
        <v>404</v>
      </c>
      <c r="C64" s="95" t="s">
        <v>405</v>
      </c>
      <c r="D64" s="96" t="s">
        <v>104</v>
      </c>
      <c r="E64" s="96" t="s">
        <v>238</v>
      </c>
      <c r="F64" s="95" t="s">
        <v>406</v>
      </c>
      <c r="G64" s="96" t="s">
        <v>371</v>
      </c>
      <c r="H64" s="96" t="s">
        <v>148</v>
      </c>
      <c r="I64" s="97">
        <v>2020.450877</v>
      </c>
      <c r="J64" s="98">
        <v>2136</v>
      </c>
      <c r="K64" s="95"/>
      <c r="L64" s="97">
        <v>43.156830736000003</v>
      </c>
      <c r="M64" s="99">
        <v>1.8766291178463038E-5</v>
      </c>
      <c r="N64" s="99">
        <f t="shared" si="1"/>
        <v>1.0818294838902075E-2</v>
      </c>
      <c r="O64" s="99">
        <f>L64/'סכום נכסי הקרן'!$C$42</f>
        <v>3.717851103667855E-3</v>
      </c>
    </row>
    <row r="65" spans="2:15" s="116" customFormat="1">
      <c r="B65" s="85" t="s">
        <v>407</v>
      </c>
      <c r="C65" s="95" t="s">
        <v>408</v>
      </c>
      <c r="D65" s="96" t="s">
        <v>104</v>
      </c>
      <c r="E65" s="96" t="s">
        <v>238</v>
      </c>
      <c r="F65" s="95" t="s">
        <v>409</v>
      </c>
      <c r="G65" s="96" t="s">
        <v>276</v>
      </c>
      <c r="H65" s="96" t="s">
        <v>148</v>
      </c>
      <c r="I65" s="97">
        <v>476.68805900000001</v>
      </c>
      <c r="J65" s="98">
        <v>3975</v>
      </c>
      <c r="K65" s="95"/>
      <c r="L65" s="97">
        <v>18.94835033</v>
      </c>
      <c r="M65" s="99">
        <v>7.5339578145639341E-6</v>
      </c>
      <c r="N65" s="99">
        <f t="shared" si="1"/>
        <v>4.7498585295734546E-3</v>
      </c>
      <c r="O65" s="99">
        <f>L65/'סכום נכסי הקרן'!$C$42</f>
        <v>1.6323521441603678E-3</v>
      </c>
    </row>
    <row r="66" spans="2:15" s="116" customFormat="1">
      <c r="B66" s="85" t="s">
        <v>410</v>
      </c>
      <c r="C66" s="95" t="s">
        <v>411</v>
      </c>
      <c r="D66" s="96" t="s">
        <v>104</v>
      </c>
      <c r="E66" s="96" t="s">
        <v>238</v>
      </c>
      <c r="F66" s="95" t="s">
        <v>412</v>
      </c>
      <c r="G66" s="96" t="s">
        <v>287</v>
      </c>
      <c r="H66" s="96" t="s">
        <v>148</v>
      </c>
      <c r="I66" s="97">
        <v>39.222385000000003</v>
      </c>
      <c r="J66" s="98">
        <v>8450</v>
      </c>
      <c r="K66" s="95"/>
      <c r="L66" s="97">
        <v>3.3142914939999999</v>
      </c>
      <c r="M66" s="99">
        <v>1.3973139644096349E-6</v>
      </c>
      <c r="N66" s="99">
        <f t="shared" si="1"/>
        <v>8.3080666380462923E-4</v>
      </c>
      <c r="O66" s="99">
        <f>L66/'סכום נכסי הקרן'!$C$42</f>
        <v>2.8551777502434261E-4</v>
      </c>
    </row>
    <row r="67" spans="2:15" s="116" customFormat="1">
      <c r="B67" s="85" t="s">
        <v>413</v>
      </c>
      <c r="C67" s="95" t="s">
        <v>414</v>
      </c>
      <c r="D67" s="96" t="s">
        <v>104</v>
      </c>
      <c r="E67" s="96" t="s">
        <v>238</v>
      </c>
      <c r="F67" s="95" t="s">
        <v>415</v>
      </c>
      <c r="G67" s="96" t="s">
        <v>272</v>
      </c>
      <c r="H67" s="96" t="s">
        <v>148</v>
      </c>
      <c r="I67" s="97">
        <v>1387.190468</v>
      </c>
      <c r="J67" s="98">
        <v>2380</v>
      </c>
      <c r="K67" s="95"/>
      <c r="L67" s="97">
        <v>33.015133141</v>
      </c>
      <c r="M67" s="99">
        <v>1.4129384452884922E-5</v>
      </c>
      <c r="N67" s="99">
        <f t="shared" si="1"/>
        <v>8.2760350649893257E-3</v>
      </c>
      <c r="O67" s="99">
        <f>L67/'סכום נכסי הקרן'!$C$42</f>
        <v>2.8441696735533898E-3</v>
      </c>
    </row>
    <row r="68" spans="2:15" s="116" customFormat="1">
      <c r="B68" s="85" t="s">
        <v>416</v>
      </c>
      <c r="C68" s="95" t="s">
        <v>417</v>
      </c>
      <c r="D68" s="96" t="s">
        <v>104</v>
      </c>
      <c r="E68" s="96" t="s">
        <v>238</v>
      </c>
      <c r="F68" s="95" t="s">
        <v>418</v>
      </c>
      <c r="G68" s="96" t="s">
        <v>176</v>
      </c>
      <c r="H68" s="96" t="s">
        <v>148</v>
      </c>
      <c r="I68" s="97">
        <v>255.83571499999999</v>
      </c>
      <c r="J68" s="98">
        <v>4119</v>
      </c>
      <c r="K68" s="95"/>
      <c r="L68" s="97">
        <v>10.537873121000001</v>
      </c>
      <c r="M68" s="99">
        <v>5.1376435184009094E-6</v>
      </c>
      <c r="N68" s="99">
        <f t="shared" si="1"/>
        <v>2.6415706726773762E-3</v>
      </c>
      <c r="O68" s="99">
        <f>L68/'סכום נכסי הקרן'!$C$42</f>
        <v>9.078109431362966E-4</v>
      </c>
    </row>
    <row r="69" spans="2:15" s="116" customFormat="1">
      <c r="B69" s="85" t="s">
        <v>309</v>
      </c>
      <c r="C69" s="95" t="s">
        <v>310</v>
      </c>
      <c r="D69" s="96" t="s">
        <v>104</v>
      </c>
      <c r="E69" s="96" t="s">
        <v>238</v>
      </c>
      <c r="F69" s="95" t="s">
        <v>311</v>
      </c>
      <c r="G69" s="96" t="s">
        <v>257</v>
      </c>
      <c r="H69" s="96" t="s">
        <v>148</v>
      </c>
      <c r="I69" s="97">
        <v>893.39321400000006</v>
      </c>
      <c r="J69" s="98">
        <v>2210</v>
      </c>
      <c r="K69" s="95"/>
      <c r="L69" s="97">
        <v>19.743990020000002</v>
      </c>
      <c r="M69" s="99">
        <v>7.6886725104865673E-6</v>
      </c>
      <c r="N69" s="99">
        <f>L69/$L$11</f>
        <v>4.9493047031028883E-3</v>
      </c>
      <c r="O69" s="99">
        <f>L69/'סכום נכסי הקרן'!$C$42</f>
        <v>1.7008944779958533E-3</v>
      </c>
    </row>
    <row r="70" spans="2:15" s="116" customFormat="1">
      <c r="B70" s="85" t="s">
        <v>419</v>
      </c>
      <c r="C70" s="95" t="s">
        <v>420</v>
      </c>
      <c r="D70" s="96" t="s">
        <v>104</v>
      </c>
      <c r="E70" s="96" t="s">
        <v>238</v>
      </c>
      <c r="F70" s="95" t="s">
        <v>421</v>
      </c>
      <c r="G70" s="96" t="s">
        <v>135</v>
      </c>
      <c r="H70" s="96" t="s">
        <v>148</v>
      </c>
      <c r="I70" s="97">
        <v>170.04876200000001</v>
      </c>
      <c r="J70" s="98">
        <v>9236</v>
      </c>
      <c r="K70" s="95"/>
      <c r="L70" s="97">
        <v>15.705703693</v>
      </c>
      <c r="M70" s="99">
        <v>1.5609579587496533E-5</v>
      </c>
      <c r="N70" s="99">
        <f t="shared" si="1"/>
        <v>3.9370113677410223E-3</v>
      </c>
      <c r="O70" s="99">
        <f>L70/'סכום נכסי הקרן'!$C$42</f>
        <v>1.3530063911804378E-3</v>
      </c>
    </row>
    <row r="71" spans="2:15" s="116" customFormat="1">
      <c r="B71" s="85" t="s">
        <v>422</v>
      </c>
      <c r="C71" s="95" t="s">
        <v>423</v>
      </c>
      <c r="D71" s="96" t="s">
        <v>104</v>
      </c>
      <c r="E71" s="96" t="s">
        <v>238</v>
      </c>
      <c r="F71" s="95" t="s">
        <v>424</v>
      </c>
      <c r="G71" s="96" t="s">
        <v>265</v>
      </c>
      <c r="H71" s="96" t="s">
        <v>148</v>
      </c>
      <c r="I71" s="97">
        <v>113.63840399999999</v>
      </c>
      <c r="J71" s="98">
        <v>16330</v>
      </c>
      <c r="K71" s="95"/>
      <c r="L71" s="97">
        <v>18.557151310000002</v>
      </c>
      <c r="M71" s="99">
        <v>1.1901857937118472E-5</v>
      </c>
      <c r="N71" s="99">
        <f t="shared" si="1"/>
        <v>4.6517951114105616E-3</v>
      </c>
      <c r="O71" s="99">
        <f>L71/'סכום נכסי הקרן'!$C$42</f>
        <v>1.5986513444617573E-3</v>
      </c>
    </row>
    <row r="72" spans="2:15" s="116" customFormat="1">
      <c r="B72" s="85" t="s">
        <v>318</v>
      </c>
      <c r="C72" s="95" t="s">
        <v>319</v>
      </c>
      <c r="D72" s="96" t="s">
        <v>104</v>
      </c>
      <c r="E72" s="96" t="s">
        <v>238</v>
      </c>
      <c r="F72" s="95" t="s">
        <v>320</v>
      </c>
      <c r="G72" s="96" t="s">
        <v>257</v>
      </c>
      <c r="H72" s="96" t="s">
        <v>148</v>
      </c>
      <c r="I72" s="97">
        <v>1471.3507400000003</v>
      </c>
      <c r="J72" s="98">
        <v>1835</v>
      </c>
      <c r="K72" s="95"/>
      <c r="L72" s="97">
        <v>26.999286077999997</v>
      </c>
      <c r="M72" s="99">
        <v>9.0100661497187086E-6</v>
      </c>
      <c r="N72" s="99">
        <f>L72/$L$11</f>
        <v>6.7680186948486766E-3</v>
      </c>
      <c r="O72" s="99">
        <f>L72/'סכום נכסי הקרן'!$C$42</f>
        <v>2.3259197636031075E-3</v>
      </c>
    </row>
    <row r="73" spans="2:15" s="116" customFormat="1">
      <c r="B73" s="85" t="s">
        <v>425</v>
      </c>
      <c r="C73" s="95" t="s">
        <v>426</v>
      </c>
      <c r="D73" s="96" t="s">
        <v>104</v>
      </c>
      <c r="E73" s="96" t="s">
        <v>238</v>
      </c>
      <c r="F73" s="95" t="s">
        <v>427</v>
      </c>
      <c r="G73" s="96" t="s">
        <v>351</v>
      </c>
      <c r="H73" s="96" t="s">
        <v>148</v>
      </c>
      <c r="I73" s="97">
        <v>27.866318</v>
      </c>
      <c r="J73" s="98">
        <v>23330</v>
      </c>
      <c r="K73" s="95"/>
      <c r="L73" s="97">
        <v>6.5012118760000002</v>
      </c>
      <c r="M73" s="99">
        <v>1.189586181047606E-5</v>
      </c>
      <c r="N73" s="99">
        <f t="shared" si="1"/>
        <v>1.6296847031001056E-3</v>
      </c>
      <c r="O73" s="99">
        <f>L73/'סכום נכסי הקרן'!$C$42</f>
        <v>5.600628529982139E-4</v>
      </c>
    </row>
    <row r="74" spans="2:15" s="116" customFormat="1">
      <c r="B74" s="85" t="s">
        <v>428</v>
      </c>
      <c r="C74" s="95" t="s">
        <v>429</v>
      </c>
      <c r="D74" s="96" t="s">
        <v>104</v>
      </c>
      <c r="E74" s="96" t="s">
        <v>238</v>
      </c>
      <c r="F74" s="95" t="s">
        <v>430</v>
      </c>
      <c r="G74" s="96" t="s">
        <v>431</v>
      </c>
      <c r="H74" s="96" t="s">
        <v>148</v>
      </c>
      <c r="I74" s="97">
        <v>257.76757900000001</v>
      </c>
      <c r="J74" s="98">
        <v>1869</v>
      </c>
      <c r="K74" s="95"/>
      <c r="L74" s="97">
        <v>4.8176760430000005</v>
      </c>
      <c r="M74" s="99">
        <v>6.4013759523896269E-6</v>
      </c>
      <c r="N74" s="99">
        <f t="shared" si="1"/>
        <v>1.2076660631155452E-3</v>
      </c>
      <c r="O74" s="99">
        <f>L74/'סכום נכסי הקרן'!$C$42</f>
        <v>4.1503052675832E-4</v>
      </c>
    </row>
    <row r="75" spans="2:15" s="116" customFormat="1">
      <c r="B75" s="85" t="s">
        <v>432</v>
      </c>
      <c r="C75" s="95" t="s">
        <v>433</v>
      </c>
      <c r="D75" s="96" t="s">
        <v>104</v>
      </c>
      <c r="E75" s="96" t="s">
        <v>238</v>
      </c>
      <c r="F75" s="95" t="s">
        <v>434</v>
      </c>
      <c r="G75" s="96" t="s">
        <v>333</v>
      </c>
      <c r="H75" s="96" t="s">
        <v>148</v>
      </c>
      <c r="I75" s="97">
        <v>202.08209299999999</v>
      </c>
      <c r="J75" s="98">
        <v>9232</v>
      </c>
      <c r="K75" s="95"/>
      <c r="L75" s="97">
        <v>18.656218844999998</v>
      </c>
      <c r="M75" s="99">
        <v>1.606690890281036E-5</v>
      </c>
      <c r="N75" s="99">
        <f t="shared" si="1"/>
        <v>4.6766287654188762E-3</v>
      </c>
      <c r="O75" s="99">
        <f>L75/'סכום נכסי הקרן'!$C$42</f>
        <v>1.6071857604060252E-3</v>
      </c>
    </row>
    <row r="76" spans="2:15" s="116" customFormat="1">
      <c r="B76" s="85" t="s">
        <v>435</v>
      </c>
      <c r="C76" s="95" t="s">
        <v>436</v>
      </c>
      <c r="D76" s="96" t="s">
        <v>104</v>
      </c>
      <c r="E76" s="96" t="s">
        <v>238</v>
      </c>
      <c r="F76" s="95" t="s">
        <v>437</v>
      </c>
      <c r="G76" s="96" t="s">
        <v>246</v>
      </c>
      <c r="H76" s="96" t="s">
        <v>148</v>
      </c>
      <c r="I76" s="97">
        <v>1904.1313909999999</v>
      </c>
      <c r="J76" s="98">
        <v>1381</v>
      </c>
      <c r="K76" s="95"/>
      <c r="L76" s="97">
        <v>26.296054512999998</v>
      </c>
      <c r="M76" s="99">
        <v>1.0823166980723371E-5</v>
      </c>
      <c r="N76" s="99">
        <f t="shared" si="1"/>
        <v>6.5917368344699358E-3</v>
      </c>
      <c r="O76" s="99">
        <f>L76/'סכום נכסי הקרן'!$C$42</f>
        <v>2.2653381544932342E-3</v>
      </c>
    </row>
    <row r="77" spans="2:15" s="116" customFormat="1">
      <c r="B77" s="85" t="s">
        <v>438</v>
      </c>
      <c r="C77" s="95" t="s">
        <v>439</v>
      </c>
      <c r="D77" s="96" t="s">
        <v>104</v>
      </c>
      <c r="E77" s="96" t="s">
        <v>238</v>
      </c>
      <c r="F77" s="95" t="s">
        <v>440</v>
      </c>
      <c r="G77" s="96" t="s">
        <v>135</v>
      </c>
      <c r="H77" s="96" t="s">
        <v>148</v>
      </c>
      <c r="I77" s="97">
        <v>84.846082999999993</v>
      </c>
      <c r="J77" s="98">
        <v>19240</v>
      </c>
      <c r="K77" s="95"/>
      <c r="L77" s="97">
        <v>16.324386395999998</v>
      </c>
      <c r="M77" s="99">
        <v>6.1591645885332031E-6</v>
      </c>
      <c r="N77" s="99">
        <f t="shared" si="1"/>
        <v>4.0920990277623524E-3</v>
      </c>
      <c r="O77" s="99">
        <f>L77/'סכום נכסי הקרן'!$C$42</f>
        <v>1.4063043310648424E-3</v>
      </c>
    </row>
    <row r="78" spans="2:15" s="116" customFormat="1">
      <c r="B78" s="85" t="s">
        <v>441</v>
      </c>
      <c r="C78" s="95" t="s">
        <v>442</v>
      </c>
      <c r="D78" s="96" t="s">
        <v>104</v>
      </c>
      <c r="E78" s="96" t="s">
        <v>238</v>
      </c>
      <c r="F78" s="95" t="s">
        <v>443</v>
      </c>
      <c r="G78" s="96" t="s">
        <v>272</v>
      </c>
      <c r="H78" s="96" t="s">
        <v>148</v>
      </c>
      <c r="I78" s="97">
        <v>13229.446217000001</v>
      </c>
      <c r="J78" s="98">
        <v>254.6</v>
      </c>
      <c r="K78" s="95"/>
      <c r="L78" s="97">
        <v>33.682170069000001</v>
      </c>
      <c r="M78" s="99">
        <v>1.1771883775759473E-5</v>
      </c>
      <c r="N78" s="99">
        <f t="shared" si="1"/>
        <v>8.4432438713931759E-3</v>
      </c>
      <c r="O78" s="99">
        <f>L78/'סכום נכסי הקרן'!$C$42</f>
        <v>2.9016332068263124E-3</v>
      </c>
    </row>
    <row r="79" spans="2:15" s="116" customFormat="1">
      <c r="B79" s="85" t="s">
        <v>444</v>
      </c>
      <c r="C79" s="95" t="s">
        <v>445</v>
      </c>
      <c r="D79" s="96" t="s">
        <v>104</v>
      </c>
      <c r="E79" s="96" t="s">
        <v>238</v>
      </c>
      <c r="F79" s="95" t="s">
        <v>446</v>
      </c>
      <c r="G79" s="96" t="s">
        <v>246</v>
      </c>
      <c r="H79" s="96" t="s">
        <v>148</v>
      </c>
      <c r="I79" s="97">
        <v>5415.9963430000007</v>
      </c>
      <c r="J79" s="98">
        <v>634.1</v>
      </c>
      <c r="K79" s="95"/>
      <c r="L79" s="97">
        <v>34.342832809000001</v>
      </c>
      <c r="M79" s="99">
        <v>1.3522887379999526E-5</v>
      </c>
      <c r="N79" s="99">
        <f t="shared" si="1"/>
        <v>8.6088548346754008E-3</v>
      </c>
      <c r="O79" s="99">
        <f>L79/'סכום נכסי הקרן'!$C$42</f>
        <v>2.9585476200297894E-3</v>
      </c>
    </row>
    <row r="80" spans="2:15" s="116" customFormat="1">
      <c r="B80" s="85" t="s">
        <v>447</v>
      </c>
      <c r="C80" s="95" t="s">
        <v>448</v>
      </c>
      <c r="D80" s="96" t="s">
        <v>104</v>
      </c>
      <c r="E80" s="96" t="s">
        <v>238</v>
      </c>
      <c r="F80" s="95" t="s">
        <v>449</v>
      </c>
      <c r="G80" s="96" t="s">
        <v>246</v>
      </c>
      <c r="H80" s="96" t="s">
        <v>148</v>
      </c>
      <c r="I80" s="97">
        <v>3135.8310780000002</v>
      </c>
      <c r="J80" s="98">
        <v>1150</v>
      </c>
      <c r="K80" s="95"/>
      <c r="L80" s="97">
        <v>36.062057400999997</v>
      </c>
      <c r="M80" s="99">
        <v>8.9397008840167013E-6</v>
      </c>
      <c r="N80" s="99">
        <f t="shared" si="1"/>
        <v>9.0398197181795169E-3</v>
      </c>
      <c r="O80" s="99">
        <f>L80/'סכום נכסי הקרן'!$C$42</f>
        <v>3.1066544420047465E-3</v>
      </c>
    </row>
    <row r="81" spans="2:15" s="116" customFormat="1">
      <c r="B81" s="85" t="s">
        <v>450</v>
      </c>
      <c r="C81" s="95" t="s">
        <v>451</v>
      </c>
      <c r="D81" s="96" t="s">
        <v>104</v>
      </c>
      <c r="E81" s="96" t="s">
        <v>238</v>
      </c>
      <c r="F81" s="95" t="s">
        <v>452</v>
      </c>
      <c r="G81" s="96" t="s">
        <v>272</v>
      </c>
      <c r="H81" s="96" t="s">
        <v>148</v>
      </c>
      <c r="I81" s="97">
        <v>1122.5262740000001</v>
      </c>
      <c r="J81" s="98">
        <v>1524</v>
      </c>
      <c r="K81" s="95"/>
      <c r="L81" s="97">
        <v>17.107300422000002</v>
      </c>
      <c r="M81" s="99">
        <v>1.268454678457599E-5</v>
      </c>
      <c r="N81" s="99">
        <f t="shared" si="1"/>
        <v>4.2883552083561385E-3</v>
      </c>
      <c r="O81" s="99">
        <f>L81/'סכום נכסי הקרן'!$C$42</f>
        <v>1.4737503813424199E-3</v>
      </c>
    </row>
    <row r="82" spans="2:15" s="116" customFormat="1">
      <c r="B82" s="86"/>
      <c r="C82" s="95"/>
      <c r="D82" s="95"/>
      <c r="E82" s="95"/>
      <c r="F82" s="95"/>
      <c r="G82" s="95"/>
      <c r="H82" s="95"/>
      <c r="I82" s="97"/>
      <c r="J82" s="98"/>
      <c r="K82" s="95"/>
      <c r="L82" s="95"/>
      <c r="M82" s="95"/>
      <c r="N82" s="99"/>
      <c r="O82" s="95"/>
    </row>
    <row r="83" spans="2:15" s="116" customFormat="1">
      <c r="B83" s="84" t="s">
        <v>25</v>
      </c>
      <c r="C83" s="91"/>
      <c r="D83" s="91"/>
      <c r="E83" s="91"/>
      <c r="F83" s="91"/>
      <c r="G83" s="91"/>
      <c r="H83" s="91"/>
      <c r="I83" s="92"/>
      <c r="J83" s="93"/>
      <c r="K83" s="91"/>
      <c r="L83" s="92">
        <v>133.682756133</v>
      </c>
      <c r="M83" s="91"/>
      <c r="N83" s="94">
        <f t="shared" ref="N83:N122" si="2">L83/$L$11</f>
        <v>3.3510789510255906E-2</v>
      </c>
      <c r="O83" s="94">
        <f>L83/'סכום נכסי הקרן'!$C$42</f>
        <v>1.1516429124992334E-2</v>
      </c>
    </row>
    <row r="84" spans="2:15" s="116" customFormat="1">
      <c r="B84" s="85" t="s">
        <v>453</v>
      </c>
      <c r="C84" s="95" t="s">
        <v>454</v>
      </c>
      <c r="D84" s="96" t="s">
        <v>104</v>
      </c>
      <c r="E84" s="96" t="s">
        <v>238</v>
      </c>
      <c r="F84" s="95" t="s">
        <v>455</v>
      </c>
      <c r="G84" s="96" t="s">
        <v>431</v>
      </c>
      <c r="H84" s="96" t="s">
        <v>148</v>
      </c>
      <c r="I84" s="97">
        <v>390.73523199999994</v>
      </c>
      <c r="J84" s="98">
        <v>778</v>
      </c>
      <c r="K84" s="95"/>
      <c r="L84" s="97">
        <v>3.0399201050000002</v>
      </c>
      <c r="M84" s="99">
        <v>1.5171652015972322E-5</v>
      </c>
      <c r="N84" s="99">
        <f t="shared" si="2"/>
        <v>7.6202889372882314E-4</v>
      </c>
      <c r="O84" s="99">
        <f>L84/'סכום נכסי הקרן'!$C$42</f>
        <v>2.618813783285672E-4</v>
      </c>
    </row>
    <row r="85" spans="2:15" s="116" customFormat="1">
      <c r="B85" s="85" t="s">
        <v>456</v>
      </c>
      <c r="C85" s="95" t="s">
        <v>457</v>
      </c>
      <c r="D85" s="96" t="s">
        <v>104</v>
      </c>
      <c r="E85" s="96" t="s">
        <v>238</v>
      </c>
      <c r="F85" s="95" t="s">
        <v>458</v>
      </c>
      <c r="G85" s="96" t="s">
        <v>371</v>
      </c>
      <c r="H85" s="96" t="s">
        <v>148</v>
      </c>
      <c r="I85" s="97">
        <v>70.926304999999999</v>
      </c>
      <c r="J85" s="98">
        <v>2980</v>
      </c>
      <c r="K85" s="95"/>
      <c r="L85" s="97">
        <v>2.1136038800000003</v>
      </c>
      <c r="M85" s="99">
        <v>1.4367408126749301E-5</v>
      </c>
      <c r="N85" s="99">
        <f t="shared" si="2"/>
        <v>5.2982551212718413E-4</v>
      </c>
      <c r="O85" s="99">
        <f>L85/'סכום נכסי הקרן'!$C$42</f>
        <v>1.8208159366576759E-4</v>
      </c>
    </row>
    <row r="86" spans="2:15" s="116" customFormat="1">
      <c r="B86" s="85" t="s">
        <v>459</v>
      </c>
      <c r="C86" s="95" t="s">
        <v>460</v>
      </c>
      <c r="D86" s="96" t="s">
        <v>104</v>
      </c>
      <c r="E86" s="96" t="s">
        <v>238</v>
      </c>
      <c r="F86" s="95" t="s">
        <v>461</v>
      </c>
      <c r="G86" s="96" t="s">
        <v>135</v>
      </c>
      <c r="H86" s="96" t="s">
        <v>148</v>
      </c>
      <c r="I86" s="97">
        <v>927.08272999999997</v>
      </c>
      <c r="J86" s="98">
        <v>449.8</v>
      </c>
      <c r="K86" s="95"/>
      <c r="L86" s="97">
        <v>4.170018121</v>
      </c>
      <c r="M86" s="99">
        <v>1.685975878329596E-5</v>
      </c>
      <c r="N86" s="99">
        <f t="shared" si="2"/>
        <v>1.0453150694152127E-3</v>
      </c>
      <c r="O86" s="99">
        <f>L86/'סכום נכסי הקרן'!$C$42</f>
        <v>3.5923644551920939E-4</v>
      </c>
    </row>
    <row r="87" spans="2:15" s="116" customFormat="1">
      <c r="B87" s="85" t="s">
        <v>462</v>
      </c>
      <c r="C87" s="95" t="s">
        <v>463</v>
      </c>
      <c r="D87" s="96" t="s">
        <v>104</v>
      </c>
      <c r="E87" s="96" t="s">
        <v>238</v>
      </c>
      <c r="F87" s="95" t="s">
        <v>464</v>
      </c>
      <c r="G87" s="96" t="s">
        <v>381</v>
      </c>
      <c r="H87" s="96" t="s">
        <v>148</v>
      </c>
      <c r="I87" s="97">
        <v>295.10227600000002</v>
      </c>
      <c r="J87" s="98">
        <v>2167</v>
      </c>
      <c r="K87" s="95"/>
      <c r="L87" s="97">
        <v>6.394866328</v>
      </c>
      <c r="M87" s="99">
        <v>2.2230348628840263E-5</v>
      </c>
      <c r="N87" s="99">
        <f t="shared" si="2"/>
        <v>1.6030266405536145E-3</v>
      </c>
      <c r="O87" s="99">
        <f>L87/'סכום נכסי הקרן'!$C$42</f>
        <v>5.5090145476161553E-4</v>
      </c>
    </row>
    <row r="88" spans="2:15" s="116" customFormat="1">
      <c r="B88" s="85" t="s">
        <v>465</v>
      </c>
      <c r="C88" s="95" t="s">
        <v>466</v>
      </c>
      <c r="D88" s="96" t="s">
        <v>104</v>
      </c>
      <c r="E88" s="96" t="s">
        <v>238</v>
      </c>
      <c r="F88" s="95" t="s">
        <v>467</v>
      </c>
      <c r="G88" s="96" t="s">
        <v>135</v>
      </c>
      <c r="H88" s="96" t="s">
        <v>148</v>
      </c>
      <c r="I88" s="97">
        <v>31.864059000000001</v>
      </c>
      <c r="J88" s="98">
        <v>5240</v>
      </c>
      <c r="K88" s="95"/>
      <c r="L88" s="97">
        <v>1.6696767020000001</v>
      </c>
      <c r="M88" s="99">
        <v>3.1752923766816144E-6</v>
      </c>
      <c r="N88" s="99">
        <f t="shared" si="2"/>
        <v>4.1854451635657373E-4</v>
      </c>
      <c r="O88" s="99">
        <f>L88/'סכום נכסי הקרן'!$C$42</f>
        <v>1.4383839738539981E-4</v>
      </c>
    </row>
    <row r="89" spans="2:15" s="116" customFormat="1">
      <c r="B89" s="85" t="s">
        <v>468</v>
      </c>
      <c r="C89" s="95" t="s">
        <v>469</v>
      </c>
      <c r="D89" s="96" t="s">
        <v>104</v>
      </c>
      <c r="E89" s="96" t="s">
        <v>238</v>
      </c>
      <c r="F89" s="95" t="s">
        <v>470</v>
      </c>
      <c r="G89" s="96" t="s">
        <v>250</v>
      </c>
      <c r="H89" s="96" t="s">
        <v>148</v>
      </c>
      <c r="I89" s="97">
        <v>311.365522</v>
      </c>
      <c r="J89" s="98">
        <v>890</v>
      </c>
      <c r="K89" s="95"/>
      <c r="L89" s="97">
        <v>2.7711531450000004</v>
      </c>
      <c r="M89" s="99">
        <v>5.7280973609164583E-6</v>
      </c>
      <c r="N89" s="99">
        <f t="shared" si="2"/>
        <v>6.9465600821686706E-4</v>
      </c>
      <c r="O89" s="99">
        <f>L89/'סכום נכסי הקרן'!$C$42</f>
        <v>2.387277889239605E-4</v>
      </c>
    </row>
    <row r="90" spans="2:15" s="116" customFormat="1">
      <c r="B90" s="85" t="s">
        <v>471</v>
      </c>
      <c r="C90" s="95" t="s">
        <v>472</v>
      </c>
      <c r="D90" s="96" t="s">
        <v>104</v>
      </c>
      <c r="E90" s="96" t="s">
        <v>238</v>
      </c>
      <c r="F90" s="95" t="s">
        <v>473</v>
      </c>
      <c r="G90" s="96" t="s">
        <v>474</v>
      </c>
      <c r="H90" s="96" t="s">
        <v>148</v>
      </c>
      <c r="I90" s="97">
        <v>4352.9865719999998</v>
      </c>
      <c r="J90" s="98">
        <v>128</v>
      </c>
      <c r="K90" s="95"/>
      <c r="L90" s="97">
        <v>5.5718228130000007</v>
      </c>
      <c r="M90" s="99">
        <v>1.5134722013205028E-5</v>
      </c>
      <c r="N90" s="99">
        <f t="shared" si="2"/>
        <v>1.3967110409447453E-3</v>
      </c>
      <c r="O90" s="99">
        <f>L90/'סכום נכסי הקרן'!$C$42</f>
        <v>4.7999835116423049E-4</v>
      </c>
    </row>
    <row r="91" spans="2:15" s="116" customFormat="1">
      <c r="B91" s="85" t="s">
        <v>475</v>
      </c>
      <c r="C91" s="95" t="s">
        <v>476</v>
      </c>
      <c r="D91" s="96" t="s">
        <v>104</v>
      </c>
      <c r="E91" s="96" t="s">
        <v>238</v>
      </c>
      <c r="F91" s="95" t="s">
        <v>477</v>
      </c>
      <c r="G91" s="96" t="s">
        <v>176</v>
      </c>
      <c r="H91" s="96" t="s">
        <v>148</v>
      </c>
      <c r="I91" s="97">
        <v>30.087662999999999</v>
      </c>
      <c r="J91" s="98">
        <v>2249</v>
      </c>
      <c r="K91" s="95"/>
      <c r="L91" s="97">
        <v>0.67667153399999991</v>
      </c>
      <c r="M91" s="99">
        <v>8.931153270048917E-7</v>
      </c>
      <c r="N91" s="99">
        <f t="shared" si="2"/>
        <v>1.6962395150572736E-4</v>
      </c>
      <c r="O91" s="99">
        <f>L91/'סכום נכסי הקרן'!$C$42</f>
        <v>5.8293530053029428E-5</v>
      </c>
    </row>
    <row r="92" spans="2:15" s="116" customFormat="1">
      <c r="B92" s="85" t="s">
        <v>478</v>
      </c>
      <c r="C92" s="95" t="s">
        <v>479</v>
      </c>
      <c r="D92" s="96" t="s">
        <v>104</v>
      </c>
      <c r="E92" s="96" t="s">
        <v>238</v>
      </c>
      <c r="F92" s="95" t="s">
        <v>480</v>
      </c>
      <c r="G92" s="96" t="s">
        <v>367</v>
      </c>
      <c r="H92" s="96" t="s">
        <v>148</v>
      </c>
      <c r="I92" s="97">
        <v>464.49816399999997</v>
      </c>
      <c r="J92" s="98">
        <v>170</v>
      </c>
      <c r="K92" s="95"/>
      <c r="L92" s="97">
        <v>0.78964687899999997</v>
      </c>
      <c r="M92" s="99">
        <v>2.4063103082285878E-5</v>
      </c>
      <c r="N92" s="99">
        <f t="shared" si="2"/>
        <v>1.9794393170105627E-4</v>
      </c>
      <c r="O92" s="99">
        <f>L92/'סכום נכסי הקרן'!$C$42</f>
        <v>6.8026068423719736E-5</v>
      </c>
    </row>
    <row r="93" spans="2:15" s="116" customFormat="1">
      <c r="B93" s="85" t="s">
        <v>481</v>
      </c>
      <c r="C93" s="95" t="s">
        <v>482</v>
      </c>
      <c r="D93" s="96" t="s">
        <v>104</v>
      </c>
      <c r="E93" s="96" t="s">
        <v>238</v>
      </c>
      <c r="F93" s="95" t="s">
        <v>483</v>
      </c>
      <c r="G93" s="96" t="s">
        <v>173</v>
      </c>
      <c r="H93" s="96" t="s">
        <v>148</v>
      </c>
      <c r="I93" s="97">
        <v>278.79053900000002</v>
      </c>
      <c r="J93" s="98">
        <v>832.1</v>
      </c>
      <c r="K93" s="95"/>
      <c r="L93" s="97">
        <v>2.3198160739999998</v>
      </c>
      <c r="M93" s="99">
        <v>9.3730743318423661E-6</v>
      </c>
      <c r="N93" s="99">
        <f t="shared" si="2"/>
        <v>5.8151754502263849E-4</v>
      </c>
      <c r="O93" s="99">
        <f>L93/'סכום נכסי הקרן'!$C$42</f>
        <v>1.9984624922498919E-4</v>
      </c>
    </row>
    <row r="94" spans="2:15" s="116" customFormat="1">
      <c r="B94" s="85" t="s">
        <v>484</v>
      </c>
      <c r="C94" s="95" t="s">
        <v>485</v>
      </c>
      <c r="D94" s="96" t="s">
        <v>104</v>
      </c>
      <c r="E94" s="96" t="s">
        <v>238</v>
      </c>
      <c r="F94" s="95" t="s">
        <v>486</v>
      </c>
      <c r="G94" s="96" t="s">
        <v>283</v>
      </c>
      <c r="H94" s="96" t="s">
        <v>148</v>
      </c>
      <c r="I94" s="97">
        <v>292.25566700000002</v>
      </c>
      <c r="J94" s="98">
        <v>2253</v>
      </c>
      <c r="K94" s="95"/>
      <c r="L94" s="97">
        <v>6.5845201720000004</v>
      </c>
      <c r="M94" s="99">
        <v>1.0440023806722166E-5</v>
      </c>
      <c r="N94" s="99">
        <f t="shared" si="2"/>
        <v>1.6505679258318141E-3</v>
      </c>
      <c r="O94" s="99">
        <f>L94/'סכום נכסי הקרן'!$C$42</f>
        <v>5.6723965062088831E-4</v>
      </c>
    </row>
    <row r="95" spans="2:15" s="116" customFormat="1">
      <c r="B95" s="85" t="s">
        <v>487</v>
      </c>
      <c r="C95" s="95" t="s">
        <v>488</v>
      </c>
      <c r="D95" s="96" t="s">
        <v>104</v>
      </c>
      <c r="E95" s="96" t="s">
        <v>238</v>
      </c>
      <c r="F95" s="95" t="s">
        <v>489</v>
      </c>
      <c r="G95" s="96" t="s">
        <v>381</v>
      </c>
      <c r="H95" s="96" t="s">
        <v>148</v>
      </c>
      <c r="I95" s="97">
        <v>156.01790600000001</v>
      </c>
      <c r="J95" s="98">
        <v>1943</v>
      </c>
      <c r="K95" s="95"/>
      <c r="L95" s="97">
        <v>3.0314279150000005</v>
      </c>
      <c r="M95" s="99">
        <v>2.3452839797907828E-5</v>
      </c>
      <c r="N95" s="99">
        <f t="shared" si="2"/>
        <v>7.5990012260079549E-4</v>
      </c>
      <c r="O95" s="99">
        <f>L95/'סכום נכסי הקרן'!$C$42</f>
        <v>2.6114979777861451E-4</v>
      </c>
    </row>
    <row r="96" spans="2:15" s="116" customFormat="1">
      <c r="B96" s="85" t="s">
        <v>490</v>
      </c>
      <c r="C96" s="95" t="s">
        <v>491</v>
      </c>
      <c r="D96" s="96" t="s">
        <v>104</v>
      </c>
      <c r="E96" s="96" t="s">
        <v>238</v>
      </c>
      <c r="F96" s="95" t="s">
        <v>492</v>
      </c>
      <c r="G96" s="96" t="s">
        <v>351</v>
      </c>
      <c r="H96" s="96" t="s">
        <v>148</v>
      </c>
      <c r="I96" s="97">
        <v>25.930419000000001</v>
      </c>
      <c r="J96" s="98">
        <v>0</v>
      </c>
      <c r="K96" s="95"/>
      <c r="L96" s="97">
        <v>2.5000000000000002E-8</v>
      </c>
      <c r="M96" s="99">
        <v>1.6401992876349443E-5</v>
      </c>
      <c r="N96" s="99">
        <f t="shared" si="2"/>
        <v>6.2668496819657634E-12</v>
      </c>
      <c r="O96" s="99">
        <f>L96/'סכום נכסי הקרן'!$C$42</f>
        <v>2.153686357561091E-12</v>
      </c>
    </row>
    <row r="97" spans="2:15" s="116" customFormat="1">
      <c r="B97" s="85" t="s">
        <v>493</v>
      </c>
      <c r="C97" s="95" t="s">
        <v>494</v>
      </c>
      <c r="D97" s="96" t="s">
        <v>104</v>
      </c>
      <c r="E97" s="96" t="s">
        <v>238</v>
      </c>
      <c r="F97" s="95" t="s">
        <v>495</v>
      </c>
      <c r="G97" s="96" t="s">
        <v>474</v>
      </c>
      <c r="H97" s="96" t="s">
        <v>148</v>
      </c>
      <c r="I97" s="97">
        <v>290.50221599999998</v>
      </c>
      <c r="J97" s="98">
        <v>731.6</v>
      </c>
      <c r="K97" s="95"/>
      <c r="L97" s="97">
        <v>2.1253142180000002</v>
      </c>
      <c r="M97" s="99">
        <v>1.0792480243503245E-5</v>
      </c>
      <c r="N97" s="99">
        <f t="shared" si="2"/>
        <v>5.3276098924602458E-4</v>
      </c>
      <c r="O97" s="99">
        <f>L97/'סכום נכסי הקרן'!$C$42</f>
        <v>1.8309040947348874E-4</v>
      </c>
    </row>
    <row r="98" spans="2:15" s="116" customFormat="1">
      <c r="B98" s="85" t="s">
        <v>496</v>
      </c>
      <c r="C98" s="95" t="s">
        <v>497</v>
      </c>
      <c r="D98" s="96" t="s">
        <v>104</v>
      </c>
      <c r="E98" s="96" t="s">
        <v>238</v>
      </c>
      <c r="F98" s="95" t="s">
        <v>498</v>
      </c>
      <c r="G98" s="96" t="s">
        <v>171</v>
      </c>
      <c r="H98" s="96" t="s">
        <v>148</v>
      </c>
      <c r="I98" s="97">
        <v>179.711476</v>
      </c>
      <c r="J98" s="98">
        <v>656.8</v>
      </c>
      <c r="K98" s="95"/>
      <c r="L98" s="97">
        <v>1.180344973</v>
      </c>
      <c r="M98" s="99">
        <v>2.9790329917195798E-5</v>
      </c>
      <c r="N98" s="99">
        <f t="shared" si="2"/>
        <v>2.9588178074619746E-4</v>
      </c>
      <c r="O98" s="99">
        <f>L98/'סכום נכסי הקרן'!$C$42</f>
        <v>1.0168371462263656E-4</v>
      </c>
    </row>
    <row r="99" spans="2:15" s="116" customFormat="1">
      <c r="B99" s="85" t="s">
        <v>499</v>
      </c>
      <c r="C99" s="95" t="s">
        <v>500</v>
      </c>
      <c r="D99" s="96" t="s">
        <v>104</v>
      </c>
      <c r="E99" s="96" t="s">
        <v>238</v>
      </c>
      <c r="F99" s="95" t="s">
        <v>501</v>
      </c>
      <c r="G99" s="96" t="s">
        <v>174</v>
      </c>
      <c r="H99" s="96" t="s">
        <v>148</v>
      </c>
      <c r="I99" s="97">
        <v>410.63778000000008</v>
      </c>
      <c r="J99" s="98">
        <v>393</v>
      </c>
      <c r="K99" s="95"/>
      <c r="L99" s="97">
        <v>1.6138064750000003</v>
      </c>
      <c r="M99" s="99">
        <v>3.0092765275821434E-5</v>
      </c>
      <c r="N99" s="99">
        <f t="shared" si="2"/>
        <v>4.0453930378432163E-4</v>
      </c>
      <c r="O99" s="99">
        <f>L99/'סכום נכסי הקרן'!$C$42</f>
        <v>1.3902531955805016E-4</v>
      </c>
    </row>
    <row r="100" spans="2:15" s="116" customFormat="1">
      <c r="B100" s="85" t="s">
        <v>502</v>
      </c>
      <c r="C100" s="95" t="s">
        <v>503</v>
      </c>
      <c r="D100" s="96" t="s">
        <v>104</v>
      </c>
      <c r="E100" s="96" t="s">
        <v>238</v>
      </c>
      <c r="F100" s="95" t="s">
        <v>504</v>
      </c>
      <c r="G100" s="96" t="s">
        <v>265</v>
      </c>
      <c r="H100" s="96" t="s">
        <v>148</v>
      </c>
      <c r="I100" s="97">
        <v>574.86194499999999</v>
      </c>
      <c r="J100" s="98">
        <v>662.9</v>
      </c>
      <c r="K100" s="95"/>
      <c r="L100" s="97">
        <v>3.8107598360000003</v>
      </c>
      <c r="M100" s="99">
        <v>1.6793195416500862E-5</v>
      </c>
      <c r="N100" s="99">
        <f t="shared" si="2"/>
        <v>9.5525836265138012E-4</v>
      </c>
      <c r="O100" s="99">
        <f>L100/'סכום נכסי הקרן'!$C$42</f>
        <v>3.2828725882939761E-4</v>
      </c>
    </row>
    <row r="101" spans="2:15" s="116" customFormat="1">
      <c r="B101" s="85" t="s">
        <v>505</v>
      </c>
      <c r="C101" s="95" t="s">
        <v>506</v>
      </c>
      <c r="D101" s="96" t="s">
        <v>104</v>
      </c>
      <c r="E101" s="96" t="s">
        <v>238</v>
      </c>
      <c r="F101" s="95" t="s">
        <v>507</v>
      </c>
      <c r="G101" s="96" t="s">
        <v>265</v>
      </c>
      <c r="H101" s="96" t="s">
        <v>148</v>
      </c>
      <c r="I101" s="97">
        <v>358.90026999999992</v>
      </c>
      <c r="J101" s="98">
        <v>1946</v>
      </c>
      <c r="K101" s="95"/>
      <c r="L101" s="97">
        <v>6.9841992490000004</v>
      </c>
      <c r="M101" s="99">
        <v>2.3643331943105578E-5</v>
      </c>
      <c r="N101" s="99">
        <f t="shared" si="2"/>
        <v>1.7507570736952469E-3</v>
      </c>
      <c r="O101" s="99">
        <f>L101/'סכום נכסי הקרן'!$C$42</f>
        <v>6.0167098564238867E-4</v>
      </c>
    </row>
    <row r="102" spans="2:15" s="116" customFormat="1">
      <c r="B102" s="85" t="s">
        <v>508</v>
      </c>
      <c r="C102" s="95" t="s">
        <v>509</v>
      </c>
      <c r="D102" s="96" t="s">
        <v>104</v>
      </c>
      <c r="E102" s="96" t="s">
        <v>238</v>
      </c>
      <c r="F102" s="95" t="s">
        <v>510</v>
      </c>
      <c r="G102" s="96" t="s">
        <v>272</v>
      </c>
      <c r="H102" s="96" t="s">
        <v>148</v>
      </c>
      <c r="I102" s="97">
        <v>337.79993300000001</v>
      </c>
      <c r="J102" s="98">
        <v>1032</v>
      </c>
      <c r="K102" s="95"/>
      <c r="L102" s="97">
        <v>3.4860953089999995</v>
      </c>
      <c r="M102" s="99">
        <v>1.6889152192390381E-5</v>
      </c>
      <c r="N102" s="99">
        <f t="shared" si="2"/>
        <v>8.7387341114035933E-4</v>
      </c>
      <c r="O102" s="99">
        <f>L102/'סכום נכסי הקרן'!$C$42</f>
        <v>3.003182363260406E-4</v>
      </c>
    </row>
    <row r="103" spans="2:15" s="116" customFormat="1">
      <c r="B103" s="85" t="s">
        <v>511</v>
      </c>
      <c r="C103" s="95" t="s">
        <v>512</v>
      </c>
      <c r="D103" s="96" t="s">
        <v>104</v>
      </c>
      <c r="E103" s="96" t="s">
        <v>238</v>
      </c>
      <c r="F103" s="95" t="s">
        <v>513</v>
      </c>
      <c r="G103" s="96" t="s">
        <v>333</v>
      </c>
      <c r="H103" s="96" t="s">
        <v>148</v>
      </c>
      <c r="I103" s="97">
        <v>248.96842699999996</v>
      </c>
      <c r="J103" s="98">
        <v>1464</v>
      </c>
      <c r="K103" s="95"/>
      <c r="L103" s="97">
        <v>3.6448977650000001</v>
      </c>
      <c r="M103" s="99">
        <v>1.7230432345609068E-5</v>
      </c>
      <c r="N103" s="99">
        <f t="shared" si="2"/>
        <v>9.1368105597551877E-4</v>
      </c>
      <c r="O103" s="99">
        <f>L103/'סכום נכסי הקרן'!$C$42</f>
        <v>3.1399866364741644E-4</v>
      </c>
    </row>
    <row r="104" spans="2:15" s="116" customFormat="1">
      <c r="B104" s="85" t="s">
        <v>514</v>
      </c>
      <c r="C104" s="95" t="s">
        <v>515</v>
      </c>
      <c r="D104" s="96" t="s">
        <v>104</v>
      </c>
      <c r="E104" s="96" t="s">
        <v>238</v>
      </c>
      <c r="F104" s="95" t="s">
        <v>516</v>
      </c>
      <c r="G104" s="96" t="s">
        <v>351</v>
      </c>
      <c r="H104" s="96" t="s">
        <v>148</v>
      </c>
      <c r="I104" s="97">
        <v>185.82925499999999</v>
      </c>
      <c r="J104" s="98">
        <v>1476</v>
      </c>
      <c r="K104" s="95"/>
      <c r="L104" s="97">
        <v>2.7428397970000002</v>
      </c>
      <c r="M104" s="99">
        <v>1.5119747365851674E-5</v>
      </c>
      <c r="N104" s="99">
        <f t="shared" si="2"/>
        <v>6.8755858838049949E-4</v>
      </c>
      <c r="O104" s="99">
        <f>L104/'סכום נכסי הקרן'!$C$42</f>
        <v>2.362886660709813E-4</v>
      </c>
    </row>
    <row r="105" spans="2:15" s="116" customFormat="1">
      <c r="B105" s="85" t="s">
        <v>517</v>
      </c>
      <c r="C105" s="95" t="s">
        <v>518</v>
      </c>
      <c r="D105" s="96" t="s">
        <v>104</v>
      </c>
      <c r="E105" s="96" t="s">
        <v>238</v>
      </c>
      <c r="F105" s="95" t="s">
        <v>519</v>
      </c>
      <c r="G105" s="96" t="s">
        <v>173</v>
      </c>
      <c r="H105" s="96" t="s">
        <v>148</v>
      </c>
      <c r="I105" s="97">
        <v>1350.908105</v>
      </c>
      <c r="J105" s="98">
        <v>269.5</v>
      </c>
      <c r="K105" s="95"/>
      <c r="L105" s="97">
        <v>3.6406973430000003</v>
      </c>
      <c r="M105" s="99">
        <v>8.3784634937824373E-6</v>
      </c>
      <c r="N105" s="99">
        <f t="shared" si="2"/>
        <v>9.1262811944452596E-4</v>
      </c>
      <c r="O105" s="99">
        <f>L105/'סכום נכסי הקרן'!$C$42</f>
        <v>3.1363680798512049E-4</v>
      </c>
    </row>
    <row r="106" spans="2:15" s="116" customFormat="1">
      <c r="B106" s="85" t="s">
        <v>520</v>
      </c>
      <c r="C106" s="95" t="s">
        <v>521</v>
      </c>
      <c r="D106" s="96" t="s">
        <v>104</v>
      </c>
      <c r="E106" s="96" t="s">
        <v>238</v>
      </c>
      <c r="F106" s="95" t="s">
        <v>522</v>
      </c>
      <c r="G106" s="96" t="s">
        <v>381</v>
      </c>
      <c r="H106" s="96" t="s">
        <v>148</v>
      </c>
      <c r="I106" s="97">
        <v>249.17486600000001</v>
      </c>
      <c r="J106" s="98">
        <v>353.9</v>
      </c>
      <c r="K106" s="95"/>
      <c r="L106" s="97">
        <v>0.88182984899999994</v>
      </c>
      <c r="M106" s="99">
        <v>2.1620986655069522E-5</v>
      </c>
      <c r="N106" s="99">
        <f t="shared" si="2"/>
        <v>2.2105180435014264E-4</v>
      </c>
      <c r="O106" s="99">
        <f>L106/'סכום נכסי הקרן'!$C$42</f>
        <v>7.5967396619258269E-5</v>
      </c>
    </row>
    <row r="107" spans="2:15" s="116" customFormat="1">
      <c r="B107" s="85" t="s">
        <v>523</v>
      </c>
      <c r="C107" s="95" t="s">
        <v>524</v>
      </c>
      <c r="D107" s="96" t="s">
        <v>104</v>
      </c>
      <c r="E107" s="96" t="s">
        <v>238</v>
      </c>
      <c r="F107" s="95" t="s">
        <v>525</v>
      </c>
      <c r="G107" s="96" t="s">
        <v>246</v>
      </c>
      <c r="H107" s="96" t="s">
        <v>148</v>
      </c>
      <c r="I107" s="97">
        <v>104.521522</v>
      </c>
      <c r="J107" s="98">
        <v>10840</v>
      </c>
      <c r="K107" s="95"/>
      <c r="L107" s="97">
        <v>11.330133003999997</v>
      </c>
      <c r="M107" s="99">
        <v>2.8634527170077632E-5</v>
      </c>
      <c r="N107" s="99">
        <f t="shared" si="2"/>
        <v>2.840169616509887E-3</v>
      </c>
      <c r="O107" s="99">
        <f>L107/'סכום נכסי הקרן'!$C$42</f>
        <v>9.7606211520269816E-4</v>
      </c>
    </row>
    <row r="108" spans="2:15" s="116" customFormat="1">
      <c r="B108" s="85" t="s">
        <v>526</v>
      </c>
      <c r="C108" s="95" t="s">
        <v>527</v>
      </c>
      <c r="D108" s="96" t="s">
        <v>104</v>
      </c>
      <c r="E108" s="96" t="s">
        <v>238</v>
      </c>
      <c r="F108" s="95" t="s">
        <v>528</v>
      </c>
      <c r="G108" s="96" t="s">
        <v>135</v>
      </c>
      <c r="H108" s="96" t="s">
        <v>148</v>
      </c>
      <c r="I108" s="97">
        <v>258.35588799999999</v>
      </c>
      <c r="J108" s="98">
        <v>1368</v>
      </c>
      <c r="K108" s="95"/>
      <c r="L108" s="97">
        <v>3.5343085450000005</v>
      </c>
      <c r="M108" s="99">
        <v>1.7947842334351476E-5</v>
      </c>
      <c r="N108" s="99">
        <f t="shared" si="2"/>
        <v>8.8595921524808516E-4</v>
      </c>
      <c r="O108" s="99">
        <f>L108/'סכום נכסי הקרן'!$C$42</f>
        <v>3.0447168387112358E-4</v>
      </c>
    </row>
    <row r="109" spans="2:15" s="116" customFormat="1">
      <c r="B109" s="85" t="s">
        <v>529</v>
      </c>
      <c r="C109" s="95" t="s">
        <v>530</v>
      </c>
      <c r="D109" s="96" t="s">
        <v>104</v>
      </c>
      <c r="E109" s="96" t="s">
        <v>238</v>
      </c>
      <c r="F109" s="95" t="s">
        <v>531</v>
      </c>
      <c r="G109" s="96" t="s">
        <v>135</v>
      </c>
      <c r="H109" s="96" t="s">
        <v>148</v>
      </c>
      <c r="I109" s="97">
        <v>675.230952</v>
      </c>
      <c r="J109" s="98">
        <v>764.2</v>
      </c>
      <c r="K109" s="95"/>
      <c r="L109" s="97">
        <v>5.1601149320000008</v>
      </c>
      <c r="M109" s="99">
        <v>1.7042633226608905E-5</v>
      </c>
      <c r="N109" s="99">
        <f t="shared" si="2"/>
        <v>1.2935065848204395E-3</v>
      </c>
      <c r="O109" s="99">
        <f>L109/'סכום נכסי הקרן'!$C$42</f>
        <v>4.4453076529982709E-4</v>
      </c>
    </row>
    <row r="110" spans="2:15" s="116" customFormat="1">
      <c r="B110" s="85" t="s">
        <v>532</v>
      </c>
      <c r="C110" s="95" t="s">
        <v>533</v>
      </c>
      <c r="D110" s="96" t="s">
        <v>104</v>
      </c>
      <c r="E110" s="96" t="s">
        <v>238</v>
      </c>
      <c r="F110" s="95" t="s">
        <v>534</v>
      </c>
      <c r="G110" s="96" t="s">
        <v>135</v>
      </c>
      <c r="H110" s="96" t="s">
        <v>148</v>
      </c>
      <c r="I110" s="97">
        <v>1104.5690380000001</v>
      </c>
      <c r="J110" s="98">
        <v>73.2</v>
      </c>
      <c r="K110" s="95"/>
      <c r="L110" s="97">
        <v>0.80854453500000001</v>
      </c>
      <c r="M110" s="99">
        <v>6.317426487181525E-6</v>
      </c>
      <c r="N110" s="99">
        <f t="shared" si="2"/>
        <v>2.0268108248079622E-4</v>
      </c>
      <c r="O110" s="99">
        <f>L110/'סכום נכסי הקרן'!$C$42</f>
        <v>6.9654053380403038E-5</v>
      </c>
    </row>
    <row r="111" spans="2:15" s="116" customFormat="1">
      <c r="B111" s="85" t="s">
        <v>535</v>
      </c>
      <c r="C111" s="95" t="s">
        <v>536</v>
      </c>
      <c r="D111" s="96" t="s">
        <v>104</v>
      </c>
      <c r="E111" s="96" t="s">
        <v>238</v>
      </c>
      <c r="F111" s="95" t="s">
        <v>537</v>
      </c>
      <c r="G111" s="96" t="s">
        <v>135</v>
      </c>
      <c r="H111" s="96" t="s">
        <v>148</v>
      </c>
      <c r="I111" s="97">
        <v>2609.891768</v>
      </c>
      <c r="J111" s="98">
        <v>111.8</v>
      </c>
      <c r="K111" s="95"/>
      <c r="L111" s="97">
        <v>2.9178589970000002</v>
      </c>
      <c r="M111" s="99">
        <v>7.4568336228571428E-6</v>
      </c>
      <c r="N111" s="99">
        <f t="shared" si="2"/>
        <v>7.3143134909481561E-4</v>
      </c>
      <c r="O111" s="99">
        <f>L111/'סכום נכסי הקרן'!$C$42</f>
        <v>2.5136612460503153E-4</v>
      </c>
    </row>
    <row r="112" spans="2:15" s="116" customFormat="1">
      <c r="B112" s="85" t="s">
        <v>538</v>
      </c>
      <c r="C112" s="95" t="s">
        <v>539</v>
      </c>
      <c r="D112" s="96" t="s">
        <v>104</v>
      </c>
      <c r="E112" s="96" t="s">
        <v>238</v>
      </c>
      <c r="F112" s="95" t="s">
        <v>540</v>
      </c>
      <c r="G112" s="96" t="s">
        <v>338</v>
      </c>
      <c r="H112" s="96" t="s">
        <v>148</v>
      </c>
      <c r="I112" s="97">
        <v>124.02761700000001</v>
      </c>
      <c r="J112" s="98">
        <v>3016</v>
      </c>
      <c r="K112" s="95"/>
      <c r="L112" s="97">
        <v>3.7406729409999997</v>
      </c>
      <c r="M112" s="99">
        <v>1.1777668985211302E-5</v>
      </c>
      <c r="N112" s="99">
        <f t="shared" si="2"/>
        <v>9.3768940122575131E-4</v>
      </c>
      <c r="O112" s="99">
        <f>L112/'סכום נכסי הקרן'!$C$42</f>
        <v>3.2224945124518492E-4</v>
      </c>
    </row>
    <row r="113" spans="2:15" s="116" customFormat="1">
      <c r="B113" s="85" t="s">
        <v>541</v>
      </c>
      <c r="C113" s="95" t="s">
        <v>542</v>
      </c>
      <c r="D113" s="96" t="s">
        <v>104</v>
      </c>
      <c r="E113" s="96" t="s">
        <v>238</v>
      </c>
      <c r="F113" s="95" t="s">
        <v>543</v>
      </c>
      <c r="G113" s="96" t="s">
        <v>246</v>
      </c>
      <c r="H113" s="96" t="s">
        <v>148</v>
      </c>
      <c r="I113" s="97">
        <v>3.2480250000000002</v>
      </c>
      <c r="J113" s="98">
        <v>35.6</v>
      </c>
      <c r="K113" s="95"/>
      <c r="L113" s="97">
        <v>1.1562969999999999E-3</v>
      </c>
      <c r="M113" s="99">
        <v>4.737767049813124E-7</v>
      </c>
      <c r="N113" s="99">
        <f t="shared" si="2"/>
        <v>2.8985357946831862E-7</v>
      </c>
      <c r="O113" s="99">
        <f>L113/'סכום נכסי הקרן'!$C$42</f>
        <v>9.9612042967552659E-8</v>
      </c>
    </row>
    <row r="114" spans="2:15" s="116" customFormat="1">
      <c r="B114" s="85" t="s">
        <v>544</v>
      </c>
      <c r="C114" s="95" t="s">
        <v>545</v>
      </c>
      <c r="D114" s="96" t="s">
        <v>104</v>
      </c>
      <c r="E114" s="96" t="s">
        <v>238</v>
      </c>
      <c r="F114" s="95" t="s">
        <v>546</v>
      </c>
      <c r="G114" s="96" t="s">
        <v>265</v>
      </c>
      <c r="H114" s="96" t="s">
        <v>148</v>
      </c>
      <c r="I114" s="97">
        <v>156.806071</v>
      </c>
      <c r="J114" s="98">
        <v>562.5</v>
      </c>
      <c r="K114" s="95"/>
      <c r="L114" s="97">
        <v>0.88203414799999991</v>
      </c>
      <c r="M114" s="99">
        <v>1.1946789702662165E-5</v>
      </c>
      <c r="N114" s="99">
        <f t="shared" si="2"/>
        <v>2.2110301679506968E-4</v>
      </c>
      <c r="O114" s="99">
        <f>L114/'סכום נכסי הקרן'!$C$42</f>
        <v>7.59849964580248E-5</v>
      </c>
    </row>
    <row r="115" spans="2:15" s="116" customFormat="1">
      <c r="B115" s="85" t="s">
        <v>547</v>
      </c>
      <c r="C115" s="95" t="s">
        <v>548</v>
      </c>
      <c r="D115" s="96" t="s">
        <v>104</v>
      </c>
      <c r="E115" s="96" t="s">
        <v>238</v>
      </c>
      <c r="F115" s="95" t="s">
        <v>549</v>
      </c>
      <c r="G115" s="96" t="s">
        <v>265</v>
      </c>
      <c r="H115" s="96" t="s">
        <v>148</v>
      </c>
      <c r="I115" s="97">
        <v>344.02645300000006</v>
      </c>
      <c r="J115" s="98">
        <v>1795</v>
      </c>
      <c r="K115" s="95"/>
      <c r="L115" s="97">
        <v>6.175274838</v>
      </c>
      <c r="M115" s="99">
        <v>1.337298116066763E-5</v>
      </c>
      <c r="N115" s="99">
        <f t="shared" si="2"/>
        <v>1.5479807661828589E-3</v>
      </c>
      <c r="O115" s="99">
        <f>L115/'סכום נכסי הקרן'!$C$42</f>
        <v>5.3198420691163506E-4</v>
      </c>
    </row>
    <row r="116" spans="2:15" s="116" customFormat="1">
      <c r="B116" s="85" t="s">
        <v>550</v>
      </c>
      <c r="C116" s="95" t="s">
        <v>551</v>
      </c>
      <c r="D116" s="96" t="s">
        <v>104</v>
      </c>
      <c r="E116" s="96" t="s">
        <v>238</v>
      </c>
      <c r="F116" s="95" t="s">
        <v>552</v>
      </c>
      <c r="G116" s="96" t="s">
        <v>553</v>
      </c>
      <c r="H116" s="96" t="s">
        <v>148</v>
      </c>
      <c r="I116" s="97">
        <v>2643.2913779999999</v>
      </c>
      <c r="J116" s="98">
        <v>163.1</v>
      </c>
      <c r="K116" s="95"/>
      <c r="L116" s="97">
        <v>4.3112082389999999</v>
      </c>
      <c r="M116" s="99">
        <v>1.8377438016738074E-5</v>
      </c>
      <c r="N116" s="99">
        <f t="shared" si="2"/>
        <v>1.080707759258613E-3</v>
      </c>
      <c r="O116" s="99">
        <f>L116/'סכום נכסי הקרן'!$C$42</f>
        <v>3.7139961475757098E-4</v>
      </c>
    </row>
    <row r="117" spans="2:15" s="116" customFormat="1">
      <c r="B117" s="85" t="s">
        <v>554</v>
      </c>
      <c r="C117" s="95" t="s">
        <v>555</v>
      </c>
      <c r="D117" s="96" t="s">
        <v>104</v>
      </c>
      <c r="E117" s="96" t="s">
        <v>238</v>
      </c>
      <c r="F117" s="95" t="s">
        <v>556</v>
      </c>
      <c r="G117" s="96" t="s">
        <v>257</v>
      </c>
      <c r="H117" s="96" t="s">
        <v>148</v>
      </c>
      <c r="I117" s="97">
        <v>152.55686399999999</v>
      </c>
      <c r="J117" s="98">
        <v>1462</v>
      </c>
      <c r="K117" s="95"/>
      <c r="L117" s="97">
        <v>2.230381349</v>
      </c>
      <c r="M117" s="99">
        <v>1.7247751703244839E-5</v>
      </c>
      <c r="N117" s="99">
        <f t="shared" si="2"/>
        <v>5.590985859057207E-4</v>
      </c>
      <c r="O117" s="99">
        <f>L117/'סכום נכסי הקרן'!$C$42</f>
        <v>1.921416753400001E-4</v>
      </c>
    </row>
    <row r="118" spans="2:15" s="116" customFormat="1">
      <c r="B118" s="85" t="s">
        <v>557</v>
      </c>
      <c r="C118" s="95" t="s">
        <v>558</v>
      </c>
      <c r="D118" s="96" t="s">
        <v>104</v>
      </c>
      <c r="E118" s="96" t="s">
        <v>238</v>
      </c>
      <c r="F118" s="95" t="s">
        <v>559</v>
      </c>
      <c r="G118" s="96" t="s">
        <v>171</v>
      </c>
      <c r="H118" s="96" t="s">
        <v>148</v>
      </c>
      <c r="I118" s="97">
        <v>79.860955000000004</v>
      </c>
      <c r="J118" s="98">
        <v>7473</v>
      </c>
      <c r="K118" s="95"/>
      <c r="L118" s="97">
        <v>5.968009146</v>
      </c>
      <c r="M118" s="99">
        <v>9.6828973899168622E-6</v>
      </c>
      <c r="N118" s="99">
        <f t="shared" si="2"/>
        <v>1.4960246487431546E-3</v>
      </c>
      <c r="O118" s="99">
        <f>L118/'סכום נכסי הקרן'!$C$42</f>
        <v>5.1412879518160067E-4</v>
      </c>
    </row>
    <row r="119" spans="2:15" s="116" customFormat="1">
      <c r="B119" s="85" t="s">
        <v>560</v>
      </c>
      <c r="C119" s="95" t="s">
        <v>561</v>
      </c>
      <c r="D119" s="96" t="s">
        <v>104</v>
      </c>
      <c r="E119" s="96" t="s">
        <v>238</v>
      </c>
      <c r="F119" s="95" t="s">
        <v>562</v>
      </c>
      <c r="G119" s="96" t="s">
        <v>265</v>
      </c>
      <c r="H119" s="96" t="s">
        <v>148</v>
      </c>
      <c r="I119" s="97">
        <v>1758.5012839999999</v>
      </c>
      <c r="J119" s="98">
        <v>585.5</v>
      </c>
      <c r="K119" s="95"/>
      <c r="L119" s="97">
        <v>10.296025019999998</v>
      </c>
      <c r="M119" s="99">
        <v>2.2537144435794567E-5</v>
      </c>
      <c r="N119" s="99">
        <f t="shared" si="2"/>
        <v>2.5809456448839408E-3</v>
      </c>
      <c r="O119" s="99">
        <f>L119/'סכום נכסי הקרן'!$C$42</f>
        <v>8.869763449072662E-4</v>
      </c>
    </row>
    <row r="120" spans="2:15" s="116" customFormat="1">
      <c r="B120" s="85" t="s">
        <v>563</v>
      </c>
      <c r="C120" s="95" t="s">
        <v>564</v>
      </c>
      <c r="D120" s="96" t="s">
        <v>104</v>
      </c>
      <c r="E120" s="96" t="s">
        <v>238</v>
      </c>
      <c r="F120" s="95" t="s">
        <v>565</v>
      </c>
      <c r="G120" s="96" t="s">
        <v>431</v>
      </c>
      <c r="H120" s="96" t="s">
        <v>148</v>
      </c>
      <c r="I120" s="97">
        <v>1062.8315789999999</v>
      </c>
      <c r="J120" s="98">
        <v>201.7</v>
      </c>
      <c r="K120" s="95"/>
      <c r="L120" s="97">
        <v>2.1437312950000003</v>
      </c>
      <c r="M120" s="99">
        <v>3.7464949880591598E-6</v>
      </c>
      <c r="N120" s="99">
        <f t="shared" si="2"/>
        <v>5.3737767137163213E-4</v>
      </c>
      <c r="O120" s="99">
        <f>L120/'סכום נכסי הקרן'!$C$42</f>
        <v>1.8467699377273085E-4</v>
      </c>
    </row>
    <row r="121" spans="2:15" s="116" customFormat="1">
      <c r="B121" s="85" t="s">
        <v>566</v>
      </c>
      <c r="C121" s="95" t="s">
        <v>567</v>
      </c>
      <c r="D121" s="96" t="s">
        <v>104</v>
      </c>
      <c r="E121" s="96" t="s">
        <v>238</v>
      </c>
      <c r="F121" s="95" t="s">
        <v>568</v>
      </c>
      <c r="G121" s="96" t="s">
        <v>265</v>
      </c>
      <c r="H121" s="96" t="s">
        <v>148</v>
      </c>
      <c r="I121" s="97">
        <v>416.40229299999999</v>
      </c>
      <c r="J121" s="98">
        <v>1134</v>
      </c>
      <c r="K121" s="95"/>
      <c r="L121" s="97">
        <v>4.7220019970000005</v>
      </c>
      <c r="M121" s="99">
        <v>2.4790521130915437E-5</v>
      </c>
      <c r="N121" s="99">
        <f t="shared" si="2"/>
        <v>1.1836830685256459E-3</v>
      </c>
      <c r="O121" s="99">
        <f>L121/'סכום נכסי הקרן'!$C$42</f>
        <v>4.067884512526051E-4</v>
      </c>
    </row>
    <row r="122" spans="2:15" s="116" customFormat="1">
      <c r="B122" s="85" t="s">
        <v>569</v>
      </c>
      <c r="C122" s="95" t="s">
        <v>570</v>
      </c>
      <c r="D122" s="96" t="s">
        <v>104</v>
      </c>
      <c r="E122" s="96" t="s">
        <v>238</v>
      </c>
      <c r="F122" s="95" t="s">
        <v>571</v>
      </c>
      <c r="G122" s="96" t="s">
        <v>351</v>
      </c>
      <c r="H122" s="96" t="s">
        <v>148</v>
      </c>
      <c r="I122" s="97">
        <v>2152.2014250000002</v>
      </c>
      <c r="J122" s="98">
        <v>10.1</v>
      </c>
      <c r="K122" s="95"/>
      <c r="L122" s="97">
        <v>0.217372343</v>
      </c>
      <c r="M122" s="99">
        <v>5.2269056097148088E-6</v>
      </c>
      <c r="N122" s="99">
        <f t="shared" si="2"/>
        <v>5.4489591943908102E-5</v>
      </c>
      <c r="O122" s="99">
        <f>L122/'סכום נכסי הקרן'!$C$42</f>
        <v>1.8726073985207602E-5</v>
      </c>
    </row>
    <row r="123" spans="2:15" s="116" customFormat="1">
      <c r="B123" s="86"/>
      <c r="C123" s="95"/>
      <c r="D123" s="95"/>
      <c r="E123" s="95"/>
      <c r="F123" s="95"/>
      <c r="G123" s="95"/>
      <c r="H123" s="95"/>
      <c r="I123" s="97"/>
      <c r="J123" s="98"/>
      <c r="K123" s="95"/>
      <c r="L123" s="95"/>
      <c r="M123" s="95"/>
      <c r="N123" s="99"/>
      <c r="O123" s="95"/>
    </row>
    <row r="124" spans="2:15" s="116" customFormat="1">
      <c r="B124" s="83" t="s">
        <v>212</v>
      </c>
      <c r="C124" s="91"/>
      <c r="D124" s="91"/>
      <c r="E124" s="91"/>
      <c r="F124" s="91"/>
      <c r="G124" s="91"/>
      <c r="H124" s="91"/>
      <c r="I124" s="92"/>
      <c r="J124" s="93"/>
      <c r="K124" s="92">
        <v>0.14521336300000001</v>
      </c>
      <c r="L124" s="92">
        <v>431.44102515300006</v>
      </c>
      <c r="M124" s="91"/>
      <c r="N124" s="94">
        <f t="shared" ref="N124:N145" si="3">L124/$L$11</f>
        <v>0.10815104205068243</v>
      </c>
      <c r="O124" s="94">
        <f>L124/'סכום נכסי הקרן'!$C$42</f>
        <v>3.716754599856751E-2</v>
      </c>
    </row>
    <row r="125" spans="2:15" s="116" customFormat="1">
      <c r="B125" s="84" t="s">
        <v>46</v>
      </c>
      <c r="C125" s="91"/>
      <c r="D125" s="91"/>
      <c r="E125" s="91"/>
      <c r="F125" s="91"/>
      <c r="G125" s="91"/>
      <c r="H125" s="91"/>
      <c r="I125" s="92"/>
      <c r="J125" s="93"/>
      <c r="K125" s="92">
        <v>0.14521336300000001</v>
      </c>
      <c r="L125" s="92">
        <f>SUM(L126:L145)</f>
        <v>292.54573752100004</v>
      </c>
      <c r="M125" s="91"/>
      <c r="N125" s="94">
        <f t="shared" si="3"/>
        <v>7.3333606485756736E-2</v>
      </c>
      <c r="O125" s="94">
        <f>L125/'סכום נכסי הקרן'!$C$42</f>
        <v>2.5202070554465019E-2</v>
      </c>
    </row>
    <row r="126" spans="2:15" s="116" customFormat="1">
      <c r="B126" s="85" t="s">
        <v>572</v>
      </c>
      <c r="C126" s="95" t="s">
        <v>573</v>
      </c>
      <c r="D126" s="96" t="s">
        <v>574</v>
      </c>
      <c r="E126" s="96" t="s">
        <v>575</v>
      </c>
      <c r="F126" s="95" t="s">
        <v>477</v>
      </c>
      <c r="G126" s="96" t="s">
        <v>176</v>
      </c>
      <c r="H126" s="96" t="s">
        <v>147</v>
      </c>
      <c r="I126" s="97">
        <v>428.04762899999992</v>
      </c>
      <c r="J126" s="98">
        <v>607</v>
      </c>
      <c r="K126" s="95"/>
      <c r="L126" s="97">
        <v>9.7382376649999998</v>
      </c>
      <c r="M126" s="99">
        <v>1.2706068203037354E-5</v>
      </c>
      <c r="N126" s="99">
        <f t="shared" si="3"/>
        <v>2.4411228645524904E-3</v>
      </c>
      <c r="O126" s="99">
        <f>L126/'סכום נכסי הקרן'!$C$42</f>
        <v>8.3892438423192287E-4</v>
      </c>
    </row>
    <row r="127" spans="2:15" s="116" customFormat="1">
      <c r="B127" s="85" t="s">
        <v>576</v>
      </c>
      <c r="C127" s="95" t="s">
        <v>577</v>
      </c>
      <c r="D127" s="96" t="s">
        <v>578</v>
      </c>
      <c r="E127" s="96" t="s">
        <v>575</v>
      </c>
      <c r="F127" s="95" t="s">
        <v>579</v>
      </c>
      <c r="G127" s="96" t="s">
        <v>580</v>
      </c>
      <c r="H127" s="96" t="s">
        <v>147</v>
      </c>
      <c r="I127" s="97">
        <v>83.053333000000009</v>
      </c>
      <c r="J127" s="98">
        <v>5858</v>
      </c>
      <c r="K127" s="97">
        <v>7.7820972000000002E-2</v>
      </c>
      <c r="L127" s="97">
        <v>18.312831351</v>
      </c>
      <c r="M127" s="99">
        <v>5.9504198388278299E-7</v>
      </c>
      <c r="N127" s="99">
        <f t="shared" si="3"/>
        <v>4.5905504531162794E-3</v>
      </c>
      <c r="O127" s="99">
        <f>L127/'סכום נכסי הקרן'!$C$42</f>
        <v>1.5776038019586296E-3</v>
      </c>
    </row>
    <row r="128" spans="2:15" s="116" customFormat="1">
      <c r="B128" s="85" t="s">
        <v>581</v>
      </c>
      <c r="C128" s="95" t="s">
        <v>582</v>
      </c>
      <c r="D128" s="96" t="s">
        <v>574</v>
      </c>
      <c r="E128" s="96" t="s">
        <v>575</v>
      </c>
      <c r="F128" s="95" t="s">
        <v>583</v>
      </c>
      <c r="G128" s="96" t="s">
        <v>580</v>
      </c>
      <c r="H128" s="96" t="s">
        <v>147</v>
      </c>
      <c r="I128" s="97">
        <v>58.333725999999999</v>
      </c>
      <c r="J128" s="98">
        <v>10265</v>
      </c>
      <c r="K128" s="95"/>
      <c r="L128" s="97">
        <v>22.442862882</v>
      </c>
      <c r="M128" s="99">
        <v>3.7342266209038783E-7</v>
      </c>
      <c r="N128" s="99">
        <f t="shared" si="3"/>
        <v>5.6258419245785165E-3</v>
      </c>
      <c r="O128" s="99">
        <f>L128/'סכום נכסי הקרן'!$C$42</f>
        <v>1.9333955045431036E-3</v>
      </c>
    </row>
    <row r="129" spans="2:15" s="116" customFormat="1">
      <c r="B129" s="85" t="s">
        <v>584</v>
      </c>
      <c r="C129" s="95" t="s">
        <v>585</v>
      </c>
      <c r="D129" s="96" t="s">
        <v>574</v>
      </c>
      <c r="E129" s="96" t="s">
        <v>575</v>
      </c>
      <c r="F129" s="95">
        <v>512291642</v>
      </c>
      <c r="G129" s="96" t="s">
        <v>580</v>
      </c>
      <c r="H129" s="96" t="s">
        <v>147</v>
      </c>
      <c r="I129" s="97">
        <v>20.176670000000001</v>
      </c>
      <c r="J129" s="98">
        <v>7414</v>
      </c>
      <c r="K129" s="95"/>
      <c r="L129" s="97">
        <v>5.6066268799999994</v>
      </c>
      <c r="M129" s="99">
        <v>5.5950875121272331E-7</v>
      </c>
      <c r="N129" s="99">
        <f t="shared" si="3"/>
        <v>1.4054355151931477E-3</v>
      </c>
      <c r="O129" s="99">
        <f>L129/'סכום נכסי הקרן'!$C$42</f>
        <v>4.829966329356521E-4</v>
      </c>
    </row>
    <row r="130" spans="2:15" s="116" customFormat="1">
      <c r="B130" s="85" t="s">
        <v>586</v>
      </c>
      <c r="C130" s="95" t="s">
        <v>587</v>
      </c>
      <c r="D130" s="96" t="s">
        <v>574</v>
      </c>
      <c r="E130" s="96" t="s">
        <v>575</v>
      </c>
      <c r="F130" s="95" t="s">
        <v>588</v>
      </c>
      <c r="G130" s="96" t="s">
        <v>431</v>
      </c>
      <c r="H130" s="96" t="s">
        <v>147</v>
      </c>
      <c r="I130" s="97">
        <v>123.012484</v>
      </c>
      <c r="J130" s="98">
        <v>754</v>
      </c>
      <c r="K130" s="95"/>
      <c r="L130" s="97">
        <v>3.47632297</v>
      </c>
      <c r="M130" s="99">
        <v>3.7022972499719197E-6</v>
      </c>
      <c r="N130" s="99">
        <f t="shared" si="3"/>
        <v>8.7142373995819104E-4</v>
      </c>
      <c r="O130" s="99">
        <f>L130/'סכום נכסי הקרן'!$C$42</f>
        <v>2.9947637419861016E-4</v>
      </c>
    </row>
    <row r="131" spans="2:15" s="116" customFormat="1">
      <c r="B131" s="85" t="s">
        <v>589</v>
      </c>
      <c r="C131" s="95" t="s">
        <v>590</v>
      </c>
      <c r="D131" s="96" t="s">
        <v>574</v>
      </c>
      <c r="E131" s="96" t="s">
        <v>575</v>
      </c>
      <c r="F131" s="95" t="s">
        <v>591</v>
      </c>
      <c r="G131" s="96" t="s">
        <v>381</v>
      </c>
      <c r="H131" s="96" t="s">
        <v>147</v>
      </c>
      <c r="I131" s="97">
        <v>78.177800000000005</v>
      </c>
      <c r="J131" s="98">
        <v>3206</v>
      </c>
      <c r="K131" s="97">
        <v>6.739239100000001E-2</v>
      </c>
      <c r="L131" s="97">
        <v>9.4613056250000014</v>
      </c>
      <c r="M131" s="99">
        <v>3.6631638687360269E-6</v>
      </c>
      <c r="N131" s="99">
        <f t="shared" si="3"/>
        <v>2.3717032058804856E-3</v>
      </c>
      <c r="O131" s="99">
        <f>L131/'סכום נכסי הקרן'!$C$42</f>
        <v>8.1506739397114048E-4</v>
      </c>
    </row>
    <row r="132" spans="2:15" s="116" customFormat="1">
      <c r="B132" s="85" t="s">
        <v>592</v>
      </c>
      <c r="C132" s="95" t="s">
        <v>593</v>
      </c>
      <c r="D132" s="96" t="s">
        <v>574</v>
      </c>
      <c r="E132" s="96" t="s">
        <v>575</v>
      </c>
      <c r="F132" s="95" t="s">
        <v>430</v>
      </c>
      <c r="G132" s="96" t="s">
        <v>431</v>
      </c>
      <c r="H132" s="96" t="s">
        <v>147</v>
      </c>
      <c r="I132" s="97">
        <v>98.053094000000002</v>
      </c>
      <c r="J132" s="98">
        <v>500</v>
      </c>
      <c r="K132" s="95"/>
      <c r="L132" s="97">
        <v>1.8375149850000003</v>
      </c>
      <c r="M132" s="99">
        <v>2.435041367203901E-6</v>
      </c>
      <c r="N132" s="99">
        <f t="shared" si="3"/>
        <v>4.6061720797418299E-4</v>
      </c>
      <c r="O132" s="99">
        <f>L132/'סכום נכסי הקרן'!$C$42</f>
        <v>1.5829723820034292E-4</v>
      </c>
    </row>
    <row r="133" spans="2:15" s="116" customFormat="1">
      <c r="B133" s="85" t="s">
        <v>594</v>
      </c>
      <c r="C133" s="95" t="s">
        <v>595</v>
      </c>
      <c r="D133" s="96" t="s">
        <v>574</v>
      </c>
      <c r="E133" s="96" t="s">
        <v>575</v>
      </c>
      <c r="F133" s="95" t="s">
        <v>596</v>
      </c>
      <c r="G133" s="96" t="s">
        <v>24</v>
      </c>
      <c r="H133" s="96" t="s">
        <v>147</v>
      </c>
      <c r="I133" s="97">
        <v>154.77842100000001</v>
      </c>
      <c r="J133" s="98">
        <v>1872</v>
      </c>
      <c r="K133" s="95"/>
      <c r="L133" s="97">
        <v>10.859650276000002</v>
      </c>
      <c r="M133" s="99">
        <v>4.4428154050785021E-6</v>
      </c>
      <c r="N133" s="99">
        <f t="shared" si="3"/>
        <v>2.7222318351364009E-3</v>
      </c>
      <c r="O133" s="99">
        <f>L133/'סכום נכסי הקרן'!$C$42</f>
        <v>9.3553122589222959E-4</v>
      </c>
    </row>
    <row r="134" spans="2:15" s="116" customFormat="1">
      <c r="B134" s="85" t="s">
        <v>597</v>
      </c>
      <c r="C134" s="95" t="s">
        <v>598</v>
      </c>
      <c r="D134" s="96" t="s">
        <v>574</v>
      </c>
      <c r="E134" s="96" t="s">
        <v>575</v>
      </c>
      <c r="F134" s="95" t="s">
        <v>599</v>
      </c>
      <c r="G134" s="96" t="s">
        <v>600</v>
      </c>
      <c r="H134" s="96" t="s">
        <v>147</v>
      </c>
      <c r="I134" s="97">
        <v>405.468661</v>
      </c>
      <c r="J134" s="98">
        <v>406</v>
      </c>
      <c r="K134" s="95"/>
      <c r="L134" s="97">
        <v>6.1699679639999996</v>
      </c>
      <c r="M134" s="99">
        <v>1.491854236304943E-5</v>
      </c>
      <c r="N134" s="99">
        <f t="shared" si="3"/>
        <v>1.5466504709172935E-3</v>
      </c>
      <c r="O134" s="99">
        <f>L134/'סכום נכסי הקרן'!$C$42</f>
        <v>5.3152703322623118E-4</v>
      </c>
    </row>
    <row r="135" spans="2:15" s="116" customFormat="1">
      <c r="B135" s="85" t="s">
        <v>601</v>
      </c>
      <c r="C135" s="95" t="s">
        <v>602</v>
      </c>
      <c r="D135" s="96" t="s">
        <v>574</v>
      </c>
      <c r="E135" s="96" t="s">
        <v>575</v>
      </c>
      <c r="F135" s="95" t="s">
        <v>603</v>
      </c>
      <c r="G135" s="96" t="s">
        <v>287</v>
      </c>
      <c r="H135" s="96" t="s">
        <v>147</v>
      </c>
      <c r="I135" s="97">
        <v>50.749634999999998</v>
      </c>
      <c r="J135" s="98">
        <v>9238</v>
      </c>
      <c r="K135" s="95"/>
      <c r="L135" s="97">
        <v>17.571565698999997</v>
      </c>
      <c r="M135" s="99">
        <v>9.4822369892076047E-7</v>
      </c>
      <c r="N135" s="99">
        <f t="shared" si="3"/>
        <v>4.4047344364967454E-3</v>
      </c>
      <c r="O135" s="99">
        <f>L135/'סכום נכסי הקרן'!$C$42</f>
        <v>1.5137456530769883E-3</v>
      </c>
    </row>
    <row r="136" spans="2:15" s="116" customFormat="1">
      <c r="B136" s="85" t="s">
        <v>604</v>
      </c>
      <c r="C136" s="95" t="s">
        <v>605</v>
      </c>
      <c r="D136" s="96" t="s">
        <v>574</v>
      </c>
      <c r="E136" s="96" t="s">
        <v>575</v>
      </c>
      <c r="F136" s="95" t="s">
        <v>308</v>
      </c>
      <c r="G136" s="96" t="s">
        <v>176</v>
      </c>
      <c r="H136" s="96" t="s">
        <v>147</v>
      </c>
      <c r="I136" s="97">
        <v>247.21093200000004</v>
      </c>
      <c r="J136" s="98">
        <v>10821</v>
      </c>
      <c r="K136" s="95"/>
      <c r="L136" s="97">
        <v>100.26160484999998</v>
      </c>
      <c r="M136" s="99">
        <v>3.9971862476097581E-6</v>
      </c>
      <c r="N136" s="99">
        <f t="shared" si="3"/>
        <v>2.5132976258703973E-2</v>
      </c>
      <c r="O136" s="99">
        <f>L136/'סכום נכסי הקרן'!$C$42</f>
        <v>8.6372820221050344E-3</v>
      </c>
    </row>
    <row r="137" spans="2:15" s="116" customFormat="1">
      <c r="B137" s="85" t="s">
        <v>606</v>
      </c>
      <c r="C137" s="95" t="s">
        <v>607</v>
      </c>
      <c r="D137" s="96" t="s">
        <v>574</v>
      </c>
      <c r="E137" s="96" t="s">
        <v>575</v>
      </c>
      <c r="F137" s="95" t="s">
        <v>412</v>
      </c>
      <c r="G137" s="96" t="s">
        <v>287</v>
      </c>
      <c r="H137" s="96" t="s">
        <v>147</v>
      </c>
      <c r="I137" s="97">
        <v>181.23364600000002</v>
      </c>
      <c r="J137" s="98">
        <v>2278</v>
      </c>
      <c r="K137" s="95"/>
      <c r="L137" s="97">
        <v>15.47362723</v>
      </c>
      <c r="M137" s="99">
        <v>6.4565248741674526E-6</v>
      </c>
      <c r="N137" s="99">
        <f t="shared" si="3"/>
        <v>3.8788358354072904E-3</v>
      </c>
      <c r="O137" s="99">
        <f>L137/'סכום נכסי הקרן'!$C$42</f>
        <v>1.3330135946894724E-3</v>
      </c>
    </row>
    <row r="138" spans="2:15" s="116" customFormat="1">
      <c r="B138" s="85" t="s">
        <v>610</v>
      </c>
      <c r="C138" s="95" t="s">
        <v>611</v>
      </c>
      <c r="D138" s="96" t="s">
        <v>574</v>
      </c>
      <c r="E138" s="96" t="s">
        <v>575</v>
      </c>
      <c r="F138" s="95" t="s">
        <v>320</v>
      </c>
      <c r="G138" s="96" t="s">
        <v>257</v>
      </c>
      <c r="H138" s="96" t="s">
        <v>147</v>
      </c>
      <c r="I138" s="97">
        <v>15.707431</v>
      </c>
      <c r="J138" s="98">
        <v>472</v>
      </c>
      <c r="K138" s="95"/>
      <c r="L138" s="97">
        <v>0.27787325900000004</v>
      </c>
      <c r="M138" s="99">
        <v>9.618712146917617E-8</v>
      </c>
      <c r="N138" s="99">
        <f t="shared" si="3"/>
        <v>6.9655597791637612E-5</v>
      </c>
      <c r="O138" s="99">
        <f>L138/'סכום נכסי הקרן'!$C$42</f>
        <v>2.3938073881573589E-5</v>
      </c>
    </row>
    <row r="139" spans="2:15" s="116" customFormat="1">
      <c r="B139" s="85" t="s">
        <v>614</v>
      </c>
      <c r="C139" s="95" t="s">
        <v>615</v>
      </c>
      <c r="D139" s="96" t="s">
        <v>107</v>
      </c>
      <c r="E139" s="96" t="s">
        <v>575</v>
      </c>
      <c r="F139" s="95" t="s">
        <v>543</v>
      </c>
      <c r="G139" s="96" t="s">
        <v>246</v>
      </c>
      <c r="H139" s="96" t="s">
        <v>150</v>
      </c>
      <c r="I139" s="97">
        <v>3.9837240000000005</v>
      </c>
      <c r="J139" s="98">
        <v>35</v>
      </c>
      <c r="K139" s="95"/>
      <c r="L139" s="97">
        <v>6.6834540000000001E-3</v>
      </c>
      <c r="M139" s="99">
        <v>5.81090241077262E-7</v>
      </c>
      <c r="N139" s="99">
        <f t="shared" si="3"/>
        <v>1.6753680629733123E-6</v>
      </c>
      <c r="O139" s="99">
        <f>L139/'סכום נכסי הקרן'!$C$42</f>
        <v>5.7576254804748418E-7</v>
      </c>
    </row>
    <row r="140" spans="2:15" s="116" customFormat="1">
      <c r="B140" s="85" t="s">
        <v>616</v>
      </c>
      <c r="C140" s="95" t="s">
        <v>617</v>
      </c>
      <c r="D140" s="96" t="s">
        <v>574</v>
      </c>
      <c r="E140" s="96" t="s">
        <v>575</v>
      </c>
      <c r="F140" s="95" t="s">
        <v>565</v>
      </c>
      <c r="G140" s="96" t="s">
        <v>431</v>
      </c>
      <c r="H140" s="96" t="s">
        <v>147</v>
      </c>
      <c r="I140" s="97">
        <v>82.812275000000014</v>
      </c>
      <c r="J140" s="98">
        <v>555</v>
      </c>
      <c r="K140" s="95"/>
      <c r="L140" s="97">
        <v>1.722611253</v>
      </c>
      <c r="M140" s="99">
        <v>2.9191433259997797E-6</v>
      </c>
      <c r="N140" s="99">
        <f t="shared" si="3"/>
        <v>4.3181383132054774E-4</v>
      </c>
      <c r="O140" s="99">
        <f>L140/'סכום נכסי הקרן'!$C$42</f>
        <v>1.4839857419869266E-4</v>
      </c>
    </row>
    <row r="141" spans="2:15" s="116" customFormat="1">
      <c r="B141" s="85" t="s">
        <v>620</v>
      </c>
      <c r="C141" s="95" t="s">
        <v>621</v>
      </c>
      <c r="D141" s="96" t="s">
        <v>574</v>
      </c>
      <c r="E141" s="96" t="s">
        <v>575</v>
      </c>
      <c r="F141" s="95" t="s">
        <v>622</v>
      </c>
      <c r="G141" s="96" t="s">
        <v>623</v>
      </c>
      <c r="H141" s="96" t="s">
        <v>147</v>
      </c>
      <c r="I141" s="97">
        <v>104.404922</v>
      </c>
      <c r="J141" s="98">
        <v>3510</v>
      </c>
      <c r="K141" s="95"/>
      <c r="L141" s="97">
        <v>13.734968667999999</v>
      </c>
      <c r="M141" s="99">
        <v>2.2819967360679354E-6</v>
      </c>
      <c r="N141" s="99">
        <f t="shared" si="3"/>
        <v>3.4429993611546201E-3</v>
      </c>
      <c r="O141" s="99">
        <f>L141/'סכום נכסי הקרן'!$C$42</f>
        <v>1.183232585672025E-3</v>
      </c>
    </row>
    <row r="142" spans="2:15" s="116" customFormat="1">
      <c r="B142" s="85" t="s">
        <v>624</v>
      </c>
      <c r="C142" s="95" t="s">
        <v>625</v>
      </c>
      <c r="D142" s="96" t="s">
        <v>574</v>
      </c>
      <c r="E142" s="96" t="s">
        <v>575</v>
      </c>
      <c r="F142" s="95" t="s">
        <v>290</v>
      </c>
      <c r="G142" s="96" t="s">
        <v>265</v>
      </c>
      <c r="H142" s="96" t="s">
        <v>147</v>
      </c>
      <c r="I142" s="97">
        <v>605.89478099999997</v>
      </c>
      <c r="J142" s="98">
        <v>1542</v>
      </c>
      <c r="K142" s="95"/>
      <c r="L142" s="97">
        <v>35.017179904999999</v>
      </c>
      <c r="M142" s="99">
        <v>5.9476585363142909E-7</v>
      </c>
      <c r="N142" s="99">
        <f t="shared" si="3"/>
        <v>8.7778961100394848E-3</v>
      </c>
      <c r="O142" s="99">
        <f>L142/'סכום נכסי הקרן'!$C$42</f>
        <v>3.0166409056664348E-3</v>
      </c>
    </row>
    <row r="143" spans="2:15" s="116" customFormat="1">
      <c r="B143" s="85" t="s">
        <v>626</v>
      </c>
      <c r="C143" s="95" t="s">
        <v>627</v>
      </c>
      <c r="D143" s="96" t="s">
        <v>574</v>
      </c>
      <c r="E143" s="96" t="s">
        <v>575</v>
      </c>
      <c r="F143" s="95" t="s">
        <v>286</v>
      </c>
      <c r="G143" s="96" t="s">
        <v>287</v>
      </c>
      <c r="H143" s="96" t="s">
        <v>147</v>
      </c>
      <c r="I143" s="97">
        <v>150.386279</v>
      </c>
      <c r="J143" s="98">
        <v>1474</v>
      </c>
      <c r="K143" s="95"/>
      <c r="L143" s="97">
        <v>8.3081681769999989</v>
      </c>
      <c r="M143" s="99">
        <v>1.4325312296725013E-6</v>
      </c>
      <c r="N143" s="99">
        <f t="shared" si="3"/>
        <v>2.0826416439100204E-3</v>
      </c>
      <c r="O143" s="99">
        <f>L143/'סכום נכסי הקרן'!$C$42</f>
        <v>7.1572753836512384E-4</v>
      </c>
    </row>
    <row r="144" spans="2:15" s="116" customFormat="1">
      <c r="B144" s="85" t="s">
        <v>628</v>
      </c>
      <c r="C144" s="95" t="s">
        <v>629</v>
      </c>
      <c r="D144" s="96" t="s">
        <v>574</v>
      </c>
      <c r="E144" s="96" t="s">
        <v>575</v>
      </c>
      <c r="F144" s="95" t="s">
        <v>630</v>
      </c>
      <c r="G144" s="96" t="s">
        <v>580</v>
      </c>
      <c r="H144" s="96" t="s">
        <v>147</v>
      </c>
      <c r="I144" s="97">
        <v>1.274E-3</v>
      </c>
      <c r="J144" s="98">
        <v>4231</v>
      </c>
      <c r="K144" s="95"/>
      <c r="L144" s="97">
        <v>2.02079E-4</v>
      </c>
      <c r="M144" s="99">
        <v>1.951842858326482E-11</v>
      </c>
      <c r="N144" s="99">
        <f t="shared" si="3"/>
        <v>5.0655948675278373E-8</v>
      </c>
      <c r="O144" s="99">
        <f>L144/'סכום נכסי הקרן'!$C$42</f>
        <v>1.7408591417983508E-8</v>
      </c>
    </row>
    <row r="145" spans="2:15" s="116" customFormat="1">
      <c r="B145" s="85" t="s">
        <v>631</v>
      </c>
      <c r="C145" s="95" t="s">
        <v>632</v>
      </c>
      <c r="D145" s="96" t="s">
        <v>574</v>
      </c>
      <c r="E145" s="96" t="s">
        <v>575</v>
      </c>
      <c r="F145" s="95" t="s">
        <v>633</v>
      </c>
      <c r="G145" s="96" t="s">
        <v>580</v>
      </c>
      <c r="H145" s="96" t="s">
        <v>147</v>
      </c>
      <c r="I145" s="97">
        <v>36.226042999999997</v>
      </c>
      <c r="J145" s="98">
        <v>9034</v>
      </c>
      <c r="K145" s="95"/>
      <c r="L145" s="97">
        <v>12.265932349</v>
      </c>
      <c r="M145" s="99">
        <v>7.4925234628157842E-7</v>
      </c>
      <c r="N145" s="99">
        <f t="shared" si="3"/>
        <v>3.0747501696137681E-3</v>
      </c>
      <c r="O145" s="99">
        <f>L145/'סכום נכסי הקרן'!$C$42</f>
        <v>1.0566788465123426E-3</v>
      </c>
    </row>
    <row r="146" spans="2:15" s="116" customFormat="1">
      <c r="B146" s="86"/>
      <c r="C146" s="95"/>
      <c r="D146" s="95"/>
      <c r="E146" s="95"/>
      <c r="F146" s="95"/>
      <c r="G146" s="95"/>
      <c r="H146" s="95"/>
      <c r="I146" s="97"/>
      <c r="J146" s="98"/>
      <c r="K146" s="95"/>
      <c r="L146" s="95"/>
      <c r="M146" s="95"/>
      <c r="N146" s="99"/>
      <c r="O146" s="95"/>
    </row>
    <row r="147" spans="2:15" s="116" customFormat="1">
      <c r="B147" s="84" t="s">
        <v>45</v>
      </c>
      <c r="C147" s="91"/>
      <c r="D147" s="91"/>
      <c r="E147" s="91"/>
      <c r="F147" s="91"/>
      <c r="G147" s="91"/>
      <c r="H147" s="91"/>
      <c r="I147" s="92"/>
      <c r="J147" s="93"/>
      <c r="K147" s="91"/>
      <c r="L147" s="92">
        <f>SUM(L148:L154)</f>
        <v>138.89528763199999</v>
      </c>
      <c r="M147" s="91"/>
      <c r="N147" s="94">
        <f t="shared" ref="N147:N154" si="4">L147/$L$11</f>
        <v>3.481743556492569E-2</v>
      </c>
      <c r="O147" s="94">
        <f>L147/'סכום נכסי הקרן'!$C$42</f>
        <v>1.1965475444102484E-2</v>
      </c>
    </row>
    <row r="148" spans="2:15" s="116" customFormat="1">
      <c r="B148" s="85" t="s">
        <v>634</v>
      </c>
      <c r="C148" s="95" t="s">
        <v>635</v>
      </c>
      <c r="D148" s="96" t="s">
        <v>107</v>
      </c>
      <c r="E148" s="96" t="s">
        <v>575</v>
      </c>
      <c r="F148" s="95"/>
      <c r="G148" s="96" t="s">
        <v>636</v>
      </c>
      <c r="H148" s="96" t="s">
        <v>150</v>
      </c>
      <c r="I148" s="97">
        <v>446.01059999999995</v>
      </c>
      <c r="J148" s="98">
        <v>628.29999999999995</v>
      </c>
      <c r="K148" s="95"/>
      <c r="L148" s="97">
        <v>13.432471001</v>
      </c>
      <c r="M148" s="99">
        <v>2.9121942775527984E-6</v>
      </c>
      <c r="N148" s="99">
        <f t="shared" si="4"/>
        <v>3.3671710648252471E-3</v>
      </c>
      <c r="O148" s="99">
        <f>L148/'סכום נכסי הקרן'!$C$42</f>
        <v>1.1571731817275467E-3</v>
      </c>
    </row>
    <row r="149" spans="2:15" s="116" customFormat="1">
      <c r="B149" s="85" t="s">
        <v>637</v>
      </c>
      <c r="C149" s="95" t="s">
        <v>638</v>
      </c>
      <c r="D149" s="96" t="s">
        <v>574</v>
      </c>
      <c r="E149" s="96" t="s">
        <v>575</v>
      </c>
      <c r="F149" s="95"/>
      <c r="G149" s="96" t="s">
        <v>639</v>
      </c>
      <c r="H149" s="96" t="s">
        <v>147</v>
      </c>
      <c r="I149" s="97">
        <v>284.59724</v>
      </c>
      <c r="J149" s="98">
        <v>2740</v>
      </c>
      <c r="K149" s="95"/>
      <c r="L149" s="97">
        <v>29.226770480999999</v>
      </c>
      <c r="M149" s="99">
        <v>5.5193921427890446E-7</v>
      </c>
      <c r="N149" s="99">
        <f t="shared" si="4"/>
        <v>7.3263910917496476E-3</v>
      </c>
      <c r="O149" s="99">
        <f>L149/'סכום נכסי הקרן'!$C$42</f>
        <v>2.5178118744199562E-3</v>
      </c>
    </row>
    <row r="150" spans="2:15" s="116" customFormat="1">
      <c r="B150" s="85" t="s">
        <v>608</v>
      </c>
      <c r="C150" s="95" t="s">
        <v>609</v>
      </c>
      <c r="D150" s="96" t="s">
        <v>578</v>
      </c>
      <c r="E150" s="96" t="s">
        <v>575</v>
      </c>
      <c r="F150" s="95"/>
      <c r="G150" s="96" t="s">
        <v>174</v>
      </c>
      <c r="H150" s="96" t="s">
        <v>147</v>
      </c>
      <c r="I150" s="97">
        <v>216.497277</v>
      </c>
      <c r="J150" s="98">
        <v>5230</v>
      </c>
      <c r="K150" s="95"/>
      <c r="L150" s="97">
        <v>42.437882807999998</v>
      </c>
      <c r="M150" s="99">
        <v>4.2724789886115787E-6</v>
      </c>
      <c r="N150" s="99">
        <f t="shared" si="4"/>
        <v>1.0638073295144603E-2</v>
      </c>
      <c r="O150" s="99">
        <f>L150/'סכום נכסי הקרן'!$C$42</f>
        <v>3.655915569894638E-3</v>
      </c>
    </row>
    <row r="151" spans="2:15" s="116" customFormat="1">
      <c r="B151" s="85" t="s">
        <v>640</v>
      </c>
      <c r="C151" s="95" t="s">
        <v>641</v>
      </c>
      <c r="D151" s="96" t="s">
        <v>578</v>
      </c>
      <c r="E151" s="96" t="s">
        <v>575</v>
      </c>
      <c r="F151" s="95"/>
      <c r="G151" s="96" t="s">
        <v>642</v>
      </c>
      <c r="H151" s="96" t="s">
        <v>147</v>
      </c>
      <c r="I151" s="97">
        <v>13.295363999999999</v>
      </c>
      <c r="J151" s="98">
        <v>18835</v>
      </c>
      <c r="K151" s="95"/>
      <c r="L151" s="97">
        <v>9.3856731389999997</v>
      </c>
      <c r="M151" s="99">
        <v>1.4012691915662239E-7</v>
      </c>
      <c r="N151" s="99">
        <f t="shared" si="4"/>
        <v>2.3527441090470699E-3</v>
      </c>
      <c r="O151" s="99">
        <f>L151/'סכום נכסי הקרן'!$C$42</f>
        <v>8.0855184783967522E-4</v>
      </c>
    </row>
    <row r="152" spans="2:15" s="116" customFormat="1">
      <c r="B152" s="85" t="s">
        <v>612</v>
      </c>
      <c r="C152" s="95" t="s">
        <v>613</v>
      </c>
      <c r="D152" s="96" t="s">
        <v>574</v>
      </c>
      <c r="E152" s="96" t="s">
        <v>575</v>
      </c>
      <c r="F152" s="95"/>
      <c r="G152" s="96" t="s">
        <v>265</v>
      </c>
      <c r="H152" s="96" t="s">
        <v>147</v>
      </c>
      <c r="I152" s="97">
        <v>160.57847100000001</v>
      </c>
      <c r="J152" s="98">
        <v>3875</v>
      </c>
      <c r="K152" s="95"/>
      <c r="L152" s="97">
        <v>23.321614180999998</v>
      </c>
      <c r="M152" s="99">
        <v>1.1819708221048226E-6</v>
      </c>
      <c r="N152" s="99">
        <f t="shared" si="4"/>
        <v>5.846122016525122E-3</v>
      </c>
      <c r="O152" s="99">
        <f>L152/'סכום נכסי הקרן'!$C$42</f>
        <v>2.0090976919169188E-3</v>
      </c>
    </row>
    <row r="153" spans="2:15" s="116" customFormat="1">
      <c r="B153" s="85" t="s">
        <v>618</v>
      </c>
      <c r="C153" s="95" t="s">
        <v>619</v>
      </c>
      <c r="D153" s="96" t="s">
        <v>574</v>
      </c>
      <c r="E153" s="96" t="s">
        <v>575</v>
      </c>
      <c r="F153" s="95"/>
      <c r="G153" s="96" t="s">
        <v>176</v>
      </c>
      <c r="H153" s="96" t="s">
        <v>147</v>
      </c>
      <c r="I153" s="97">
        <v>216.81700899999998</v>
      </c>
      <c r="J153" s="98">
        <v>1103</v>
      </c>
      <c r="K153" s="95"/>
      <c r="L153" s="97">
        <v>8.9633105559999997</v>
      </c>
      <c r="M153" s="99">
        <v>4.3540773850434511E-6</v>
      </c>
      <c r="N153" s="99">
        <f t="shared" si="4"/>
        <v>2.2468687962891583E-3</v>
      </c>
      <c r="O153" s="99">
        <f>L153/'סכום נכסי הקרן'!$C$42</f>
        <v>7.7216638652162061E-4</v>
      </c>
    </row>
    <row r="154" spans="2:15" s="116" customFormat="1">
      <c r="B154" s="85" t="s">
        <v>643</v>
      </c>
      <c r="C154" s="95" t="s">
        <v>644</v>
      </c>
      <c r="D154" s="96" t="s">
        <v>574</v>
      </c>
      <c r="E154" s="96" t="s">
        <v>575</v>
      </c>
      <c r="F154" s="95"/>
      <c r="G154" s="96" t="s">
        <v>580</v>
      </c>
      <c r="H154" s="96" t="s">
        <v>147</v>
      </c>
      <c r="I154" s="97">
        <v>61.16716799999999</v>
      </c>
      <c r="J154" s="98">
        <v>5290</v>
      </c>
      <c r="K154" s="95"/>
      <c r="L154" s="97">
        <v>12.127565466</v>
      </c>
      <c r="M154" s="99">
        <v>2.0759465059103067E-6</v>
      </c>
      <c r="N154" s="99">
        <f t="shared" si="4"/>
        <v>3.0400651913448425E-3</v>
      </c>
      <c r="O154" s="99">
        <f>L154/'סכום נכסי הקרן'!$C$42</f>
        <v>1.0447588917821286E-3</v>
      </c>
    </row>
    <row r="155" spans="2:15" s="116" customFormat="1">
      <c r="B155" s="118"/>
      <c r="C155" s="118"/>
      <c r="D155" s="118"/>
    </row>
    <row r="156" spans="2:15" s="116" customFormat="1">
      <c r="B156" s="118"/>
      <c r="C156" s="118"/>
      <c r="D156" s="118"/>
    </row>
    <row r="157" spans="2:15" s="116" customFormat="1">
      <c r="B157" s="118"/>
      <c r="C157" s="118"/>
      <c r="D157" s="118"/>
    </row>
    <row r="158" spans="2:15" s="116" customFormat="1">
      <c r="B158" s="119" t="s">
        <v>231</v>
      </c>
      <c r="C158" s="118"/>
      <c r="D158" s="118"/>
    </row>
    <row r="159" spans="2:15" s="116" customFormat="1">
      <c r="B159" s="119" t="s">
        <v>96</v>
      </c>
      <c r="C159" s="118"/>
      <c r="D159" s="118"/>
    </row>
    <row r="160" spans="2:15" s="116" customFormat="1">
      <c r="B160" s="119" t="s">
        <v>214</v>
      </c>
      <c r="C160" s="118"/>
      <c r="D160" s="118"/>
    </row>
    <row r="161" spans="2:7" s="116" customFormat="1">
      <c r="B161" s="119" t="s">
        <v>222</v>
      </c>
      <c r="C161" s="118"/>
      <c r="D161" s="118"/>
    </row>
    <row r="162" spans="2:7" s="116" customFormat="1">
      <c r="B162" s="119" t="s">
        <v>228</v>
      </c>
      <c r="C162" s="118"/>
      <c r="D162" s="118"/>
    </row>
    <row r="163" spans="2:7" s="116" customFormat="1">
      <c r="B163" s="118"/>
      <c r="C163" s="118"/>
      <c r="D163" s="118"/>
    </row>
    <row r="164" spans="2:7" s="116" customFormat="1">
      <c r="B164" s="118"/>
      <c r="C164" s="118"/>
      <c r="D164" s="118"/>
    </row>
    <row r="165" spans="2:7" s="116" customFormat="1">
      <c r="B165" s="118"/>
      <c r="C165" s="118"/>
      <c r="D165" s="118"/>
    </row>
    <row r="166" spans="2:7" s="116" customFormat="1">
      <c r="B166" s="118"/>
      <c r="C166" s="118"/>
      <c r="D166" s="118"/>
    </row>
    <row r="167" spans="2:7" s="116" customFormat="1">
      <c r="B167" s="118"/>
      <c r="C167" s="118"/>
      <c r="D167" s="118"/>
    </row>
    <row r="168" spans="2:7" s="116" customFormat="1">
      <c r="B168" s="118"/>
      <c r="C168" s="118"/>
      <c r="D168" s="118"/>
    </row>
    <row r="169" spans="2:7" s="116" customFormat="1">
      <c r="B169" s="118"/>
      <c r="C169" s="118"/>
      <c r="D169" s="118"/>
    </row>
    <row r="170" spans="2:7" s="116" customFormat="1">
      <c r="B170" s="118"/>
      <c r="C170" s="118"/>
      <c r="D170" s="118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163</v>
      </c>
      <c r="C1" s="78" t="s" vm="1">
        <v>232</v>
      </c>
    </row>
    <row r="2" spans="2:63">
      <c r="B2" s="57" t="s">
        <v>162</v>
      </c>
      <c r="C2" s="78" t="s">
        <v>233</v>
      </c>
    </row>
    <row r="3" spans="2:63">
      <c r="B3" s="57" t="s">
        <v>164</v>
      </c>
      <c r="C3" s="78" t="s">
        <v>234</v>
      </c>
    </row>
    <row r="4" spans="2:63">
      <c r="B4" s="57" t="s">
        <v>165</v>
      </c>
      <c r="C4" s="78">
        <v>2146</v>
      </c>
    </row>
    <row r="6" spans="2:63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K6" s="3"/>
    </row>
    <row r="7" spans="2:63" ht="26.25" customHeight="1">
      <c r="B7" s="136" t="s">
        <v>74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H7" s="3"/>
      <c r="BK7" s="3"/>
    </row>
    <row r="8" spans="2:63" s="3" customFormat="1" ht="74.25" customHeight="1">
      <c r="B8" s="23" t="s">
        <v>99</v>
      </c>
      <c r="C8" s="31" t="s">
        <v>33</v>
      </c>
      <c r="D8" s="31" t="s">
        <v>103</v>
      </c>
      <c r="E8" s="31" t="s">
        <v>101</v>
      </c>
      <c r="F8" s="31" t="s">
        <v>47</v>
      </c>
      <c r="G8" s="31" t="s">
        <v>85</v>
      </c>
      <c r="H8" s="31" t="s">
        <v>216</v>
      </c>
      <c r="I8" s="31" t="s">
        <v>215</v>
      </c>
      <c r="J8" s="31" t="s">
        <v>230</v>
      </c>
      <c r="K8" s="31" t="s">
        <v>44</v>
      </c>
      <c r="L8" s="31" t="s">
        <v>43</v>
      </c>
      <c r="M8" s="31" t="s">
        <v>166</v>
      </c>
      <c r="N8" s="15" t="s">
        <v>168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223</v>
      </c>
      <c r="I9" s="33"/>
      <c r="J9" s="17" t="s">
        <v>219</v>
      </c>
      <c r="K9" s="33" t="s">
        <v>219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4" customFormat="1" ht="18" customHeight="1">
      <c r="B11" s="111" t="s">
        <v>27</v>
      </c>
      <c r="C11" s="91"/>
      <c r="D11" s="91"/>
      <c r="E11" s="91"/>
      <c r="F11" s="91"/>
      <c r="G11" s="91"/>
      <c r="H11" s="92"/>
      <c r="I11" s="93"/>
      <c r="J11" s="92">
        <v>12.01943</v>
      </c>
      <c r="K11" s="92">
        <v>7086.4661220039998</v>
      </c>
      <c r="L11" s="91"/>
      <c r="M11" s="94">
        <v>1</v>
      </c>
      <c r="N11" s="94">
        <f>K11/'סכום נכסי הקרן'!$C$42</f>
        <v>0.61048101641115449</v>
      </c>
      <c r="O11" s="120"/>
      <c r="BH11" s="115"/>
      <c r="BI11" s="117"/>
      <c r="BK11" s="115"/>
    </row>
    <row r="12" spans="2:63" s="115" customFormat="1" ht="20.25">
      <c r="B12" s="83" t="s">
        <v>213</v>
      </c>
      <c r="C12" s="91"/>
      <c r="D12" s="91"/>
      <c r="E12" s="91"/>
      <c r="F12" s="91"/>
      <c r="G12" s="91"/>
      <c r="H12" s="92"/>
      <c r="I12" s="93"/>
      <c r="J12" s="91"/>
      <c r="K12" s="92">
        <v>1.6962003999999999E-2</v>
      </c>
      <c r="L12" s="91"/>
      <c r="M12" s="94">
        <v>2.3935772369434925E-6</v>
      </c>
      <c r="N12" s="94">
        <f>K12/'סכום נכסי הקרן'!$C$42</f>
        <v>1.461233464467866E-6</v>
      </c>
      <c r="BI12" s="114"/>
    </row>
    <row r="13" spans="2:63" s="116" customFormat="1">
      <c r="B13" s="84" t="s">
        <v>49</v>
      </c>
      <c r="C13" s="91"/>
      <c r="D13" s="91"/>
      <c r="E13" s="91"/>
      <c r="F13" s="91"/>
      <c r="G13" s="91"/>
      <c r="H13" s="92"/>
      <c r="I13" s="93"/>
      <c r="J13" s="91"/>
      <c r="K13" s="92">
        <v>1.6962003999999999E-2</v>
      </c>
      <c r="L13" s="91"/>
      <c r="M13" s="94">
        <v>2.3935772369434925E-6</v>
      </c>
      <c r="N13" s="94">
        <f>K13/'סכום נכסי הקרן'!$C$42</f>
        <v>1.461233464467866E-6</v>
      </c>
    </row>
    <row r="14" spans="2:63" s="116" customFormat="1">
      <c r="B14" s="85" t="s">
        <v>645</v>
      </c>
      <c r="C14" s="95" t="s">
        <v>646</v>
      </c>
      <c r="D14" s="96" t="s">
        <v>104</v>
      </c>
      <c r="E14" s="95" t="s">
        <v>647</v>
      </c>
      <c r="F14" s="96" t="s">
        <v>648</v>
      </c>
      <c r="G14" s="96" t="s">
        <v>148</v>
      </c>
      <c r="H14" s="97">
        <v>1.6990879999999999</v>
      </c>
      <c r="I14" s="98">
        <v>995.6</v>
      </c>
      <c r="J14" s="95"/>
      <c r="K14" s="97">
        <v>1.691612E-2</v>
      </c>
      <c r="L14" s="99">
        <v>1.4290203097087606E-6</v>
      </c>
      <c r="M14" s="99">
        <v>2.3871023594502486E-6</v>
      </c>
      <c r="N14" s="99">
        <f>K14/'סכום נכסי הקרן'!$C$42</f>
        <v>1.4572806746746528E-6</v>
      </c>
    </row>
    <row r="15" spans="2:63" s="116" customFormat="1">
      <c r="B15" s="85" t="s">
        <v>649</v>
      </c>
      <c r="C15" s="95" t="s">
        <v>650</v>
      </c>
      <c r="D15" s="96" t="s">
        <v>104</v>
      </c>
      <c r="E15" s="95" t="s">
        <v>651</v>
      </c>
      <c r="F15" s="96" t="s">
        <v>648</v>
      </c>
      <c r="G15" s="96" t="s">
        <v>148</v>
      </c>
      <c r="H15" s="97">
        <v>2.63E-4</v>
      </c>
      <c r="I15" s="98">
        <v>14640</v>
      </c>
      <c r="J15" s="95"/>
      <c r="K15" s="97">
        <v>3.8557000000000004E-5</v>
      </c>
      <c r="L15" s="99">
        <v>2.964347577530651E-11</v>
      </c>
      <c r="M15" s="99">
        <v>5.4409347813401202E-9</v>
      </c>
      <c r="N15" s="99">
        <f>K15/'סכום נכסי הקרן'!$C$42</f>
        <v>3.3215873955393197E-9</v>
      </c>
    </row>
    <row r="16" spans="2:63" s="116" customFormat="1" ht="20.25">
      <c r="B16" s="85" t="s">
        <v>652</v>
      </c>
      <c r="C16" s="95" t="s">
        <v>653</v>
      </c>
      <c r="D16" s="96" t="s">
        <v>104</v>
      </c>
      <c r="E16" s="95" t="s">
        <v>654</v>
      </c>
      <c r="F16" s="96" t="s">
        <v>648</v>
      </c>
      <c r="G16" s="96" t="s">
        <v>148</v>
      </c>
      <c r="H16" s="97">
        <v>5.0100000000000003E-4</v>
      </c>
      <c r="I16" s="98">
        <v>1462</v>
      </c>
      <c r="J16" s="95"/>
      <c r="K16" s="97">
        <v>7.3270000000000003E-6</v>
      </c>
      <c r="L16" s="99">
        <v>6.4193138061053315E-12</v>
      </c>
      <c r="M16" s="99">
        <v>1.0339427119039102E-9</v>
      </c>
      <c r="N16" s="99">
        <f>K16/'סכום נכסי הקרן'!$C$42</f>
        <v>6.3120239767400451E-10</v>
      </c>
      <c r="BH16" s="114"/>
    </row>
    <row r="17" spans="2:14" s="116" customFormat="1">
      <c r="B17" s="86"/>
      <c r="C17" s="95"/>
      <c r="D17" s="95"/>
      <c r="E17" s="95"/>
      <c r="F17" s="95"/>
      <c r="G17" s="95"/>
      <c r="H17" s="97"/>
      <c r="I17" s="98"/>
      <c r="J17" s="95"/>
      <c r="K17" s="95"/>
      <c r="L17" s="95"/>
      <c r="M17" s="99"/>
      <c r="N17" s="95"/>
    </row>
    <row r="18" spans="2:14" s="115" customFormat="1">
      <c r="B18" s="110" t="s">
        <v>212</v>
      </c>
      <c r="C18" s="107"/>
      <c r="D18" s="107"/>
      <c r="E18" s="107"/>
      <c r="F18" s="107"/>
      <c r="G18" s="107"/>
      <c r="H18" s="108"/>
      <c r="I18" s="112"/>
      <c r="J18" s="108">
        <v>12.01943</v>
      </c>
      <c r="K18" s="108">
        <v>7086.4491600000001</v>
      </c>
      <c r="L18" s="107"/>
      <c r="M18" s="109">
        <v>0.99999760642276314</v>
      </c>
      <c r="N18" s="109">
        <f>K18/'סכום נכסי הקרן'!$C$42</f>
        <v>0.61047955517769004</v>
      </c>
    </row>
    <row r="19" spans="2:14" s="116" customFormat="1">
      <c r="B19" s="84" t="s">
        <v>50</v>
      </c>
      <c r="C19" s="91"/>
      <c r="D19" s="91"/>
      <c r="E19" s="91"/>
      <c r="F19" s="91"/>
      <c r="G19" s="91"/>
      <c r="H19" s="92"/>
      <c r="I19" s="93"/>
      <c r="J19" s="92">
        <v>12.01943</v>
      </c>
      <c r="K19" s="92">
        <v>7086.4491600000001</v>
      </c>
      <c r="L19" s="91"/>
      <c r="M19" s="94">
        <v>0.99999760642276314</v>
      </c>
      <c r="N19" s="94">
        <f>K19/'סכום נכסי הקרן'!$C$42</f>
        <v>0.61047955517769004</v>
      </c>
    </row>
    <row r="20" spans="2:14" s="116" customFormat="1">
      <c r="B20" s="85" t="s">
        <v>655</v>
      </c>
      <c r="C20" s="95" t="s">
        <v>656</v>
      </c>
      <c r="D20" s="96" t="s">
        <v>108</v>
      </c>
      <c r="E20" s="95"/>
      <c r="F20" s="96" t="s">
        <v>648</v>
      </c>
      <c r="G20" s="96" t="s">
        <v>157</v>
      </c>
      <c r="H20" s="97">
        <v>4584</v>
      </c>
      <c r="I20" s="98">
        <v>1565</v>
      </c>
      <c r="J20" s="95"/>
      <c r="K20" s="97">
        <v>244.72529999999998</v>
      </c>
      <c r="L20" s="99">
        <v>1.9146716384440539E-6</v>
      </c>
      <c r="M20" s="99">
        <v>3.4534180476797863E-2</v>
      </c>
      <c r="N20" s="99">
        <f>K20/'סכום נכסי הקרן'!$C$42</f>
        <v>2.1082461598401808E-2</v>
      </c>
    </row>
    <row r="21" spans="2:14" s="116" customFormat="1">
      <c r="B21" s="85" t="s">
        <v>657</v>
      </c>
      <c r="C21" s="95" t="s">
        <v>658</v>
      </c>
      <c r="D21" s="96" t="s">
        <v>24</v>
      </c>
      <c r="E21" s="95"/>
      <c r="F21" s="96" t="s">
        <v>648</v>
      </c>
      <c r="G21" s="96" t="s">
        <v>149</v>
      </c>
      <c r="H21" s="97">
        <v>437.99999999999994</v>
      </c>
      <c r="I21" s="98">
        <v>7063</v>
      </c>
      <c r="J21" s="95"/>
      <c r="K21" s="97">
        <v>132.76468</v>
      </c>
      <c r="L21" s="99">
        <v>2.1080359775323789E-5</v>
      </c>
      <c r="M21" s="99">
        <v>1.8734962915825687E-2</v>
      </c>
      <c r="N21" s="99">
        <f>K21/'סכום נכסי הקרן'!$C$42</f>
        <v>1.1437339203278551E-2</v>
      </c>
    </row>
    <row r="22" spans="2:14" s="116" customFormat="1">
      <c r="B22" s="85" t="s">
        <v>659</v>
      </c>
      <c r="C22" s="95" t="s">
        <v>660</v>
      </c>
      <c r="D22" s="96" t="s">
        <v>24</v>
      </c>
      <c r="E22" s="95"/>
      <c r="F22" s="96" t="s">
        <v>648</v>
      </c>
      <c r="G22" s="96" t="s">
        <v>156</v>
      </c>
      <c r="H22" s="97">
        <v>657</v>
      </c>
      <c r="I22" s="98">
        <v>3084</v>
      </c>
      <c r="J22" s="95"/>
      <c r="K22" s="97">
        <v>55.75461</v>
      </c>
      <c r="L22" s="99">
        <v>1.1543872804865379E-5</v>
      </c>
      <c r="M22" s="99">
        <v>7.8677593373201668E-3</v>
      </c>
      <c r="N22" s="99">
        <f>K22/'סכום נכסי הקרן'!$C$42</f>
        <v>4.8031177171255672E-3</v>
      </c>
    </row>
    <row r="23" spans="2:14" s="116" customFormat="1">
      <c r="B23" s="85" t="s">
        <v>661</v>
      </c>
      <c r="C23" s="95" t="s">
        <v>662</v>
      </c>
      <c r="D23" s="96" t="s">
        <v>107</v>
      </c>
      <c r="E23" s="95"/>
      <c r="F23" s="96" t="s">
        <v>648</v>
      </c>
      <c r="G23" s="96" t="s">
        <v>147</v>
      </c>
      <c r="H23" s="97">
        <v>982</v>
      </c>
      <c r="I23" s="98">
        <v>24534</v>
      </c>
      <c r="J23" s="95"/>
      <c r="K23" s="97">
        <v>902.98269999999991</v>
      </c>
      <c r="L23" s="99">
        <v>8.4627005482287372E-6</v>
      </c>
      <c r="M23" s="99">
        <v>0.12742355420230855</v>
      </c>
      <c r="N23" s="99">
        <f>K23/'סכום נכסי הקרן'!$C$42</f>
        <v>7.7789660884147169E-2</v>
      </c>
    </row>
    <row r="24" spans="2:14" s="116" customFormat="1">
      <c r="B24" s="85" t="s">
        <v>663</v>
      </c>
      <c r="C24" s="95" t="s">
        <v>664</v>
      </c>
      <c r="D24" s="96" t="s">
        <v>578</v>
      </c>
      <c r="E24" s="95"/>
      <c r="F24" s="96" t="s">
        <v>648</v>
      </c>
      <c r="G24" s="96" t="s">
        <v>147</v>
      </c>
      <c r="H24" s="97">
        <v>5364</v>
      </c>
      <c r="I24" s="98">
        <v>2303</v>
      </c>
      <c r="J24" s="97">
        <v>7.2618999999999998</v>
      </c>
      <c r="K24" s="97">
        <v>470.26328000000001</v>
      </c>
      <c r="L24" s="99">
        <v>4.5846153846153845E-4</v>
      </c>
      <c r="M24" s="99">
        <v>6.636076034284534E-2</v>
      </c>
      <c r="N24" s="99">
        <f>K24/'סכום נכסי הקרן'!$C$42</f>
        <v>4.0511984423917256E-2</v>
      </c>
    </row>
    <row r="25" spans="2:14" s="116" customFormat="1">
      <c r="B25" s="85" t="s">
        <v>665</v>
      </c>
      <c r="C25" s="95" t="s">
        <v>666</v>
      </c>
      <c r="D25" s="96" t="s">
        <v>578</v>
      </c>
      <c r="E25" s="95"/>
      <c r="F25" s="96" t="s">
        <v>648</v>
      </c>
      <c r="G25" s="96" t="s">
        <v>147</v>
      </c>
      <c r="H25" s="97">
        <v>2488</v>
      </c>
      <c r="I25" s="98">
        <v>2809</v>
      </c>
      <c r="J25" s="97">
        <v>1.09067</v>
      </c>
      <c r="K25" s="97">
        <v>263.03059000000002</v>
      </c>
      <c r="L25" s="99">
        <v>8.7915194346289754E-5</v>
      </c>
      <c r="M25" s="99">
        <v>3.7117314253894571E-2</v>
      </c>
      <c r="N25" s="99">
        <f>K25/'סכום נכסי הקרן'!$C$42</f>
        <v>2.2659415732169789E-2</v>
      </c>
    </row>
    <row r="26" spans="2:14" s="116" customFormat="1">
      <c r="B26" s="85" t="s">
        <v>667</v>
      </c>
      <c r="C26" s="95" t="s">
        <v>668</v>
      </c>
      <c r="D26" s="96" t="s">
        <v>107</v>
      </c>
      <c r="E26" s="95"/>
      <c r="F26" s="96" t="s">
        <v>648</v>
      </c>
      <c r="G26" s="96" t="s">
        <v>147</v>
      </c>
      <c r="H26" s="97">
        <v>11005</v>
      </c>
      <c r="I26" s="98">
        <v>2554.5</v>
      </c>
      <c r="J26" s="95"/>
      <c r="K26" s="97">
        <v>1053.6479899999999</v>
      </c>
      <c r="L26" s="99">
        <v>9.79181750707213E-5</v>
      </c>
      <c r="M26" s="99">
        <v>0.14868454485774585</v>
      </c>
      <c r="N26" s="99">
        <f>K26/'סכום נכסי הקרן'!$C$42</f>
        <v>9.0769092069386575E-2</v>
      </c>
    </row>
    <row r="27" spans="2:14" s="116" customFormat="1">
      <c r="B27" s="85" t="s">
        <v>669</v>
      </c>
      <c r="C27" s="95" t="s">
        <v>670</v>
      </c>
      <c r="D27" s="96" t="s">
        <v>107</v>
      </c>
      <c r="E27" s="95"/>
      <c r="F27" s="96" t="s">
        <v>648</v>
      </c>
      <c r="G27" s="96" t="s">
        <v>147</v>
      </c>
      <c r="H27" s="97">
        <v>542</v>
      </c>
      <c r="I27" s="98">
        <v>45006</v>
      </c>
      <c r="J27" s="95"/>
      <c r="K27" s="97">
        <v>914.25907999999993</v>
      </c>
      <c r="L27" s="99">
        <v>6.595061175276405E-5</v>
      </c>
      <c r="M27" s="99">
        <v>0.12901480995741418</v>
      </c>
      <c r="N27" s="99">
        <f>K27/'סכום נכסי הקרן'!$C$42</f>
        <v>7.8761092314894157E-2</v>
      </c>
    </row>
    <row r="28" spans="2:14" s="116" customFormat="1">
      <c r="B28" s="85" t="s">
        <v>671</v>
      </c>
      <c r="C28" s="95" t="s">
        <v>672</v>
      </c>
      <c r="D28" s="96" t="s">
        <v>24</v>
      </c>
      <c r="E28" s="95"/>
      <c r="F28" s="96" t="s">
        <v>648</v>
      </c>
      <c r="G28" s="96" t="s">
        <v>149</v>
      </c>
      <c r="H28" s="97">
        <v>1167.0000000000002</v>
      </c>
      <c r="I28" s="98">
        <v>6994</v>
      </c>
      <c r="J28" s="95"/>
      <c r="K28" s="97">
        <v>350.28030999999993</v>
      </c>
      <c r="L28" s="99">
        <v>3.3958446152292728E-4</v>
      </c>
      <c r="M28" s="99">
        <v>4.9429476408890706E-2</v>
      </c>
      <c r="N28" s="99">
        <f>K28/'סכום נכסי הקרן'!$C$42</f>
        <v>3.0175756998770783E-2</v>
      </c>
    </row>
    <row r="29" spans="2:14" s="116" customFormat="1">
      <c r="B29" s="85" t="s">
        <v>673</v>
      </c>
      <c r="C29" s="95" t="s">
        <v>674</v>
      </c>
      <c r="D29" s="96" t="s">
        <v>119</v>
      </c>
      <c r="E29" s="95"/>
      <c r="F29" s="96" t="s">
        <v>648</v>
      </c>
      <c r="G29" s="96" t="s">
        <v>151</v>
      </c>
      <c r="H29" s="97">
        <v>305</v>
      </c>
      <c r="I29" s="98">
        <v>7213</v>
      </c>
      <c r="J29" s="95"/>
      <c r="K29" s="97">
        <v>58.193469999999998</v>
      </c>
      <c r="L29" s="99">
        <v>7.2812878970146101E-6</v>
      </c>
      <c r="M29" s="99">
        <v>8.2119167717891132E-3</v>
      </c>
      <c r="N29" s="99">
        <f>K29/'סכום נכסי הקרן'!$C$42</f>
        <v>5.0132192975256241E-3</v>
      </c>
    </row>
    <row r="30" spans="2:14" s="116" customFormat="1">
      <c r="B30" s="85" t="s">
        <v>675</v>
      </c>
      <c r="C30" s="95" t="s">
        <v>676</v>
      </c>
      <c r="D30" s="96" t="s">
        <v>578</v>
      </c>
      <c r="E30" s="95"/>
      <c r="F30" s="96" t="s">
        <v>648</v>
      </c>
      <c r="G30" s="96" t="s">
        <v>147</v>
      </c>
      <c r="H30" s="97">
        <v>3368</v>
      </c>
      <c r="I30" s="98">
        <v>3810</v>
      </c>
      <c r="J30" s="95"/>
      <c r="K30" s="97">
        <v>480.94635999999997</v>
      </c>
      <c r="L30" s="99">
        <v>2.3273398222032197E-6</v>
      </c>
      <c r="M30" s="99">
        <v>6.7868293126615825E-2</v>
      </c>
      <c r="N30" s="99">
        <f>K30/'סכום נכסי הקרן'!$C$42</f>
        <v>4.1432304570026605E-2</v>
      </c>
    </row>
    <row r="31" spans="2:14" s="116" customFormat="1">
      <c r="B31" s="85" t="s">
        <v>677</v>
      </c>
      <c r="C31" s="95" t="s">
        <v>678</v>
      </c>
      <c r="D31" s="96" t="s">
        <v>578</v>
      </c>
      <c r="E31" s="95"/>
      <c r="F31" s="96" t="s">
        <v>648</v>
      </c>
      <c r="G31" s="96" t="s">
        <v>147</v>
      </c>
      <c r="H31" s="97">
        <v>336</v>
      </c>
      <c r="I31" s="98">
        <v>22981</v>
      </c>
      <c r="J31" s="95"/>
      <c r="K31" s="97">
        <v>289.40616999999997</v>
      </c>
      <c r="L31" s="99">
        <v>8.5587536467836754E-7</v>
      </c>
      <c r="M31" s="99">
        <v>4.0839279411972698E-2</v>
      </c>
      <c r="N31" s="99">
        <f>K31/'סכום נכסי הקרן'!$C$42</f>
        <v>2.4931604804920231E-2</v>
      </c>
    </row>
    <row r="32" spans="2:14" s="116" customFormat="1">
      <c r="B32" s="85" t="s">
        <v>679</v>
      </c>
      <c r="C32" s="95" t="s">
        <v>680</v>
      </c>
      <c r="D32" s="96" t="s">
        <v>107</v>
      </c>
      <c r="E32" s="95"/>
      <c r="F32" s="96" t="s">
        <v>648</v>
      </c>
      <c r="G32" s="96" t="s">
        <v>147</v>
      </c>
      <c r="H32" s="97">
        <v>4560</v>
      </c>
      <c r="I32" s="98">
        <v>4758.75</v>
      </c>
      <c r="J32" s="97">
        <v>3.6668600000000002</v>
      </c>
      <c r="K32" s="97">
        <v>816.97910999999999</v>
      </c>
      <c r="L32" s="99">
        <v>1.0463588892861841E-5</v>
      </c>
      <c r="M32" s="99">
        <v>0.11528723850992804</v>
      </c>
      <c r="N32" s="99">
        <f>K32/'סכום נכסי הקרן'!$C$42</f>
        <v>7.0380670544776064E-2</v>
      </c>
    </row>
    <row r="33" spans="2:14" s="116" customFormat="1">
      <c r="B33" s="85" t="s">
        <v>681</v>
      </c>
      <c r="C33" s="95" t="s">
        <v>682</v>
      </c>
      <c r="D33" s="96" t="s">
        <v>107</v>
      </c>
      <c r="E33" s="95"/>
      <c r="F33" s="96" t="s">
        <v>648</v>
      </c>
      <c r="G33" s="96" t="s">
        <v>147</v>
      </c>
      <c r="H33" s="97">
        <v>2290</v>
      </c>
      <c r="I33" s="98">
        <v>4547.5</v>
      </c>
      <c r="J33" s="95"/>
      <c r="K33" s="97">
        <v>390.30829</v>
      </c>
      <c r="L33" s="99">
        <v>2.5614735188491902E-5</v>
      </c>
      <c r="M33" s="99">
        <v>5.507798714906207E-2</v>
      </c>
      <c r="N33" s="99">
        <f>K33/'סכום נכסי הקרן'!$C$42</f>
        <v>3.3624065576639918E-2</v>
      </c>
    </row>
    <row r="34" spans="2:14" s="116" customFormat="1">
      <c r="B34" s="85" t="s">
        <v>683</v>
      </c>
      <c r="C34" s="95" t="s">
        <v>684</v>
      </c>
      <c r="D34" s="96" t="s">
        <v>578</v>
      </c>
      <c r="E34" s="95"/>
      <c r="F34" s="96" t="s">
        <v>648</v>
      </c>
      <c r="G34" s="96" t="s">
        <v>147</v>
      </c>
      <c r="H34" s="97">
        <v>7027</v>
      </c>
      <c r="I34" s="98">
        <v>2517</v>
      </c>
      <c r="J34" s="95"/>
      <c r="K34" s="97">
        <v>662.90721999999994</v>
      </c>
      <c r="L34" s="99">
        <v>2.1261724016286717E-4</v>
      </c>
      <c r="M34" s="99">
        <v>9.3545528700352376E-2</v>
      </c>
      <c r="N34" s="99">
        <f>K34/'סכום נכסי הקרן'!$C$42</f>
        <v>5.7107769441709942E-2</v>
      </c>
    </row>
    <row r="35" spans="2:14" s="116" customFormat="1">
      <c r="B35" s="86"/>
      <c r="C35" s="95"/>
      <c r="D35" s="95"/>
      <c r="E35" s="95"/>
      <c r="F35" s="95"/>
      <c r="G35" s="95"/>
      <c r="H35" s="97"/>
      <c r="I35" s="98"/>
      <c r="J35" s="95"/>
      <c r="K35" s="95"/>
      <c r="L35" s="95"/>
      <c r="M35" s="99"/>
      <c r="N35" s="95"/>
    </row>
    <row r="36" spans="2:14" s="116" customFormat="1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80" t="s">
        <v>231</v>
      </c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</row>
    <row r="39" spans="2:14">
      <c r="B39" s="80" t="s">
        <v>96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</row>
    <row r="40" spans="2:14">
      <c r="B40" s="80" t="s">
        <v>214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</row>
    <row r="41" spans="2:14">
      <c r="B41" s="80" t="s">
        <v>222</v>
      </c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</row>
    <row r="42" spans="2:14">
      <c r="B42" s="80" t="s">
        <v>229</v>
      </c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</row>
    <row r="43" spans="2:14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</row>
    <row r="44" spans="2:14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</row>
    <row r="45" spans="2:14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</row>
    <row r="46" spans="2:14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</row>
    <row r="47" spans="2:14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</row>
    <row r="48" spans="2:14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</row>
    <row r="49" spans="2:14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</row>
    <row r="50" spans="2:14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</row>
    <row r="51" spans="2:14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</row>
    <row r="52" spans="2:14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</row>
    <row r="53" spans="2:14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</row>
    <row r="54" spans="2:14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</row>
    <row r="55" spans="2:14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</row>
    <row r="56" spans="2:14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</row>
    <row r="57" spans="2:14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</row>
    <row r="58" spans="2:14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</row>
    <row r="59" spans="2:14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</row>
    <row r="60" spans="2:14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</row>
    <row r="61" spans="2:14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</row>
    <row r="62" spans="2:14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</row>
    <row r="63" spans="2:14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</row>
    <row r="64" spans="2:14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</row>
    <row r="65" spans="2:14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</row>
    <row r="66" spans="2:14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</row>
    <row r="67" spans="2:14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</row>
    <row r="68" spans="2:14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</row>
    <row r="69" spans="2:14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</row>
    <row r="70" spans="2:14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</row>
    <row r="71" spans="2:14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</row>
    <row r="72" spans="2:14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</row>
    <row r="73" spans="2:14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</row>
    <row r="74" spans="2:14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</row>
    <row r="75" spans="2:14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</row>
    <row r="76" spans="2:14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</row>
    <row r="77" spans="2:14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</row>
    <row r="78" spans="2:14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</row>
    <row r="79" spans="2:14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</row>
    <row r="80" spans="2:14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</row>
    <row r="81" spans="2:14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</row>
    <row r="82" spans="2:14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</row>
    <row r="83" spans="2:14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</row>
    <row r="84" spans="2:14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</row>
    <row r="85" spans="2:14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</row>
    <row r="86" spans="2:14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</row>
    <row r="87" spans="2:14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</row>
    <row r="88" spans="2:14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</row>
    <row r="89" spans="2:14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</row>
    <row r="90" spans="2:14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</row>
    <row r="91" spans="2:14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</row>
    <row r="92" spans="2:14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</row>
    <row r="93" spans="2:14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</row>
    <row r="94" spans="2:14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</row>
    <row r="95" spans="2:14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</row>
    <row r="96" spans="2:14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</row>
    <row r="97" spans="2:14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</row>
    <row r="98" spans="2:14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</row>
    <row r="99" spans="2:14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</row>
    <row r="100" spans="2:14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</row>
    <row r="101" spans="2:14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</row>
    <row r="102" spans="2:14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</row>
    <row r="103" spans="2:14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</row>
    <row r="104" spans="2:14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2:14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2:14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</row>
    <row r="107" spans="2:14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</row>
    <row r="108" spans="2:14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</row>
    <row r="109" spans="2:14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</row>
    <row r="110" spans="2:14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</row>
    <row r="111" spans="2:14"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</row>
    <row r="112" spans="2:14"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</row>
    <row r="113" spans="2:14"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</row>
    <row r="114" spans="2:14"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</row>
    <row r="115" spans="2:14"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</row>
    <row r="116" spans="2:14"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</row>
    <row r="117" spans="2:14"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</row>
    <row r="118" spans="2:14"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</row>
    <row r="119" spans="2:14"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</row>
    <row r="120" spans="2:14"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</row>
    <row r="121" spans="2:14"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</row>
    <row r="122" spans="2:14"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</row>
    <row r="123" spans="2:14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</row>
    <row r="124" spans="2:14"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</row>
    <row r="125" spans="2:14"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</row>
    <row r="126" spans="2:14"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</row>
    <row r="127" spans="2:14"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</row>
    <row r="128" spans="2:14"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</row>
    <row r="129" spans="2:14"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</row>
    <row r="130" spans="2:14"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</row>
    <row r="131" spans="2:14"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</row>
    <row r="132" spans="2:14"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</row>
    <row r="133" spans="2:14"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</row>
    <row r="134" spans="2:14"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45:B1048576 AG49:AG1048576 K1:AF1048576 AH1:XFD1048576 AG1:AG43 B1:B37 B39:B43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163</v>
      </c>
      <c r="C1" s="78" t="s" vm="1">
        <v>232</v>
      </c>
    </row>
    <row r="2" spans="2:65">
      <c r="B2" s="57" t="s">
        <v>162</v>
      </c>
      <c r="C2" s="78" t="s">
        <v>233</v>
      </c>
    </row>
    <row r="3" spans="2:65">
      <c r="B3" s="57" t="s">
        <v>164</v>
      </c>
      <c r="C3" s="78" t="s">
        <v>234</v>
      </c>
    </row>
    <row r="4" spans="2:65">
      <c r="B4" s="57" t="s">
        <v>165</v>
      </c>
      <c r="C4" s="78">
        <v>2146</v>
      </c>
    </row>
    <row r="6" spans="2:65" ht="26.25" customHeight="1">
      <c r="B6" s="136" t="s">
        <v>193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75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78.75">
      <c r="B8" s="23" t="s">
        <v>99</v>
      </c>
      <c r="C8" s="31" t="s">
        <v>33</v>
      </c>
      <c r="D8" s="31" t="s">
        <v>103</v>
      </c>
      <c r="E8" s="31" t="s">
        <v>101</v>
      </c>
      <c r="F8" s="31" t="s">
        <v>47</v>
      </c>
      <c r="G8" s="31" t="s">
        <v>15</v>
      </c>
      <c r="H8" s="31" t="s">
        <v>48</v>
      </c>
      <c r="I8" s="31" t="s">
        <v>85</v>
      </c>
      <c r="J8" s="31" t="s">
        <v>216</v>
      </c>
      <c r="K8" s="31" t="s">
        <v>215</v>
      </c>
      <c r="L8" s="31" t="s">
        <v>44</v>
      </c>
      <c r="M8" s="31" t="s">
        <v>43</v>
      </c>
      <c r="N8" s="31" t="s">
        <v>166</v>
      </c>
      <c r="O8" s="21" t="s">
        <v>168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223</v>
      </c>
      <c r="K9" s="33"/>
      <c r="L9" s="33" t="s">
        <v>219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5"/>
      <c r="BG11" s="1"/>
      <c r="BH11" s="3"/>
      <c r="BI11" s="1"/>
      <c r="BM11" s="1"/>
    </row>
    <row r="12" spans="2:65" s="4" customFormat="1" ht="18" customHeight="1">
      <c r="B12" s="80" t="s">
        <v>231</v>
      </c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5"/>
      <c r="BG12" s="1"/>
      <c r="BH12" s="3"/>
      <c r="BI12" s="1"/>
      <c r="BM12" s="1"/>
    </row>
    <row r="13" spans="2:65">
      <c r="B13" s="80" t="s">
        <v>96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BH13" s="3"/>
    </row>
    <row r="14" spans="2:65" ht="20.25">
      <c r="B14" s="80" t="s">
        <v>214</v>
      </c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BH14" s="4"/>
    </row>
    <row r="15" spans="2:65">
      <c r="B15" s="80" t="s">
        <v>222</v>
      </c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</row>
    <row r="16" spans="2:65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</row>
    <row r="17" spans="2:1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2:1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</row>
    <row r="19" spans="2:15"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</row>
    <row r="20" spans="2:1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</row>
    <row r="21" spans="2:1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</row>
    <row r="22" spans="2:1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</row>
    <row r="23" spans="2:1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</row>
    <row r="24" spans="2:1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</row>
    <row r="25" spans="2:1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</row>
    <row r="26" spans="2:1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2:1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</row>
    <row r="28" spans="2:1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</row>
    <row r="29" spans="2:1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</row>
    <row r="30" spans="2:15"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2:15"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</row>
    <row r="32" spans="2:15"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</row>
    <row r="33" spans="2:59"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</row>
    <row r="34" spans="2:59"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</row>
    <row r="35" spans="2:59"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</row>
    <row r="36" spans="2:59"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</row>
    <row r="37" spans="2:59" ht="20.25"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BG37" s="4"/>
    </row>
    <row r="38" spans="2:59"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BG38" s="3"/>
    </row>
    <row r="39" spans="2:59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</row>
    <row r="40" spans="2:59"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</row>
    <row r="41" spans="2:59"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</row>
    <row r="42" spans="2:59"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</row>
    <row r="43" spans="2:59"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</row>
    <row r="44" spans="2:59"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</row>
    <row r="45" spans="2:59"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</row>
    <row r="46" spans="2:59"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</row>
    <row r="47" spans="2:59"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</row>
    <row r="48" spans="2:59"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</row>
    <row r="49" spans="2:15"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</row>
    <row r="50" spans="2:15"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</row>
    <row r="51" spans="2:15"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</row>
    <row r="52" spans="2:15"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5"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</row>
    <row r="54" spans="2:15"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5"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5"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</row>
    <row r="57" spans="2:15"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</row>
    <row r="58" spans="2:15"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</row>
    <row r="59" spans="2:15"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</row>
    <row r="60" spans="2:15"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</row>
    <row r="61" spans="2:15"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</row>
    <row r="62" spans="2:15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</row>
    <row r="63" spans="2:15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</row>
    <row r="64" spans="2:15"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</row>
    <row r="65" spans="2:15"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</row>
    <row r="66" spans="2:15"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</row>
    <row r="67" spans="2:15"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</row>
    <row r="68" spans="2:15"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</row>
    <row r="69" spans="2:15"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</row>
    <row r="70" spans="2:15"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</row>
    <row r="71" spans="2:15"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</row>
    <row r="72" spans="2:15"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</row>
    <row r="73" spans="2:15"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</row>
    <row r="74" spans="2:15"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</row>
    <row r="75" spans="2:15"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</row>
    <row r="76" spans="2:15"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</row>
    <row r="77" spans="2:15"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</row>
    <row r="78" spans="2:15"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</row>
    <row r="79" spans="2:15"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</row>
    <row r="80" spans="2:15"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</row>
    <row r="81" spans="2:15"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</row>
    <row r="82" spans="2:15"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</row>
    <row r="83" spans="2:15"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</row>
    <row r="84" spans="2:15"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</row>
    <row r="85" spans="2:15"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</row>
    <row r="86" spans="2:15"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</row>
    <row r="87" spans="2:15"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</row>
    <row r="88" spans="2:15"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</row>
    <row r="89" spans="2:15"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</row>
    <row r="90" spans="2:15"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</row>
    <row r="91" spans="2:15"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</row>
    <row r="92" spans="2:15"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</row>
    <row r="93" spans="2:15"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</row>
    <row r="94" spans="2:15"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</row>
    <row r="95" spans="2:15"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</row>
    <row r="96" spans="2:15"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</row>
    <row r="97" spans="2:15"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</row>
    <row r="98" spans="2:15"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</row>
    <row r="99" spans="2:15"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</row>
    <row r="100" spans="2:15"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</row>
    <row r="101" spans="2:15"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</row>
    <row r="102" spans="2:15"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</row>
    <row r="103" spans="2:15"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</row>
    <row r="104" spans="2:15"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</row>
    <row r="105" spans="2:15"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</row>
    <row r="106" spans="2:15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</row>
    <row r="107" spans="2:15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</row>
    <row r="108" spans="2:15"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</row>
    <row r="109" spans="2:15"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</row>
    <row r="110" spans="2:15"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2019-03-31T13:31:46+00:00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3D52AA59-BEFE-45B6-A900-1973541747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