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9" i="58" l="1"/>
  <c r="J12" i="58"/>
  <c r="J11" i="58" l="1"/>
  <c r="J10" i="58" s="1"/>
  <c r="C31" i="88"/>
  <c r="C23" i="88" s="1"/>
  <c r="C17" i="88"/>
  <c r="C15" i="88"/>
  <c r="C13" i="88"/>
  <c r="C11" i="88"/>
  <c r="C12" i="88" l="1"/>
  <c r="C10" i="88" s="1"/>
  <c r="C42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31" i="88" l="1"/>
  <c r="K36" i="76"/>
  <c r="K31" i="76"/>
  <c r="K27" i="76"/>
  <c r="K23" i="76"/>
  <c r="K19" i="76"/>
  <c r="K15" i="76"/>
  <c r="K11" i="76"/>
  <c r="N53" i="63"/>
  <c r="N49" i="63"/>
  <c r="N44" i="63"/>
  <c r="N40" i="63"/>
  <c r="N36" i="63"/>
  <c r="N31" i="63"/>
  <c r="N27" i="63"/>
  <c r="N23" i="63"/>
  <c r="N18" i="63"/>
  <c r="N14" i="63"/>
  <c r="U14" i="61"/>
  <c r="R44" i="59"/>
  <c r="R40" i="59"/>
  <c r="R36" i="59"/>
  <c r="R32" i="59"/>
  <c r="R28" i="59"/>
  <c r="R23" i="59"/>
  <c r="R19" i="59"/>
  <c r="R15" i="59"/>
  <c r="R11" i="59"/>
  <c r="L25" i="58"/>
  <c r="L21" i="58"/>
  <c r="L16" i="58"/>
  <c r="L12" i="58"/>
  <c r="K16" i="76"/>
  <c r="N41" i="63"/>
  <c r="N33" i="63"/>
  <c r="N20" i="63"/>
  <c r="R41" i="59"/>
  <c r="R33" i="59"/>
  <c r="R20" i="59"/>
  <c r="L26" i="58"/>
  <c r="L17" i="58"/>
  <c r="K35" i="76"/>
  <c r="K30" i="76"/>
  <c r="K26" i="76"/>
  <c r="K22" i="76"/>
  <c r="K18" i="76"/>
  <c r="K14" i="76"/>
  <c r="N56" i="63"/>
  <c r="N52" i="63"/>
  <c r="N48" i="63"/>
  <c r="N43" i="63"/>
  <c r="N39" i="63"/>
  <c r="N35" i="63"/>
  <c r="N30" i="63"/>
  <c r="N26" i="63"/>
  <c r="N22" i="63"/>
  <c r="N17" i="63"/>
  <c r="N13" i="63"/>
  <c r="U13" i="61"/>
  <c r="R43" i="59"/>
  <c r="R39" i="59"/>
  <c r="R35" i="59"/>
  <c r="R31" i="59"/>
  <c r="R27" i="59"/>
  <c r="R22" i="59"/>
  <c r="R18" i="59"/>
  <c r="R14" i="59"/>
  <c r="L28" i="58"/>
  <c r="L24" i="58"/>
  <c r="L20" i="58"/>
  <c r="L15" i="58"/>
  <c r="L11" i="58"/>
  <c r="K24" i="76"/>
  <c r="N50" i="63"/>
  <c r="N37" i="63"/>
  <c r="N24" i="63"/>
  <c r="N11" i="63"/>
  <c r="R37" i="59"/>
  <c r="R24" i="59"/>
  <c r="R12" i="59"/>
  <c r="L13" i="58"/>
  <c r="K34" i="76"/>
  <c r="K29" i="76"/>
  <c r="K25" i="76"/>
  <c r="K21" i="76"/>
  <c r="K17" i="76"/>
  <c r="K13" i="76"/>
  <c r="N55" i="63"/>
  <c r="N51" i="63"/>
  <c r="N47" i="63"/>
  <c r="N42" i="63"/>
  <c r="N38" i="63"/>
  <c r="N34" i="63"/>
  <c r="N29" i="63"/>
  <c r="N25" i="63"/>
  <c r="N21" i="63"/>
  <c r="N16" i="63"/>
  <c r="N12" i="63"/>
  <c r="U12" i="61"/>
  <c r="R42" i="59"/>
  <c r="R38" i="59"/>
  <c r="R34" i="59"/>
  <c r="R30" i="59"/>
  <c r="R25" i="59"/>
  <c r="R21" i="59"/>
  <c r="R17" i="59"/>
  <c r="R13" i="59"/>
  <c r="L27" i="58"/>
  <c r="L23" i="58"/>
  <c r="L19" i="58"/>
  <c r="L14" i="58"/>
  <c r="L10" i="58"/>
  <c r="D38" i="88"/>
  <c r="K32" i="76"/>
  <c r="K28" i="76"/>
  <c r="K20" i="76"/>
  <c r="K12" i="76"/>
  <c r="N54" i="63"/>
  <c r="N45" i="63"/>
  <c r="N28" i="63"/>
  <c r="N15" i="63"/>
  <c r="U11" i="61"/>
  <c r="R29" i="59"/>
  <c r="R16" i="59"/>
  <c r="L22" i="58"/>
  <c r="D15" i="88"/>
  <c r="D23" i="88"/>
  <c r="D11" i="88"/>
  <c r="D17" i="88"/>
  <c r="D12" i="88"/>
  <c r="D42" i="88"/>
  <c r="D1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81231]}"/>
    <s v="{[Medida].[Medida].&amp;[2]}"/>
    <s v="{[Keren].[Keren].[All]}"/>
    <s v="{[Cheshbon KM].[Hie Peilut].[Peilut 7].&amp;[Kod_Peilut_L7_477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3" si="33">
        <n x="1" s="1"/>
        <n x="31"/>
        <n x="32"/>
      </t>
    </mdx>
    <mdx n="0" f="v">
      <t c="3" si="33">
        <n x="1" s="1"/>
        <n x="34"/>
        <n x="32"/>
      </t>
    </mdx>
    <mdx n="0" f="v">
      <t c="3" si="33">
        <n x="1" s="1"/>
        <n x="35"/>
        <n x="32"/>
      </t>
    </mdx>
    <mdx n="0" f="v">
      <t c="3" si="33">
        <n x="1" s="1"/>
        <n x="36"/>
        <n x="32"/>
      </t>
    </mdx>
    <mdx n="0" f="v">
      <t c="3" si="33">
        <n x="1" s="1"/>
        <n x="37"/>
        <n x="32"/>
      </t>
    </mdx>
    <mdx n="0" f="v">
      <t c="3" si="33">
        <n x="1" s="1"/>
        <n x="38"/>
        <n x="32"/>
      </t>
    </mdx>
    <mdx n="0" f="v">
      <t c="3" si="33">
        <n x="1" s="1"/>
        <n x="39"/>
        <n x="32"/>
      </t>
    </mdx>
    <mdx n="0" f="v">
      <t c="3" si="33">
        <n x="1" s="1"/>
        <n x="40"/>
        <n x="32"/>
      </t>
    </mdx>
    <mdx n="0" f="v">
      <t c="3" si="33">
        <n x="1" s="1"/>
        <n x="41"/>
        <n x="32"/>
      </t>
    </mdx>
    <mdx n="0" f="v">
      <t c="3" si="33">
        <n x="1" s="1"/>
        <n x="42"/>
        <n x="32"/>
      </t>
    </mdx>
    <mdx n="0" f="v">
      <t c="3" si="33">
        <n x="1" s="1"/>
        <n x="43"/>
        <n x="32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<sst xmlns="http://schemas.openxmlformats.org/spreadsheetml/2006/main" count="2283" uniqueCount="429">
  <si>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</si>
  <si>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</si>
  <si>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</si>
  <si>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</si>
  <si>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</si>
  <si>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</si>
  <si>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</si>
  <si>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</si>
  <si>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</si>
  <si>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</si>
  <si>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</si>
  <si>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</si>
  <si>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</si>
  <si>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</si>
  <si>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</si>
  <si>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</si>
  <si>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</si>
  <si>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</si>
  <si>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</si>
  <si>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</si>
  <si>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</si>
  <si>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</si>
  <si>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</si>
  <si>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</si>
  <si>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</si>
  <si>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</si>
  <si>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</si>
  <si>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</si>
  <si>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</si>
  <si>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</si>
  <si>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</si>
  <si>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</si>
  <si>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</si>
  <si>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</si>
  <si>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</si>
  <si>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</si>
  <si>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</si>
  <si>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</si>
  <si>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</si>
  <si>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</si>
  <si>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</si>
  <si>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</si>
  <si>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</si>
  <si>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</si>
  <si>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</si>
  <si>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</si>
  <si>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</si>
  <si>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</si>
  <si>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</si>
  <si>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</si>
  <si>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</si>
  <si>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</si>
  <si>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</si>
  <si>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</si>
  <si>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</si>
  <si>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</si>
  <si>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</si>
  <si>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</si>
  <si>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</si>
  <si>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</si>
  <si>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</si>
  <si>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</si>
  <si>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</si>
  <si>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</si>
  <si>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</si>
  <si>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</si>
  <si>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</si>
  <si>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</si>
  <si>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</si>
  <si>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</si>
  <si>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</si>
  <si>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</si>
  <si>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</si>
  <si>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</si>
  <si>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</si>
  <si>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</si>
  <si>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</si>
  <si>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</si>
  <si>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</si>
  <si>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</si>
  <si>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</si>
  <si>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</si>
  <si>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</si>
  <si>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</si>
  <si>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</si>
  <si>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</si>
  <si>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</si>
  <si>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</si>
  <si>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</si>
  <si>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</si>
  <si>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</si>
  <si>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</si>
  <si>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</si>
  <si>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</si>
  <si>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</si>
  <si>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</si>
  <si>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</si>
  <si>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</si>
  <si>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</si>
  <si>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</si>
  <si>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</si>
  <si>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</si>
  <si>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</si>
  <si>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</si>
  <si>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</si>
  <si>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</si>
  <si>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</si>
  <si>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</si>
  <si>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</si>
  <si>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</si>
  <si>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</si>
  <si>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</si>
  <si>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</si>
  <si>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</si>
  <si>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</si>
  <si>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</si>
  <si>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</si>
  <si>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</si>
  <si>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</si>
  <si>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</si>
  <si>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</si>
  <si>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</si>
  <si>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</si>
  <si>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</si>
  <si>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</si>
  <si>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</si>
  <si>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</si>
  <si>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</si>
  <si>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</si>
  <si>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</si>
  <si>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</si>
  <si>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</si>
  <si>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</si>
  <si>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</si>
  <si>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</si>
  <si>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</si>
  <si>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</si>
  <si>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</si>
  <si>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</si>
  <si>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</si>
  <si>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</si>
  <si>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</si>
  <si>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</si>
  <si>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</si>
  <si>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</si>
  <si>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</si>
  <si>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</si>
  <si>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</si>
  <si>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</si>
  <si>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</si>
  <si>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</si>
  <si>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</si>
  <si>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</si>
  <si>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</si>
  <si>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</si>
  <si>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</si>
  <si>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</si>
  <si>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</si>
  <si>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</si>
  <si>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</si>
  <si>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</si>
  <si>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</si>
  <si>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</si>
  <si>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</si>
  <si>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</si>
  <si>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</si>
  <si>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</si>
  <si>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</si>
  <si>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</si>
  <si>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</si>
  <si>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</si>
  <si>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</si>
  <si>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</si>
  <si>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</si>
  <si>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</si>
  <si>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</si>
  <si>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</si>
  <si>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</si>
  <si>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</si>
  <si>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</si>
  <si>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</si>
  <si>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</si>
  <si>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</si>
  <si>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</si>
  <si>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</si>
  <si>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</si>
  <si>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</si>
  <si>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</si>
  <si>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</si>
  <si>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</si>
  <si>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</si>
  <si>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</si>
  <si>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</si>
  <si>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</si>
  <si>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</si>
  <si>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</si>
  <si>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</si>
  <si>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</si>
  <si>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</si>
  <si>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</si>
  <si>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</si>
  <si>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</si>
  <si>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</si>
  <si>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</si>
  <si>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</si>
  <si>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</si>
  <si>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</si>
  <si>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</si>
  <si>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</si>
  <si>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</si>
  <si>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</si>
  <si>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</si>
  <si>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</si>
  <si>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</si>
  <si>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</si>
  <si>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</si>
  <si>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</si>
  <si>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</si>
  <si>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</si>
  <si>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</si>
  <si>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</si>
  <si>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</si>
  <si>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</si>
  <si>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</si>
  <si>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</si>
  <si>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</si>
  <si>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</si>
  <si>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</si>
  <si>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</si>
  <si>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</si>
  <si>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</si>
  <si>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</si>
  <si>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</si>
  <si>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</si>
  <si>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</si>
  <si>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</si>
  <si>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</si>
  <si>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משלימה -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</si>
  <si>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</si>
  <si>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</si>
  <si>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</si>
  <si>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</si>
  <si>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</si>
  <si>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</si>
  <si>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</si>
  <si>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</si>
  <si>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</si>
  <si>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</si>
  <si>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</si>
  <si>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</si>
  <si>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</si>
  <si>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</si>
  <si>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</si>
  <si>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</si>
  <si>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</si>
  <si>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</si>
  <si>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</si>
  <si>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</si>
  <si>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</si>
  <si>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</si>
  <si>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</si>
  <si>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</si>
  <si>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</si>
  <si>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</si>
  <si>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</si>
  <si>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</si>
  <si>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</si>
  <si>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</si>
  <si>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</si>
  <si>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</si>
  <si>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</si>
  <si>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</si>
  <si>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</si>
  <si>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</si>
  <si>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</si>
  <si>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</si>
  <si>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</si>
  <si>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</si>
  <si>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</si>
  <si>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</si>
  <si>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</si>
  <si>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</si>
  <si>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</si>
  <si>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</si>
  <si>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</si>
  <si>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</si>
  <si>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</si>
  <si>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</si>
  <si>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</si>
  <si>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</si>
  <si>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</si>
  <si>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</si>
  <si>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</si>
  <si>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פועלים הנפקות התח אגח י</t>
  </si>
  <si>
    <t>1940402</t>
  </si>
  <si>
    <t>מגמה</t>
  </si>
  <si>
    <t>520000118</t>
  </si>
  <si>
    <t>בנקים</t>
  </si>
  <si>
    <t>AA+.IL</t>
  </si>
  <si>
    <t>הראל סל כשר תל אביב 125</t>
  </si>
  <si>
    <t>1155340</t>
  </si>
  <si>
    <t>514103811</t>
  </si>
  <si>
    <t>מניות</t>
  </si>
  <si>
    <t>פסגות ETF כש תא 125</t>
  </si>
  <si>
    <t>1155324</t>
  </si>
  <si>
    <t>513464289</t>
  </si>
  <si>
    <t>פסגות ETF תל אביב 125</t>
  </si>
  <si>
    <t>1148808</t>
  </si>
  <si>
    <t>קסם ETF כשרה תא 125</t>
  </si>
  <si>
    <t>1155365</t>
  </si>
  <si>
    <t>520041989</t>
  </si>
  <si>
    <t>תכלית סל כש תא 125</t>
  </si>
  <si>
    <t>1155373</t>
  </si>
  <si>
    <t>513540310</t>
  </si>
  <si>
    <t>הראל סל כשרה תל בונד 60</t>
  </si>
  <si>
    <t>1155092</t>
  </si>
  <si>
    <t>אג"ח</t>
  </si>
  <si>
    <t>הראל סל כשרה תל בונד שקלי</t>
  </si>
  <si>
    <t>1155191</t>
  </si>
  <si>
    <t>הראל סל תלבונד 60</t>
  </si>
  <si>
    <t>1150473</t>
  </si>
  <si>
    <t>פסגות ETF כש תלבונד 60</t>
  </si>
  <si>
    <t>1155076</t>
  </si>
  <si>
    <t>פסגות ETF תל בונד 60</t>
  </si>
  <si>
    <t>1148006</t>
  </si>
  <si>
    <t>פסגות ETF תל בונד שקלי כשר</t>
  </si>
  <si>
    <t>1155175</t>
  </si>
  <si>
    <t>פסגות ETF תלבונד שקלי</t>
  </si>
  <si>
    <t>1148261</t>
  </si>
  <si>
    <t>קסם  ETF כשרה תל בונד שקלי</t>
  </si>
  <si>
    <t>1155159</t>
  </si>
  <si>
    <t>קסם ETF כשרה תל בונד 60</t>
  </si>
  <si>
    <t>1155126</t>
  </si>
  <si>
    <t>תכלית סל כש תלבונד שקלי</t>
  </si>
  <si>
    <t>1155183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</si>
  <si>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</si>
  <si>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</si>
  <si>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</si>
  <si>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</si>
  <si>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</si>
  <si>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</si>
  <si>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</si>
  <si>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</si>
  <si>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</si>
  <si>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</si>
  <si>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</si>
  <si>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</si>
  <si>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</si>
  <si>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</si>
  <si>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</si>
  <si>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</si>
  <si>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</si>
  <si>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</si>
  <si>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</si>
  <si>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</si>
  <si>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</si>
  <si>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</si>
  <si>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</si>
  <si>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</si>
  <si>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</si>
  <si>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</si>
  <si>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</si>
  <si>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</si>
  <si>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</si>
  <si>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</si>
  <si>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</si>
  <si>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</si>
  <si>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</si>
  <si>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</si>
  <si>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</si>
  <si>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</si>
  <si>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</si>
  <si>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</si>
  <si>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</si>
  <si>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</si>
  <si>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</si>
  <si>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</si>
  <si>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</si>
  <si>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₪ / מט"ח</t>
  </si>
  <si>
    <t>פורוורד ש"ח-מט"ח</t>
  </si>
  <si>
    <t>10000310</t>
  </si>
  <si>
    <t>ל.ר.</t>
  </si>
  <si>
    <t>10000315</t>
  </si>
  <si>
    <t>10000404</t>
  </si>
  <si>
    <t>10000406</t>
  </si>
  <si>
    <t>10000411</t>
  </si>
  <si>
    <t>10000373</t>
  </si>
  <si>
    <t>10000332</t>
  </si>
  <si>
    <t>10000302</t>
  </si>
  <si>
    <t>10000372</t>
  </si>
  <si>
    <t>10000384</t>
  </si>
  <si>
    <t>10000413</t>
  </si>
  <si>
    <t>10000331</t>
  </si>
  <si>
    <t>10000390</t>
  </si>
  <si>
    <t>10000377</t>
  </si>
  <si>
    <t>10000416</t>
  </si>
  <si>
    <t>10000418</t>
  </si>
  <si>
    <t>10000420</t>
  </si>
  <si>
    <t>10000423</t>
  </si>
  <si>
    <t>10000424</t>
  </si>
  <si>
    <t>פורוורד מט"ח-מט"ח</t>
  </si>
  <si>
    <t>10000395</t>
  </si>
  <si>
    <t>10000422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</si>
  <si>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</si>
  <si>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</si>
  <si>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</si>
  <si>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</si>
  <si>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</si>
  <si>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</si>
  <si>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</si>
  <si>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</si>
  <si>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</si>
  <si>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</si>
  <si>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</si>
  <si>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</si>
  <si>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</si>
  <si>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</si>
  <si>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</si>
  <si>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</si>
  <si>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</si>
  <si>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34010000</t>
  </si>
  <si>
    <t>34510000</t>
  </si>
  <si>
    <t>31710000</t>
  </si>
  <si>
    <t>31110000</t>
  </si>
  <si>
    <t>31210000</t>
  </si>
  <si>
    <t>31126000</t>
  </si>
  <si>
    <t>31226000</t>
  </si>
  <si>
    <t>30326000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</si>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</sst>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166</v>
      </c>
      <c r="C1" s="78" t="s" vm="1">
        <v>235</v>
      </c>
    </row>
    <row r="2" spans="1:23">
      <c r="B2" s="57" t="s">
        <v>165</v>
      </c>
      <c r="C2" s="78" t="s">
        <v>236</v>
      </c>
    </row>
    <row r="3" spans="1:23">
      <c r="B3" s="57" t="s">
        <v>167</v>
      </c>
      <c r="C3" s="78" t="s">
        <v>237</v>
      </c>
    </row>
    <row r="4" spans="1:23">
      <c r="B4" s="57" t="s">
        <v>168</v>
      </c>
      <c r="C4" s="78">
        <v>2149</v>
      </c>
    </row>
    <row r="6" spans="1:23" ht="26.25" customHeight="1">
      <c r="B6" s="127" t="s">
        <v>182</v>
      </c>
      <c r="C6" s="128"/>
      <c r="D6" s="129"/>
    </row>
    <row r="7" spans="1:23" s="10" customFormat="1">
      <c r="B7" s="23"/>
      <c r="C7" s="24" t="s">
        <v>97</v>
      </c>
      <c r="D7" s="25" t="s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222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181</v>
      </c>
      <c r="C10" s="106">
        <f>C11+C12+C23</f>
        <v>2108.1885690400004</v>
      </c>
      <c r="D10" s="118">
        <f>C10/$C$42</f>
        <v>1</v>
      </c>
    </row>
    <row r="11" spans="1:23">
      <c r="A11" s="45" t="s">
        <v>128</v>
      </c>
      <c r="B11" s="29" t="s">
        <v>183</v>
      </c>
      <c r="C11" s="106">
        <f>מזומנים!J10</f>
        <v>127.13410861000003</v>
      </c>
      <c r="D11" s="118">
        <f t="shared" ref="D11:D13" si="0">C11/$C$42</f>
        <v>6.0304903687004009E-2</v>
      </c>
    </row>
    <row r="12" spans="1:23">
      <c r="B12" s="29" t="s">
        <v>184</v>
      </c>
      <c r="C12" s="106">
        <f>SUM(C13:C22)</f>
        <v>2005.2081004300003</v>
      </c>
      <c r="D12" s="118">
        <f t="shared" si="0"/>
        <v>0.95115215492469252</v>
      </c>
    </row>
    <row r="13" spans="1:23">
      <c r="A13" s="55" t="s">
        <v>128</v>
      </c>
      <c r="B13" s="30" t="s">
        <v>54</v>
      </c>
      <c r="C13" s="106">
        <f>'תעודות התחייבות ממשלתיות'!O11</f>
        <v>413.33837043000005</v>
      </c>
      <c r="D13" s="118">
        <f t="shared" si="0"/>
        <v>0.19606328224150305</v>
      </c>
    </row>
    <row r="14" spans="1:23">
      <c r="A14" s="55" t="s">
        <v>128</v>
      </c>
      <c r="B14" s="30" t="s">
        <v>55</v>
      </c>
      <c r="C14" s="106" t="s" vm="2">
        <v>403</v>
      </c>
      <c r="D14" s="118" t="s" vm="3">
        <v>403</v>
      </c>
    </row>
    <row r="15" spans="1:23">
      <c r="A15" s="55" t="s">
        <v>128</v>
      </c>
      <c r="B15" s="30" t="s">
        <v>56</v>
      </c>
      <c r="C15" s="106">
        <f>'אג"ח קונצרני'!R11</f>
        <v>1.4485599999999998</v>
      </c>
      <c r="D15" s="118">
        <f>C15/$C$42</f>
        <v>6.8711121067297431E-4</v>
      </c>
    </row>
    <row r="16" spans="1:23">
      <c r="A16" s="55" t="s">
        <v>128</v>
      </c>
      <c r="B16" s="30" t="s">
        <v>57</v>
      </c>
      <c r="C16" s="106" t="s" vm="4">
        <v>403</v>
      </c>
      <c r="D16" s="118" t="s" vm="5">
        <v>403</v>
      </c>
    </row>
    <row r="17" spans="1:4">
      <c r="A17" s="55" t="s">
        <v>128</v>
      </c>
      <c r="B17" s="30" t="s">
        <v>58</v>
      </c>
      <c r="C17" s="106">
        <f>'תעודות סל'!K11</f>
        <v>1590.4211700000003</v>
      </c>
      <c r="D17" s="118">
        <f>C17/$C$42</f>
        <v>0.75440176147251647</v>
      </c>
    </row>
    <row r="18" spans="1:4">
      <c r="A18" s="55" t="s">
        <v>128</v>
      </c>
      <c r="B18" s="30" t="s">
        <v>59</v>
      </c>
      <c r="C18" s="106" t="s" vm="6">
        <v>403</v>
      </c>
      <c r="D18" s="118" t="s" vm="7">
        <v>403</v>
      </c>
    </row>
    <row r="19" spans="1:4">
      <c r="A19" s="55" t="s">
        <v>128</v>
      </c>
      <c r="B19" s="30" t="s">
        <v>60</v>
      </c>
      <c r="C19" s="106" t="s" vm="8">
        <v>403</v>
      </c>
      <c r="D19" s="118" t="s" vm="9">
        <v>403</v>
      </c>
    </row>
    <row r="20" spans="1:4">
      <c r="A20" s="55" t="s">
        <v>128</v>
      </c>
      <c r="B20" s="30" t="s">
        <v>61</v>
      </c>
      <c r="C20" s="106" t="s" vm="10">
        <v>403</v>
      </c>
      <c r="D20" s="118" t="s" vm="11">
        <v>403</v>
      </c>
    </row>
    <row r="21" spans="1:4">
      <c r="A21" s="55" t="s">
        <v>128</v>
      </c>
      <c r="B21" s="30" t="s">
        <v>62</v>
      </c>
      <c r="C21" s="106" t="s" vm="12">
        <v>403</v>
      </c>
      <c r="D21" s="118" t="s" vm="13">
        <v>403</v>
      </c>
    </row>
    <row r="22" spans="1:4">
      <c r="A22" s="55" t="s">
        <v>128</v>
      </c>
      <c r="B22" s="30" t="s">
        <v>63</v>
      </c>
      <c r="C22" s="106" t="s" vm="14">
        <v>403</v>
      </c>
      <c r="D22" s="118" t="s" vm="15">
        <v>403</v>
      </c>
    </row>
    <row r="23" spans="1:4">
      <c r="B23" s="29" t="s">
        <v>185</v>
      </c>
      <c r="C23" s="106">
        <f>SUM(C24:C32)</f>
        <v>-24.153640000000003</v>
      </c>
      <c r="D23" s="118">
        <f>C23/$C$42</f>
        <v>-1.1457058611696569E-2</v>
      </c>
    </row>
    <row r="24" spans="1:4">
      <c r="A24" s="55" t="s">
        <v>128</v>
      </c>
      <c r="B24" s="30" t="s">
        <v>64</v>
      </c>
      <c r="C24" s="106" t="s" vm="16">
        <v>403</v>
      </c>
      <c r="D24" s="118" t="s" vm="17">
        <v>403</v>
      </c>
    </row>
    <row r="25" spans="1:4">
      <c r="A25" s="55" t="s">
        <v>128</v>
      </c>
      <c r="B25" s="30" t="s">
        <v>65</v>
      </c>
      <c r="C25" s="106" t="s" vm="18">
        <v>403</v>
      </c>
      <c r="D25" s="118" t="s" vm="19">
        <v>403</v>
      </c>
    </row>
    <row r="26" spans="1:4">
      <c r="A26" s="55" t="s">
        <v>128</v>
      </c>
      <c r="B26" s="30" t="s">
        <v>56</v>
      </c>
      <c r="C26" s="106" t="s" vm="20">
        <v>403</v>
      </c>
      <c r="D26" s="118" t="s" vm="21">
        <v>403</v>
      </c>
    </row>
    <row r="27" spans="1:4">
      <c r="A27" s="55" t="s">
        <v>128</v>
      </c>
      <c r="B27" s="30" t="s">
        <v>66</v>
      </c>
      <c r="C27" s="106" t="s" vm="22">
        <v>403</v>
      </c>
      <c r="D27" s="118" t="s" vm="23">
        <v>403</v>
      </c>
    </row>
    <row r="28" spans="1:4">
      <c r="A28" s="55" t="s">
        <v>128</v>
      </c>
      <c r="B28" s="30" t="s">
        <v>67</v>
      </c>
      <c r="C28" s="106" t="s" vm="24">
        <v>403</v>
      </c>
      <c r="D28" s="118" t="s" vm="25">
        <v>403</v>
      </c>
    </row>
    <row r="29" spans="1:4">
      <c r="A29" s="55" t="s">
        <v>128</v>
      </c>
      <c r="B29" s="30" t="s">
        <v>68</v>
      </c>
      <c r="C29" s="106" t="s" vm="26">
        <v>403</v>
      </c>
      <c r="D29" s="118" t="s" vm="27">
        <v>403</v>
      </c>
    </row>
    <row r="30" spans="1:4">
      <c r="A30" s="55" t="s">
        <v>128</v>
      </c>
      <c r="B30" s="30" t="s">
        <v>208</v>
      </c>
      <c r="C30" s="106" t="s" vm="28">
        <v>403</v>
      </c>
      <c r="D30" s="118" t="s" vm="29">
        <v>403</v>
      </c>
    </row>
    <row r="31" spans="1:4">
      <c r="A31" s="55" t="s">
        <v>128</v>
      </c>
      <c r="B31" s="30" t="s">
        <v>91</v>
      </c>
      <c r="C31" s="106">
        <f>'לא סחיר - חוזים עתידיים'!I11</f>
        <v>-24.153640000000003</v>
      </c>
      <c r="D31" s="118">
        <f>C31/$C$42</f>
        <v>-1.1457058611696569E-2</v>
      </c>
    </row>
    <row r="32" spans="1:4">
      <c r="A32" s="55" t="s">
        <v>128</v>
      </c>
      <c r="B32" s="30" t="s">
        <v>69</v>
      </c>
      <c r="C32" s="106" t="s" vm="30">
        <v>403</v>
      </c>
      <c r="D32" s="118" t="s" vm="31">
        <v>403</v>
      </c>
    </row>
    <row r="33" spans="1:4">
      <c r="A33" s="55" t="s">
        <v>128</v>
      </c>
      <c r="B33" s="29" t="s">
        <v>186</v>
      </c>
      <c r="C33" s="106" t="s" vm="32">
        <v>403</v>
      </c>
      <c r="D33" s="118" t="s" vm="33">
        <v>403</v>
      </c>
    </row>
    <row r="34" spans="1:4">
      <c r="A34" s="55" t="s">
        <v>128</v>
      </c>
      <c r="B34" s="29" t="s">
        <v>187</v>
      </c>
      <c r="C34" s="106" t="s" vm="34">
        <v>403</v>
      </c>
      <c r="D34" s="118" t="s" vm="35">
        <v>403</v>
      </c>
    </row>
    <row r="35" spans="1:4">
      <c r="A35" s="55" t="s">
        <v>128</v>
      </c>
      <c r="B35" s="29" t="s">
        <v>188</v>
      </c>
      <c r="C35" s="106" t="s" vm="36">
        <v>403</v>
      </c>
      <c r="D35" s="118" t="s" vm="37">
        <v>403</v>
      </c>
    </row>
    <row r="36" spans="1:4">
      <c r="A36" s="55" t="s">
        <v>128</v>
      </c>
      <c r="B36" s="56" t="s">
        <v>189</v>
      </c>
      <c r="C36" s="106" t="s" vm="38">
        <v>403</v>
      </c>
      <c r="D36" s="118" t="s" vm="39">
        <v>403</v>
      </c>
    </row>
    <row r="37" spans="1:4">
      <c r="A37" s="55" t="s">
        <v>128</v>
      </c>
      <c r="B37" s="29" t="s">
        <v>190</v>
      </c>
      <c r="C37" s="106" t="s" vm="40">
        <v>403</v>
      </c>
      <c r="D37" s="118" t="s" vm="41">
        <v>403</v>
      </c>
    </row>
    <row r="38" spans="1:4">
      <c r="A38" s="55"/>
      <c r="B38" s="68" t="s">
        <v>192</v>
      </c>
      <c r="C38" s="106">
        <v>0</v>
      </c>
      <c r="D38" s="118">
        <f>C38/$C$42</f>
        <v>0</v>
      </c>
    </row>
    <row r="39" spans="1:4">
      <c r="A39" s="55" t="s">
        <v>128</v>
      </c>
      <c r="B39" s="69" t="s">
        <v>193</v>
      </c>
      <c r="C39" s="106" t="s" vm="42">
        <v>403</v>
      </c>
      <c r="D39" s="118" t="s" vm="43">
        <v>403</v>
      </c>
    </row>
    <row r="40" spans="1:4">
      <c r="A40" s="55" t="s">
        <v>128</v>
      </c>
      <c r="B40" s="69" t="s">
        <v>220</v>
      </c>
      <c r="C40" s="106" t="s" vm="44">
        <v>403</v>
      </c>
      <c r="D40" s="118" t="s" vm="45">
        <v>403</v>
      </c>
    </row>
    <row r="41" spans="1:4">
      <c r="A41" s="55" t="s">
        <v>128</v>
      </c>
      <c r="B41" s="69" t="s">
        <v>194</v>
      </c>
      <c r="C41" s="106" t="s" vm="46">
        <v>403</v>
      </c>
      <c r="D41" s="118" t="s" vm="47">
        <v>403</v>
      </c>
    </row>
    <row r="42" spans="1:4">
      <c r="B42" s="69" t="s">
        <v>70</v>
      </c>
      <c r="C42" s="106">
        <f>C38+C10</f>
        <v>2108.1885690400004</v>
      </c>
      <c r="D42" s="118">
        <f>C42/$C$42</f>
        <v>1</v>
      </c>
    </row>
    <row r="43" spans="1:4">
      <c r="A43" s="55" t="s">
        <v>128</v>
      </c>
      <c r="B43" s="69" t="s">
        <v>191</v>
      </c>
      <c r="C43" s="106"/>
      <c r="D43" s="107"/>
    </row>
    <row r="44" spans="1:4">
      <c r="B44" s="6" t="s">
        <v>96</v>
      </c>
    </row>
    <row r="45" spans="1:4">
      <c r="C45" s="75" t="s">
        <v>173</v>
      </c>
      <c r="D45" s="36" t="s">
        <v>90</v>
      </c>
    </row>
    <row r="46" spans="1:4">
      <c r="C46" s="76" t="s">
        <v>1</v>
      </c>
      <c r="D46" s="25" t="s">
        <v>2</v>
      </c>
    </row>
    <row r="47" spans="1:4">
      <c r="C47" s="108" t="s">
        <v>154</v>
      </c>
      <c r="D47" s="109" vm="48">
        <v>2.6452</v>
      </c>
    </row>
    <row r="48" spans="1:4">
      <c r="C48" s="108" t="s">
        <v>163</v>
      </c>
      <c r="D48" s="109">
        <v>0.96568071730392657</v>
      </c>
    </row>
    <row r="49" spans="2:4">
      <c r="C49" s="108" t="s">
        <v>159</v>
      </c>
      <c r="D49" s="109" vm="49">
        <v>2.7517</v>
      </c>
    </row>
    <row r="50" spans="2:4">
      <c r="B50" s="12"/>
      <c r="C50" s="108" t="s">
        <v>404</v>
      </c>
      <c r="D50" s="109" vm="50">
        <v>3.8071999999999999</v>
      </c>
    </row>
    <row r="51" spans="2:4">
      <c r="C51" s="108" t="s">
        <v>152</v>
      </c>
      <c r="D51" s="109" vm="51">
        <v>4.2915999999999999</v>
      </c>
    </row>
    <row r="52" spans="2:4">
      <c r="C52" s="108" t="s">
        <v>153</v>
      </c>
      <c r="D52" s="109" vm="52">
        <v>4.7934000000000001</v>
      </c>
    </row>
    <row r="53" spans="2:4">
      <c r="C53" s="108" t="s">
        <v>155</v>
      </c>
      <c r="D53" s="109">
        <v>0.47864732325296283</v>
      </c>
    </row>
    <row r="54" spans="2:4">
      <c r="C54" s="108" t="s">
        <v>160</v>
      </c>
      <c r="D54" s="109" vm="53">
        <v>3.4113000000000002</v>
      </c>
    </row>
    <row r="55" spans="2:4">
      <c r="C55" s="108" t="s">
        <v>161</v>
      </c>
      <c r="D55" s="109">
        <v>0.19088362617774382</v>
      </c>
    </row>
    <row r="56" spans="2:4">
      <c r="C56" s="108" t="s">
        <v>158</v>
      </c>
      <c r="D56" s="109" vm="54">
        <v>0.5746</v>
      </c>
    </row>
    <row r="57" spans="2:4">
      <c r="C57" s="108" t="s">
        <v>405</v>
      </c>
      <c r="D57" s="109">
        <v>2.5160324000000003</v>
      </c>
    </row>
    <row r="58" spans="2:4">
      <c r="C58" s="108" t="s">
        <v>157</v>
      </c>
      <c r="D58" s="109" vm="55">
        <v>0.41889999999999999</v>
      </c>
    </row>
    <row r="59" spans="2:4">
      <c r="C59" s="108" t="s">
        <v>150</v>
      </c>
      <c r="D59" s="109" vm="56">
        <v>3.7480000000000002</v>
      </c>
    </row>
    <row r="60" spans="2:4">
      <c r="C60" s="108" t="s">
        <v>164</v>
      </c>
      <c r="D60" s="109" vm="57">
        <v>0.26100000000000001</v>
      </c>
    </row>
    <row r="61" spans="2:4">
      <c r="C61" s="108" t="s">
        <v>406</v>
      </c>
      <c r="D61" s="109" vm="58">
        <v>0.43149999999999999</v>
      </c>
    </row>
    <row r="62" spans="2:4">
      <c r="C62" s="108" t="s">
        <v>407</v>
      </c>
      <c r="D62" s="109">
        <v>5.3951501227871679E-2</v>
      </c>
    </row>
    <row r="63" spans="2:4">
      <c r="C63" s="108" t="s">
        <v>151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2149</v>
      </c>
    </row>
    <row r="6" spans="2:60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0" ht="26.25" customHeight="1">
      <c r="B7" s="141" t="s">
        <v>79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2:60" s="3" customFormat="1" ht="78.75">
      <c r="B8" s="23" t="s">
        <v>103</v>
      </c>
      <c r="C8" s="31" t="s">
        <v>36</v>
      </c>
      <c r="D8" s="31" t="s">
        <v>106</v>
      </c>
      <c r="E8" s="31" t="s">
        <v>48</v>
      </c>
      <c r="F8" s="31" t="s">
        <v>88</v>
      </c>
      <c r="G8" s="31" t="s">
        <v>219</v>
      </c>
      <c r="H8" s="31" t="s">
        <v>218</v>
      </c>
      <c r="I8" s="31" t="s">
        <v>47</v>
      </c>
      <c r="J8" s="31" t="s">
        <v>46</v>
      </c>
      <c r="K8" s="31" t="s">
        <v>169</v>
      </c>
      <c r="L8" s="31" t="s">
        <v>171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226</v>
      </c>
      <c r="H9" s="17"/>
      <c r="I9" s="17" t="s">
        <v>222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78" t="s" vm="1">
        <v>235</v>
      </c>
    </row>
    <row r="2" spans="2:61">
      <c r="B2" s="57" t="s">
        <v>165</v>
      </c>
      <c r="C2" s="78" t="s">
        <v>236</v>
      </c>
    </row>
    <row r="3" spans="2:61">
      <c r="B3" s="57" t="s">
        <v>167</v>
      </c>
      <c r="C3" s="78" t="s">
        <v>237</v>
      </c>
    </row>
    <row r="4" spans="2:61">
      <c r="B4" s="57" t="s">
        <v>168</v>
      </c>
      <c r="C4" s="78">
        <v>2149</v>
      </c>
    </row>
    <row r="6" spans="2:61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80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78.75">
      <c r="B8" s="23" t="s">
        <v>103</v>
      </c>
      <c r="C8" s="31" t="s">
        <v>36</v>
      </c>
      <c r="D8" s="31" t="s">
        <v>106</v>
      </c>
      <c r="E8" s="31" t="s">
        <v>48</v>
      </c>
      <c r="F8" s="31" t="s">
        <v>88</v>
      </c>
      <c r="G8" s="31" t="s">
        <v>219</v>
      </c>
      <c r="H8" s="31" t="s">
        <v>218</v>
      </c>
      <c r="I8" s="31" t="s">
        <v>47</v>
      </c>
      <c r="J8" s="31" t="s">
        <v>46</v>
      </c>
      <c r="K8" s="31" t="s">
        <v>169</v>
      </c>
      <c r="L8" s="32" t="s">
        <v>171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226</v>
      </c>
      <c r="H9" s="17"/>
      <c r="I9" s="17" t="s">
        <v>222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166</v>
      </c>
      <c r="C1" s="78" t="s" vm="1">
        <v>235</v>
      </c>
    </row>
    <row r="2" spans="1:60">
      <c r="B2" s="57" t="s">
        <v>165</v>
      </c>
      <c r="C2" s="78" t="s">
        <v>236</v>
      </c>
    </row>
    <row r="3" spans="1:60">
      <c r="B3" s="57" t="s">
        <v>167</v>
      </c>
      <c r="C3" s="78" t="s">
        <v>237</v>
      </c>
    </row>
    <row r="4" spans="1:60">
      <c r="B4" s="57" t="s">
        <v>168</v>
      </c>
      <c r="C4" s="78">
        <v>2149</v>
      </c>
    </row>
    <row r="6" spans="1:60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107</v>
      </c>
      <c r="BF6" s="1" t="s">
        <v>174</v>
      </c>
      <c r="BH6" s="3" t="s">
        <v>151</v>
      </c>
    </row>
    <row r="7" spans="1:60" ht="26.25" customHeight="1">
      <c r="B7" s="141" t="s">
        <v>81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109</v>
      </c>
      <c r="BF7" s="1" t="s">
        <v>129</v>
      </c>
      <c r="BH7" s="3" t="s">
        <v>150</v>
      </c>
    </row>
    <row r="8" spans="1:60" s="3" customFormat="1" ht="78.75">
      <c r="A8" s="2"/>
      <c r="B8" s="23" t="s">
        <v>103</v>
      </c>
      <c r="C8" s="31" t="s">
        <v>36</v>
      </c>
      <c r="D8" s="31" t="s">
        <v>106</v>
      </c>
      <c r="E8" s="31" t="s">
        <v>48</v>
      </c>
      <c r="F8" s="31" t="s">
        <v>88</v>
      </c>
      <c r="G8" s="31" t="s">
        <v>219</v>
      </c>
      <c r="H8" s="31" t="s">
        <v>218</v>
      </c>
      <c r="I8" s="31" t="s">
        <v>47</v>
      </c>
      <c r="J8" s="31" t="s">
        <v>169</v>
      </c>
      <c r="K8" s="31" t="s">
        <v>171</v>
      </c>
      <c r="BC8" s="1" t="s">
        <v>122</v>
      </c>
      <c r="BD8" s="1" t="s">
        <v>123</v>
      </c>
      <c r="BE8" s="1" t="s">
        <v>130</v>
      </c>
      <c r="BG8" s="4" t="s">
        <v>152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226</v>
      </c>
      <c r="H9" s="17"/>
      <c r="I9" s="17" t="s">
        <v>222</v>
      </c>
      <c r="J9" s="33" t="s">
        <v>20</v>
      </c>
      <c r="K9" s="58" t="s">
        <v>20</v>
      </c>
      <c r="BC9" s="1" t="s">
        <v>119</v>
      </c>
      <c r="BE9" s="1" t="s">
        <v>131</v>
      </c>
      <c r="BG9" s="4" t="s">
        <v>153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115</v>
      </c>
      <c r="BD10" s="3"/>
      <c r="BE10" s="1" t="s">
        <v>175</v>
      </c>
      <c r="BG10" s="1" t="s">
        <v>159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114</v>
      </c>
      <c r="BD11" s="3"/>
      <c r="BE11" s="1" t="s">
        <v>132</v>
      </c>
      <c r="BG11" s="1" t="s">
        <v>154</v>
      </c>
    </row>
    <row r="12" spans="1:60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112</v>
      </c>
      <c r="BD12" s="4"/>
      <c r="BE12" s="1" t="s">
        <v>133</v>
      </c>
      <c r="BG12" s="1" t="s">
        <v>155</v>
      </c>
    </row>
    <row r="13" spans="1:60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116</v>
      </c>
      <c r="BE13" s="1" t="s">
        <v>134</v>
      </c>
      <c r="BG13" s="1" t="s">
        <v>156</v>
      </c>
    </row>
    <row r="14" spans="1:60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113</v>
      </c>
      <c r="BE14" s="1" t="s">
        <v>135</v>
      </c>
      <c r="BG14" s="1" t="s">
        <v>158</v>
      </c>
    </row>
    <row r="15" spans="1:60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124</v>
      </c>
      <c r="BE15" s="1" t="s">
        <v>176</v>
      </c>
      <c r="BG15" s="1" t="s">
        <v>160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110</v>
      </c>
      <c r="BD16" s="1" t="s">
        <v>125</v>
      </c>
      <c r="BE16" s="1" t="s">
        <v>136</v>
      </c>
      <c r="BG16" s="1" t="s">
        <v>161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120</v>
      </c>
      <c r="BE17" s="1" t="s">
        <v>137</v>
      </c>
      <c r="BG17" s="1" t="s">
        <v>162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108</v>
      </c>
      <c r="BF18" s="1" t="s">
        <v>138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121</v>
      </c>
      <c r="BF19" s="1" t="s">
        <v>139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126</v>
      </c>
      <c r="BF20" s="1" t="s">
        <v>140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111</v>
      </c>
      <c r="BE21" s="1" t="s">
        <v>127</v>
      </c>
      <c r="BF21" s="1" t="s">
        <v>141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117</v>
      </c>
      <c r="BF22" s="1" t="s">
        <v>142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118</v>
      </c>
      <c r="BF23" s="1" t="s">
        <v>177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180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143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144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179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145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146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178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166</v>
      </c>
      <c r="C1" s="78" t="s" vm="1">
        <v>235</v>
      </c>
    </row>
    <row r="2" spans="2:81">
      <c r="B2" s="57" t="s">
        <v>165</v>
      </c>
      <c r="C2" s="78" t="s">
        <v>236</v>
      </c>
    </row>
    <row r="3" spans="2:81">
      <c r="B3" s="57" t="s">
        <v>167</v>
      </c>
      <c r="C3" s="78" t="s">
        <v>237</v>
      </c>
      <c r="E3" s="2"/>
    </row>
    <row r="4" spans="2:81">
      <c r="B4" s="57" t="s">
        <v>168</v>
      </c>
      <c r="C4" s="78">
        <v>2149</v>
      </c>
    </row>
    <row r="6" spans="2:81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82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3" t="s">
        <v>103</v>
      </c>
      <c r="C8" s="31" t="s">
        <v>36</v>
      </c>
      <c r="D8" s="14" t="s">
        <v>39</v>
      </c>
      <c r="E8" s="31" t="s">
        <v>15</v>
      </c>
      <c r="F8" s="31" t="s">
        <v>49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219</v>
      </c>
      <c r="M8" s="31" t="s">
        <v>218</v>
      </c>
      <c r="N8" s="31" t="s">
        <v>47</v>
      </c>
      <c r="O8" s="31" t="s">
        <v>46</v>
      </c>
      <c r="P8" s="31" t="s">
        <v>169</v>
      </c>
      <c r="Q8" s="32" t="s">
        <v>171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226</v>
      </c>
      <c r="M9" s="33"/>
      <c r="N9" s="33" t="s">
        <v>222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166</v>
      </c>
      <c r="C1" s="78" t="s" vm="1">
        <v>235</v>
      </c>
    </row>
    <row r="2" spans="2:72">
      <c r="B2" s="57" t="s">
        <v>165</v>
      </c>
      <c r="C2" s="78" t="s">
        <v>236</v>
      </c>
    </row>
    <row r="3" spans="2:72">
      <c r="B3" s="57" t="s">
        <v>167</v>
      </c>
      <c r="C3" s="78" t="s">
        <v>237</v>
      </c>
    </row>
    <row r="4" spans="2:72">
      <c r="B4" s="57" t="s">
        <v>168</v>
      </c>
      <c r="C4" s="78">
        <v>2149</v>
      </c>
    </row>
    <row r="6" spans="2:72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73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78.75">
      <c r="B8" s="23" t="s">
        <v>103</v>
      </c>
      <c r="C8" s="31" t="s">
        <v>36</v>
      </c>
      <c r="D8" s="31" t="s">
        <v>15</v>
      </c>
      <c r="E8" s="31" t="s">
        <v>49</v>
      </c>
      <c r="F8" s="31" t="s">
        <v>89</v>
      </c>
      <c r="G8" s="31" t="s">
        <v>18</v>
      </c>
      <c r="H8" s="31" t="s">
        <v>88</v>
      </c>
      <c r="I8" s="31" t="s">
        <v>17</v>
      </c>
      <c r="J8" s="31" t="s">
        <v>19</v>
      </c>
      <c r="K8" s="31" t="s">
        <v>219</v>
      </c>
      <c r="L8" s="31" t="s">
        <v>218</v>
      </c>
      <c r="M8" s="31" t="s">
        <v>97</v>
      </c>
      <c r="N8" s="31" t="s">
        <v>46</v>
      </c>
      <c r="O8" s="31" t="s">
        <v>169</v>
      </c>
      <c r="P8" s="32" t="s">
        <v>171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226</v>
      </c>
      <c r="L9" s="33"/>
      <c r="M9" s="33" t="s">
        <v>222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166</v>
      </c>
      <c r="C1" s="78" t="s" vm="1">
        <v>235</v>
      </c>
    </row>
    <row r="2" spans="2:65">
      <c r="B2" s="57" t="s">
        <v>165</v>
      </c>
      <c r="C2" s="78" t="s">
        <v>236</v>
      </c>
    </row>
    <row r="3" spans="2:65">
      <c r="B3" s="57" t="s">
        <v>167</v>
      </c>
      <c r="C3" s="78" t="s">
        <v>237</v>
      </c>
    </row>
    <row r="4" spans="2:65">
      <c r="B4" s="57" t="s">
        <v>168</v>
      </c>
      <c r="C4" s="78">
        <v>2149</v>
      </c>
    </row>
    <row r="6" spans="2:65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74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78.75">
      <c r="B8" s="23" t="s">
        <v>103</v>
      </c>
      <c r="C8" s="31" t="s">
        <v>36</v>
      </c>
      <c r="D8" s="31" t="s">
        <v>105</v>
      </c>
      <c r="E8" s="31" t="s">
        <v>104</v>
      </c>
      <c r="F8" s="31" t="s">
        <v>48</v>
      </c>
      <c r="G8" s="31" t="s">
        <v>15</v>
      </c>
      <c r="H8" s="31" t="s">
        <v>49</v>
      </c>
      <c r="I8" s="31" t="s">
        <v>89</v>
      </c>
      <c r="J8" s="31" t="s">
        <v>18</v>
      </c>
      <c r="K8" s="31" t="s">
        <v>88</v>
      </c>
      <c r="L8" s="31" t="s">
        <v>17</v>
      </c>
      <c r="M8" s="71" t="s">
        <v>19</v>
      </c>
      <c r="N8" s="31" t="s">
        <v>219</v>
      </c>
      <c r="O8" s="31" t="s">
        <v>218</v>
      </c>
      <c r="P8" s="31" t="s">
        <v>97</v>
      </c>
      <c r="Q8" s="31" t="s">
        <v>46</v>
      </c>
      <c r="R8" s="31" t="s">
        <v>169</v>
      </c>
      <c r="S8" s="32" t="s">
        <v>171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226</v>
      </c>
      <c r="O9" s="33"/>
      <c r="P9" s="33" t="s">
        <v>222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166</v>
      </c>
      <c r="C1" s="78" t="s" vm="1">
        <v>235</v>
      </c>
    </row>
    <row r="2" spans="2:81">
      <c r="B2" s="57" t="s">
        <v>165</v>
      </c>
      <c r="C2" s="78" t="s">
        <v>236</v>
      </c>
    </row>
    <row r="3" spans="2:81">
      <c r="B3" s="57" t="s">
        <v>167</v>
      </c>
      <c r="C3" s="78" t="s">
        <v>237</v>
      </c>
    </row>
    <row r="4" spans="2:81">
      <c r="B4" s="57" t="s">
        <v>168</v>
      </c>
      <c r="C4" s="78">
        <v>2149</v>
      </c>
    </row>
    <row r="6" spans="2:81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75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78.75">
      <c r="B8" s="23" t="s">
        <v>103</v>
      </c>
      <c r="C8" s="31" t="s">
        <v>36</v>
      </c>
      <c r="D8" s="31" t="s">
        <v>105</v>
      </c>
      <c r="E8" s="31" t="s">
        <v>104</v>
      </c>
      <c r="F8" s="31" t="s">
        <v>48</v>
      </c>
      <c r="G8" s="31" t="s">
        <v>15</v>
      </c>
      <c r="H8" s="31" t="s">
        <v>49</v>
      </c>
      <c r="I8" s="31" t="s">
        <v>89</v>
      </c>
      <c r="J8" s="31" t="s">
        <v>18</v>
      </c>
      <c r="K8" s="31" t="s">
        <v>88</v>
      </c>
      <c r="L8" s="31" t="s">
        <v>17</v>
      </c>
      <c r="M8" s="71" t="s">
        <v>19</v>
      </c>
      <c r="N8" s="71" t="s">
        <v>219</v>
      </c>
      <c r="O8" s="31" t="s">
        <v>218</v>
      </c>
      <c r="P8" s="31" t="s">
        <v>97</v>
      </c>
      <c r="Q8" s="31" t="s">
        <v>46</v>
      </c>
      <c r="R8" s="31" t="s">
        <v>169</v>
      </c>
      <c r="S8" s="32" t="s">
        <v>171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226</v>
      </c>
      <c r="O9" s="33"/>
      <c r="P9" s="33" t="s">
        <v>222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21" t="s">
        <v>101</v>
      </c>
      <c r="S10" s="21" t="s">
        <v>172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166</v>
      </c>
      <c r="C1" s="78" t="s" vm="1">
        <v>235</v>
      </c>
    </row>
    <row r="2" spans="2:98">
      <c r="B2" s="57" t="s">
        <v>165</v>
      </c>
      <c r="C2" s="78" t="s">
        <v>236</v>
      </c>
    </row>
    <row r="3" spans="2:98">
      <c r="B3" s="57" t="s">
        <v>167</v>
      </c>
      <c r="C3" s="78" t="s">
        <v>237</v>
      </c>
    </row>
    <row r="4" spans="2:98">
      <c r="B4" s="57" t="s">
        <v>168</v>
      </c>
      <c r="C4" s="78">
        <v>2149</v>
      </c>
    </row>
    <row r="6" spans="2:98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76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78.75">
      <c r="B8" s="23" t="s">
        <v>103</v>
      </c>
      <c r="C8" s="31" t="s">
        <v>36</v>
      </c>
      <c r="D8" s="31" t="s">
        <v>105</v>
      </c>
      <c r="E8" s="31" t="s">
        <v>104</v>
      </c>
      <c r="F8" s="31" t="s">
        <v>48</v>
      </c>
      <c r="G8" s="31" t="s">
        <v>88</v>
      </c>
      <c r="H8" s="31" t="s">
        <v>219</v>
      </c>
      <c r="I8" s="31" t="s">
        <v>218</v>
      </c>
      <c r="J8" s="31" t="s">
        <v>97</v>
      </c>
      <c r="K8" s="31" t="s">
        <v>46</v>
      </c>
      <c r="L8" s="31" t="s">
        <v>169</v>
      </c>
      <c r="M8" s="32" t="s">
        <v>171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226</v>
      </c>
      <c r="I9" s="33"/>
      <c r="J9" s="33" t="s">
        <v>222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166</v>
      </c>
      <c r="C1" s="78" t="s" vm="1">
        <v>235</v>
      </c>
    </row>
    <row r="2" spans="2:55">
      <c r="B2" s="57" t="s">
        <v>165</v>
      </c>
      <c r="C2" s="78" t="s">
        <v>236</v>
      </c>
    </row>
    <row r="3" spans="2:55">
      <c r="B3" s="57" t="s">
        <v>167</v>
      </c>
      <c r="C3" s="78" t="s">
        <v>237</v>
      </c>
    </row>
    <row r="4" spans="2:55">
      <c r="B4" s="57" t="s">
        <v>168</v>
      </c>
      <c r="C4" s="78">
        <v>2149</v>
      </c>
    </row>
    <row r="6" spans="2:55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83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78.75">
      <c r="B8" s="23" t="s">
        <v>103</v>
      </c>
      <c r="C8" s="31" t="s">
        <v>36</v>
      </c>
      <c r="D8" s="31" t="s">
        <v>88</v>
      </c>
      <c r="E8" s="31" t="s">
        <v>89</v>
      </c>
      <c r="F8" s="31" t="s">
        <v>219</v>
      </c>
      <c r="G8" s="31" t="s">
        <v>218</v>
      </c>
      <c r="H8" s="31" t="s">
        <v>97</v>
      </c>
      <c r="I8" s="31" t="s">
        <v>46</v>
      </c>
      <c r="J8" s="31" t="s">
        <v>169</v>
      </c>
      <c r="K8" s="32" t="s">
        <v>171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226</v>
      </c>
      <c r="G9" s="33"/>
      <c r="H9" s="33" t="s">
        <v>222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166</v>
      </c>
      <c r="C1" s="78" t="s" vm="1">
        <v>235</v>
      </c>
    </row>
    <row r="2" spans="2:59">
      <c r="B2" s="57" t="s">
        <v>165</v>
      </c>
      <c r="C2" s="78" t="s">
        <v>236</v>
      </c>
    </row>
    <row r="3" spans="2:59">
      <c r="B3" s="57" t="s">
        <v>167</v>
      </c>
      <c r="C3" s="78" t="s">
        <v>237</v>
      </c>
    </row>
    <row r="4" spans="2:59">
      <c r="B4" s="57" t="s">
        <v>168</v>
      </c>
      <c r="C4" s="78">
        <v>2149</v>
      </c>
    </row>
    <row r="6" spans="2:59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9" ht="26.25" customHeight="1">
      <c r="B7" s="141" t="s">
        <v>84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9" s="3" customFormat="1" ht="78.75">
      <c r="B8" s="23" t="s">
        <v>103</v>
      </c>
      <c r="C8" s="31" t="s">
        <v>36</v>
      </c>
      <c r="D8" s="31" t="s">
        <v>48</v>
      </c>
      <c r="E8" s="31" t="s">
        <v>88</v>
      </c>
      <c r="F8" s="31" t="s">
        <v>89</v>
      </c>
      <c r="G8" s="31" t="s">
        <v>219</v>
      </c>
      <c r="H8" s="31" t="s">
        <v>218</v>
      </c>
      <c r="I8" s="31" t="s">
        <v>97</v>
      </c>
      <c r="J8" s="31" t="s">
        <v>46</v>
      </c>
      <c r="K8" s="31" t="s">
        <v>169</v>
      </c>
      <c r="L8" s="32" t="s">
        <v>171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226</v>
      </c>
      <c r="H9" s="17"/>
      <c r="I9" s="17" t="s">
        <v>222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71</v>
      </c>
      <c r="C6" s="14" t="s">
        <v>36</v>
      </c>
      <c r="E6" s="14" t="s">
        <v>104</v>
      </c>
      <c r="I6" s="14" t="s">
        <v>15</v>
      </c>
      <c r="J6" s="14" t="s">
        <v>49</v>
      </c>
      <c r="M6" s="14" t="s">
        <v>88</v>
      </c>
      <c r="Q6" s="14" t="s">
        <v>17</v>
      </c>
      <c r="R6" s="14" t="s">
        <v>19</v>
      </c>
      <c r="U6" s="14" t="s">
        <v>47</v>
      </c>
      <c r="W6" s="15" t="s">
        <v>45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73</v>
      </c>
      <c r="C8" s="31" t="s">
        <v>36</v>
      </c>
      <c r="D8" s="31" t="s">
        <v>106</v>
      </c>
      <c r="I8" s="31" t="s">
        <v>15</v>
      </c>
      <c r="J8" s="31" t="s">
        <v>49</v>
      </c>
      <c r="K8" s="31" t="s">
        <v>89</v>
      </c>
      <c r="L8" s="31" t="s">
        <v>18</v>
      </c>
      <c r="M8" s="31" t="s">
        <v>88</v>
      </c>
      <c r="Q8" s="31" t="s">
        <v>17</v>
      </c>
      <c r="R8" s="31" t="s">
        <v>19</v>
      </c>
      <c r="S8" s="31" t="s">
        <v>0</v>
      </c>
      <c r="T8" s="31" t="s">
        <v>92</v>
      </c>
      <c r="U8" s="31" t="s">
        <v>47</v>
      </c>
      <c r="V8" s="31" t="s">
        <v>46</v>
      </c>
      <c r="W8" s="32" t="s">
        <v>98</v>
      </c>
    </row>
    <row r="9" spans="2:25" ht="31.5">
      <c r="B9" s="49" t="str">
        <f>'תעודות חוב מסחריות '!B7:T7</f>
        <v>2. תעודות חוב מסחריות</v>
      </c>
      <c r="C9" s="14" t="s">
        <v>36</v>
      </c>
      <c r="D9" s="14" t="s">
        <v>106</v>
      </c>
      <c r="E9" s="42" t="s">
        <v>104</v>
      </c>
      <c r="G9" s="14" t="s">
        <v>48</v>
      </c>
      <c r="I9" s="14" t="s">
        <v>15</v>
      </c>
      <c r="J9" s="14" t="s">
        <v>49</v>
      </c>
      <c r="K9" s="14" t="s">
        <v>89</v>
      </c>
      <c r="L9" s="14" t="s">
        <v>18</v>
      </c>
      <c r="M9" s="14" t="s">
        <v>88</v>
      </c>
      <c r="Q9" s="14" t="s">
        <v>17</v>
      </c>
      <c r="R9" s="14" t="s">
        <v>19</v>
      </c>
      <c r="S9" s="14" t="s">
        <v>0</v>
      </c>
      <c r="T9" s="14" t="s">
        <v>92</v>
      </c>
      <c r="U9" s="14" t="s">
        <v>47</v>
      </c>
      <c r="V9" s="14" t="s">
        <v>46</v>
      </c>
      <c r="W9" s="39" t="s">
        <v>98</v>
      </c>
    </row>
    <row r="10" spans="2:25" ht="31.5">
      <c r="B10" s="49" t="str">
        <f>'אג"ח קונצרני'!B7:U7</f>
        <v>3. אג"ח קונצרני</v>
      </c>
      <c r="C10" s="31" t="s">
        <v>36</v>
      </c>
      <c r="D10" s="14" t="s">
        <v>106</v>
      </c>
      <c r="E10" s="42" t="s">
        <v>104</v>
      </c>
      <c r="G10" s="31" t="s">
        <v>48</v>
      </c>
      <c r="I10" s="31" t="s">
        <v>15</v>
      </c>
      <c r="J10" s="31" t="s">
        <v>49</v>
      </c>
      <c r="K10" s="31" t="s">
        <v>89</v>
      </c>
      <c r="L10" s="31" t="s">
        <v>18</v>
      </c>
      <c r="M10" s="31" t="s">
        <v>88</v>
      </c>
      <c r="Q10" s="31" t="s">
        <v>17</v>
      </c>
      <c r="R10" s="31" t="s">
        <v>19</v>
      </c>
      <c r="S10" s="31" t="s">
        <v>0</v>
      </c>
      <c r="T10" s="31" t="s">
        <v>92</v>
      </c>
      <c r="U10" s="31" t="s">
        <v>47</v>
      </c>
      <c r="V10" s="14" t="s">
        <v>46</v>
      </c>
      <c r="W10" s="32" t="s">
        <v>98</v>
      </c>
    </row>
    <row r="11" spans="2:25" ht="31.5">
      <c r="B11" s="49" t="str">
        <f>מניות!B7</f>
        <v>4. מניות</v>
      </c>
      <c r="C11" s="31" t="s">
        <v>36</v>
      </c>
      <c r="D11" s="14" t="s">
        <v>106</v>
      </c>
      <c r="E11" s="42" t="s">
        <v>104</v>
      </c>
      <c r="H11" s="31" t="s">
        <v>88</v>
      </c>
      <c r="S11" s="31" t="s">
        <v>0</v>
      </c>
      <c r="T11" s="14" t="s">
        <v>92</v>
      </c>
      <c r="U11" s="14" t="s">
        <v>47</v>
      </c>
      <c r="V11" s="14" t="s">
        <v>46</v>
      </c>
      <c r="W11" s="15" t="s">
        <v>98</v>
      </c>
    </row>
    <row r="12" spans="2:25" ht="31.5">
      <c r="B12" s="49" t="str">
        <f>'תעודות סל'!B7:N7</f>
        <v>5. תעודות סל</v>
      </c>
      <c r="C12" s="31" t="s">
        <v>36</v>
      </c>
      <c r="D12" s="14" t="s">
        <v>106</v>
      </c>
      <c r="E12" s="42" t="s">
        <v>104</v>
      </c>
      <c r="H12" s="31" t="s">
        <v>88</v>
      </c>
      <c r="S12" s="31" t="s">
        <v>0</v>
      </c>
      <c r="T12" s="31" t="s">
        <v>92</v>
      </c>
      <c r="U12" s="31" t="s">
        <v>47</v>
      </c>
      <c r="V12" s="31" t="s">
        <v>46</v>
      </c>
      <c r="W12" s="32" t="s">
        <v>98</v>
      </c>
    </row>
    <row r="13" spans="2:25" ht="31.5">
      <c r="B13" s="49" t="str">
        <f>'קרנות נאמנות'!B7:O7</f>
        <v>6. קרנות נאמנות</v>
      </c>
      <c r="C13" s="31" t="s">
        <v>36</v>
      </c>
      <c r="D13" s="31" t="s">
        <v>106</v>
      </c>
      <c r="G13" s="31" t="s">
        <v>48</v>
      </c>
      <c r="H13" s="31" t="s">
        <v>88</v>
      </c>
      <c r="S13" s="31" t="s">
        <v>0</v>
      </c>
      <c r="T13" s="31" t="s">
        <v>92</v>
      </c>
      <c r="U13" s="31" t="s">
        <v>47</v>
      </c>
      <c r="V13" s="31" t="s">
        <v>46</v>
      </c>
      <c r="W13" s="32" t="s">
        <v>98</v>
      </c>
    </row>
    <row r="14" spans="2:25" ht="31.5">
      <c r="B14" s="49" t="str">
        <f>'כתבי אופציה'!B7:L7</f>
        <v>7. כתבי אופציה</v>
      </c>
      <c r="C14" s="31" t="s">
        <v>36</v>
      </c>
      <c r="D14" s="31" t="s">
        <v>106</v>
      </c>
      <c r="G14" s="31" t="s">
        <v>48</v>
      </c>
      <c r="H14" s="31" t="s">
        <v>88</v>
      </c>
      <c r="S14" s="31" t="s">
        <v>0</v>
      </c>
      <c r="T14" s="31" t="s">
        <v>92</v>
      </c>
      <c r="U14" s="31" t="s">
        <v>47</v>
      </c>
      <c r="V14" s="31" t="s">
        <v>46</v>
      </c>
      <c r="W14" s="32" t="s">
        <v>98</v>
      </c>
    </row>
    <row r="15" spans="2:25" ht="31.5">
      <c r="B15" s="49" t="str">
        <f>אופציות!B7</f>
        <v>8. אופציות</v>
      </c>
      <c r="C15" s="31" t="s">
        <v>36</v>
      </c>
      <c r="D15" s="31" t="s">
        <v>106</v>
      </c>
      <c r="G15" s="31" t="s">
        <v>48</v>
      </c>
      <c r="H15" s="31" t="s">
        <v>88</v>
      </c>
      <c r="S15" s="31" t="s">
        <v>0</v>
      </c>
      <c r="T15" s="31" t="s">
        <v>92</v>
      </c>
      <c r="U15" s="31" t="s">
        <v>47</v>
      </c>
      <c r="V15" s="31" t="s">
        <v>46</v>
      </c>
      <c r="W15" s="32" t="s">
        <v>98</v>
      </c>
    </row>
    <row r="16" spans="2:25" ht="31.5">
      <c r="B16" s="49" t="str">
        <f>'חוזים עתידיים'!B7:I7</f>
        <v>9. חוזים עתידיים</v>
      </c>
      <c r="C16" s="31" t="s">
        <v>36</v>
      </c>
      <c r="D16" s="31" t="s">
        <v>106</v>
      </c>
      <c r="G16" s="31" t="s">
        <v>48</v>
      </c>
      <c r="H16" s="31" t="s">
        <v>88</v>
      </c>
      <c r="S16" s="31" t="s">
        <v>0</v>
      </c>
      <c r="T16" s="32" t="s">
        <v>92</v>
      </c>
    </row>
    <row r="17" spans="2:25" ht="31.5">
      <c r="B17" s="49" t="str">
        <f>'מוצרים מובנים'!B7:Q7</f>
        <v>10. מוצרים מובנים</v>
      </c>
      <c r="C17" s="31" t="s">
        <v>36</v>
      </c>
      <c r="F17" s="14" t="s">
        <v>39</v>
      </c>
      <c r="I17" s="31" t="s">
        <v>15</v>
      </c>
      <c r="J17" s="31" t="s">
        <v>49</v>
      </c>
      <c r="K17" s="31" t="s">
        <v>89</v>
      </c>
      <c r="L17" s="31" t="s">
        <v>18</v>
      </c>
      <c r="M17" s="31" t="s">
        <v>88</v>
      </c>
      <c r="Q17" s="31" t="s">
        <v>17</v>
      </c>
      <c r="R17" s="31" t="s">
        <v>19</v>
      </c>
      <c r="S17" s="31" t="s">
        <v>0</v>
      </c>
      <c r="T17" s="31" t="s">
        <v>92</v>
      </c>
      <c r="U17" s="31" t="s">
        <v>47</v>
      </c>
      <c r="V17" s="31" t="s">
        <v>46</v>
      </c>
      <c r="W17" s="32" t="s">
        <v>98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36</v>
      </c>
      <c r="I19" s="31" t="s">
        <v>15</v>
      </c>
      <c r="J19" s="31" t="s">
        <v>49</v>
      </c>
      <c r="K19" s="31" t="s">
        <v>89</v>
      </c>
      <c r="L19" s="31" t="s">
        <v>18</v>
      </c>
      <c r="M19" s="31" t="s">
        <v>88</v>
      </c>
      <c r="Q19" s="31" t="s">
        <v>17</v>
      </c>
      <c r="R19" s="31" t="s">
        <v>19</v>
      </c>
      <c r="S19" s="31" t="s">
        <v>0</v>
      </c>
      <c r="T19" s="31" t="s">
        <v>92</v>
      </c>
      <c r="U19" s="31" t="s">
        <v>97</v>
      </c>
      <c r="V19" s="31" t="s">
        <v>46</v>
      </c>
      <c r="W19" s="32" t="s">
        <v>98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36</v>
      </c>
      <c r="D20" s="42" t="s">
        <v>105</v>
      </c>
      <c r="E20" s="42" t="s">
        <v>104</v>
      </c>
      <c r="G20" s="31" t="s">
        <v>48</v>
      </c>
      <c r="I20" s="31" t="s">
        <v>15</v>
      </c>
      <c r="J20" s="31" t="s">
        <v>49</v>
      </c>
      <c r="K20" s="31" t="s">
        <v>89</v>
      </c>
      <c r="L20" s="31" t="s">
        <v>18</v>
      </c>
      <c r="M20" s="31" t="s">
        <v>88</v>
      </c>
      <c r="Q20" s="31" t="s">
        <v>17</v>
      </c>
      <c r="R20" s="31" t="s">
        <v>19</v>
      </c>
      <c r="S20" s="31" t="s">
        <v>0</v>
      </c>
      <c r="T20" s="31" t="s">
        <v>92</v>
      </c>
      <c r="U20" s="31" t="s">
        <v>97</v>
      </c>
      <c r="V20" s="31" t="s">
        <v>46</v>
      </c>
      <c r="W20" s="32" t="s">
        <v>98</v>
      </c>
    </row>
    <row r="21" spans="2:25" ht="31.5">
      <c r="B21" s="49" t="str">
        <f>'לא סחיר - אג"ח קונצרני'!B7:S7</f>
        <v>3. אג"ח קונצרני</v>
      </c>
      <c r="C21" s="31" t="s">
        <v>36</v>
      </c>
      <c r="D21" s="42" t="s">
        <v>105</v>
      </c>
      <c r="E21" s="42" t="s">
        <v>104</v>
      </c>
      <c r="G21" s="31" t="s">
        <v>48</v>
      </c>
      <c r="I21" s="31" t="s">
        <v>15</v>
      </c>
      <c r="J21" s="31" t="s">
        <v>49</v>
      </c>
      <c r="K21" s="31" t="s">
        <v>89</v>
      </c>
      <c r="L21" s="31" t="s">
        <v>18</v>
      </c>
      <c r="M21" s="31" t="s">
        <v>88</v>
      </c>
      <c r="Q21" s="31" t="s">
        <v>17</v>
      </c>
      <c r="R21" s="31" t="s">
        <v>19</v>
      </c>
      <c r="S21" s="31" t="s">
        <v>0</v>
      </c>
      <c r="T21" s="31" t="s">
        <v>92</v>
      </c>
      <c r="U21" s="31" t="s">
        <v>97</v>
      </c>
      <c r="V21" s="31" t="s">
        <v>46</v>
      </c>
      <c r="W21" s="32" t="s">
        <v>98</v>
      </c>
    </row>
    <row r="22" spans="2:25" ht="31.5">
      <c r="B22" s="49" t="str">
        <f>'לא סחיר - מניות'!B7:M7</f>
        <v>4. מניות</v>
      </c>
      <c r="C22" s="31" t="s">
        <v>36</v>
      </c>
      <c r="D22" s="42" t="s">
        <v>105</v>
      </c>
      <c r="E22" s="42" t="s">
        <v>104</v>
      </c>
      <c r="G22" s="31" t="s">
        <v>48</v>
      </c>
      <c r="H22" s="31" t="s">
        <v>88</v>
      </c>
      <c r="S22" s="31" t="s">
        <v>0</v>
      </c>
      <c r="T22" s="31" t="s">
        <v>92</v>
      </c>
      <c r="U22" s="31" t="s">
        <v>97</v>
      </c>
      <c r="V22" s="31" t="s">
        <v>46</v>
      </c>
      <c r="W22" s="32" t="s">
        <v>98</v>
      </c>
    </row>
    <row r="23" spans="2:25" ht="31.5">
      <c r="B23" s="49" t="str">
        <f>'לא סחיר - קרנות השקעה'!B7:K7</f>
        <v>5. קרנות השקעה</v>
      </c>
      <c r="C23" s="31" t="s">
        <v>36</v>
      </c>
      <c r="G23" s="31" t="s">
        <v>48</v>
      </c>
      <c r="H23" s="31" t="s">
        <v>88</v>
      </c>
      <c r="K23" s="31" t="s">
        <v>89</v>
      </c>
      <c r="S23" s="31" t="s">
        <v>0</v>
      </c>
      <c r="T23" s="31" t="s">
        <v>92</v>
      </c>
      <c r="U23" s="31" t="s">
        <v>97</v>
      </c>
      <c r="V23" s="31" t="s">
        <v>46</v>
      </c>
      <c r="W23" s="32" t="s">
        <v>98</v>
      </c>
    </row>
    <row r="24" spans="2:25" ht="31.5">
      <c r="B24" s="49" t="str">
        <f>'לא סחיר - כתבי אופציה'!B7:L7</f>
        <v>6. כתבי אופציה</v>
      </c>
      <c r="C24" s="31" t="s">
        <v>36</v>
      </c>
      <c r="G24" s="31" t="s">
        <v>48</v>
      </c>
      <c r="H24" s="31" t="s">
        <v>88</v>
      </c>
      <c r="K24" s="31" t="s">
        <v>89</v>
      </c>
      <c r="S24" s="31" t="s">
        <v>0</v>
      </c>
      <c r="T24" s="31" t="s">
        <v>92</v>
      </c>
      <c r="U24" s="31" t="s">
        <v>97</v>
      </c>
      <c r="V24" s="31" t="s">
        <v>46</v>
      </c>
      <c r="W24" s="32" t="s">
        <v>98</v>
      </c>
    </row>
    <row r="25" spans="2:25" ht="31.5">
      <c r="B25" s="49" t="str">
        <f>'לא סחיר - אופציות'!B7:L7</f>
        <v>7. אופציות</v>
      </c>
      <c r="C25" s="31" t="s">
        <v>36</v>
      </c>
      <c r="G25" s="31" t="s">
        <v>48</v>
      </c>
      <c r="H25" s="31" t="s">
        <v>88</v>
      </c>
      <c r="K25" s="31" t="s">
        <v>89</v>
      </c>
      <c r="S25" s="31" t="s">
        <v>0</v>
      </c>
      <c r="T25" s="31" t="s">
        <v>92</v>
      </c>
      <c r="U25" s="31" t="s">
        <v>97</v>
      </c>
      <c r="V25" s="31" t="s">
        <v>46</v>
      </c>
      <c r="W25" s="32" t="s">
        <v>98</v>
      </c>
    </row>
    <row r="26" spans="2:25" ht="31.5">
      <c r="B26" s="49" t="str">
        <f>'לא סחיר - חוזים עתידיים'!B7:K7</f>
        <v>8. חוזים עתידיים</v>
      </c>
      <c r="C26" s="31" t="s">
        <v>36</v>
      </c>
      <c r="G26" s="31" t="s">
        <v>48</v>
      </c>
      <c r="H26" s="31" t="s">
        <v>88</v>
      </c>
      <c r="K26" s="31" t="s">
        <v>89</v>
      </c>
      <c r="S26" s="31" t="s">
        <v>0</v>
      </c>
      <c r="T26" s="31" t="s">
        <v>92</v>
      </c>
      <c r="U26" s="31" t="s">
        <v>97</v>
      </c>
      <c r="V26" s="32" t="s">
        <v>98</v>
      </c>
    </row>
    <row r="27" spans="2:25" ht="31.5">
      <c r="B27" s="49" t="str">
        <f>'לא סחיר - מוצרים מובנים'!B7:Q7</f>
        <v>9. מוצרים מובנים</v>
      </c>
      <c r="C27" s="31" t="s">
        <v>36</v>
      </c>
      <c r="F27" s="31" t="s">
        <v>39</v>
      </c>
      <c r="I27" s="31" t="s">
        <v>15</v>
      </c>
      <c r="J27" s="31" t="s">
        <v>49</v>
      </c>
      <c r="K27" s="31" t="s">
        <v>89</v>
      </c>
      <c r="L27" s="31" t="s">
        <v>18</v>
      </c>
      <c r="M27" s="31" t="s">
        <v>88</v>
      </c>
      <c r="Q27" s="31" t="s">
        <v>17</v>
      </c>
      <c r="R27" s="31" t="s">
        <v>19</v>
      </c>
      <c r="S27" s="31" t="s">
        <v>0</v>
      </c>
      <c r="T27" s="31" t="s">
        <v>92</v>
      </c>
      <c r="U27" s="31" t="s">
        <v>97</v>
      </c>
      <c r="V27" s="31" t="s">
        <v>46</v>
      </c>
      <c r="W27" s="32" t="s">
        <v>98</v>
      </c>
    </row>
    <row r="28" spans="2:25" ht="31.5">
      <c r="B28" s="53" t="str">
        <f>הלוואות!B6</f>
        <v>1.ד. הלוואות:</v>
      </c>
      <c r="C28" s="31" t="s">
        <v>36</v>
      </c>
      <c r="I28" s="31" t="s">
        <v>15</v>
      </c>
      <c r="J28" s="31" t="s">
        <v>49</v>
      </c>
      <c r="L28" s="31" t="s">
        <v>18</v>
      </c>
      <c r="M28" s="31" t="s">
        <v>88</v>
      </c>
      <c r="Q28" s="14" t="s">
        <v>32</v>
      </c>
      <c r="R28" s="31" t="s">
        <v>19</v>
      </c>
      <c r="S28" s="31" t="s">
        <v>0</v>
      </c>
      <c r="T28" s="31" t="s">
        <v>92</v>
      </c>
      <c r="U28" s="31" t="s">
        <v>97</v>
      </c>
      <c r="V28" s="32" t="s">
        <v>98</v>
      </c>
    </row>
    <row r="29" spans="2:25" ht="47.25">
      <c r="B29" s="53" t="str">
        <f>'פקדונות מעל 3 חודשים'!B6:O6</f>
        <v>1.ה. פקדונות מעל 3 חודשים:</v>
      </c>
      <c r="C29" s="31" t="s">
        <v>36</v>
      </c>
      <c r="E29" s="31" t="s">
        <v>104</v>
      </c>
      <c r="I29" s="31" t="s">
        <v>15</v>
      </c>
      <c r="J29" s="31" t="s">
        <v>49</v>
      </c>
      <c r="L29" s="31" t="s">
        <v>18</v>
      </c>
      <c r="M29" s="31" t="s">
        <v>88</v>
      </c>
      <c r="O29" s="50" t="s">
        <v>40</v>
      </c>
      <c r="P29" s="51"/>
      <c r="R29" s="31" t="s">
        <v>19</v>
      </c>
      <c r="S29" s="31" t="s">
        <v>0</v>
      </c>
      <c r="T29" s="31" t="s">
        <v>92</v>
      </c>
      <c r="U29" s="31" t="s">
        <v>97</v>
      </c>
      <c r="V29" s="32" t="s">
        <v>98</v>
      </c>
    </row>
    <row r="30" spans="2:25" ht="63">
      <c r="B30" s="53" t="str">
        <f>'זכויות מקרקעין'!B6</f>
        <v>1. ו. זכויות במקרקעין:</v>
      </c>
      <c r="C30" s="14" t="s">
        <v>42</v>
      </c>
      <c r="N30" s="50" t="s">
        <v>72</v>
      </c>
      <c r="P30" s="51" t="s">
        <v>43</v>
      </c>
      <c r="U30" s="31" t="s">
        <v>97</v>
      </c>
      <c r="V30" s="15" t="s">
        <v>45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44</v>
      </c>
      <c r="R31" s="14" t="s">
        <v>41</v>
      </c>
      <c r="U31" s="31" t="s">
        <v>97</v>
      </c>
      <c r="V31" s="15" t="s">
        <v>45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94</v>
      </c>
      <c r="Y32" s="15" t="s">
        <v>93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166</v>
      </c>
      <c r="C1" s="78" t="s" vm="1">
        <v>235</v>
      </c>
    </row>
    <row r="2" spans="2:54">
      <c r="B2" s="57" t="s">
        <v>165</v>
      </c>
      <c r="C2" s="78" t="s">
        <v>236</v>
      </c>
    </row>
    <row r="3" spans="2:54">
      <c r="B3" s="57" t="s">
        <v>167</v>
      </c>
      <c r="C3" s="78" t="s">
        <v>237</v>
      </c>
    </row>
    <row r="4" spans="2:54">
      <c r="B4" s="57" t="s">
        <v>168</v>
      </c>
      <c r="C4" s="78">
        <v>2149</v>
      </c>
    </row>
    <row r="6" spans="2:54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4" ht="26.25" customHeight="1">
      <c r="B7" s="141" t="s">
        <v>85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4" s="3" customFormat="1" ht="78.75">
      <c r="B8" s="23" t="s">
        <v>103</v>
      </c>
      <c r="C8" s="31" t="s">
        <v>36</v>
      </c>
      <c r="D8" s="31" t="s">
        <v>48</v>
      </c>
      <c r="E8" s="31" t="s">
        <v>88</v>
      </c>
      <c r="F8" s="31" t="s">
        <v>89</v>
      </c>
      <c r="G8" s="31" t="s">
        <v>219</v>
      </c>
      <c r="H8" s="31" t="s">
        <v>218</v>
      </c>
      <c r="I8" s="31" t="s">
        <v>97</v>
      </c>
      <c r="J8" s="31" t="s">
        <v>46</v>
      </c>
      <c r="K8" s="31" t="s">
        <v>169</v>
      </c>
      <c r="L8" s="32" t="s">
        <v>171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226</v>
      </c>
      <c r="H9" s="17"/>
      <c r="I9" s="17" t="s">
        <v>222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E32" sqref="E32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855468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166</v>
      </c>
      <c r="C1" s="78" t="s" vm="1">
        <v>235</v>
      </c>
    </row>
    <row r="2" spans="2:51">
      <c r="B2" s="57" t="s">
        <v>165</v>
      </c>
      <c r="C2" s="78" t="s">
        <v>236</v>
      </c>
    </row>
    <row r="3" spans="2:51">
      <c r="B3" s="57" t="s">
        <v>167</v>
      </c>
      <c r="C3" s="78" t="s">
        <v>237</v>
      </c>
    </row>
    <row r="4" spans="2:51">
      <c r="B4" s="57" t="s">
        <v>168</v>
      </c>
      <c r="C4" s="78">
        <v>2149</v>
      </c>
    </row>
    <row r="6" spans="2:51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1" ht="26.25" customHeight="1">
      <c r="B7" s="141" t="s">
        <v>86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1" s="3" customFormat="1" ht="63">
      <c r="B8" s="23" t="s">
        <v>103</v>
      </c>
      <c r="C8" s="31" t="s">
        <v>36</v>
      </c>
      <c r="D8" s="31" t="s">
        <v>48</v>
      </c>
      <c r="E8" s="31" t="s">
        <v>88</v>
      </c>
      <c r="F8" s="31" t="s">
        <v>89</v>
      </c>
      <c r="G8" s="31" t="s">
        <v>219</v>
      </c>
      <c r="H8" s="31" t="s">
        <v>218</v>
      </c>
      <c r="I8" s="31" t="s">
        <v>97</v>
      </c>
      <c r="J8" s="31" t="s">
        <v>169</v>
      </c>
      <c r="K8" s="32" t="s">
        <v>171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226</v>
      </c>
      <c r="H9" s="17"/>
      <c r="I9" s="17" t="s">
        <v>222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19" customFormat="1" ht="18" customHeight="1">
      <c r="B11" s="110" t="s">
        <v>38</v>
      </c>
      <c r="C11" s="111"/>
      <c r="D11" s="111"/>
      <c r="E11" s="111"/>
      <c r="F11" s="111"/>
      <c r="G11" s="112"/>
      <c r="H11" s="116"/>
      <c r="I11" s="112">
        <v>-24.153640000000003</v>
      </c>
      <c r="J11" s="113">
        <v>1</v>
      </c>
      <c r="K11" s="113">
        <f>I11/'סכום נכסי הקרן'!$C$42</f>
        <v>-1.1457058611696569E-2</v>
      </c>
      <c r="AW11" s="120"/>
    </row>
    <row r="12" spans="2:51" s="120" customFormat="1" ht="19.5" customHeight="1">
      <c r="B12" s="114" t="s">
        <v>31</v>
      </c>
      <c r="C12" s="111"/>
      <c r="D12" s="111"/>
      <c r="E12" s="111"/>
      <c r="F12" s="111"/>
      <c r="G12" s="112"/>
      <c r="H12" s="116"/>
      <c r="I12" s="112">
        <v>-24.153640000000003</v>
      </c>
      <c r="J12" s="113">
        <v>1</v>
      </c>
      <c r="K12" s="113">
        <f>I12/'סכום נכסי הקרן'!$C$42</f>
        <v>-1.1457058611696569E-2</v>
      </c>
    </row>
    <row r="13" spans="2:51" s="121" customFormat="1">
      <c r="B13" s="102" t="s">
        <v>378</v>
      </c>
      <c r="C13" s="82"/>
      <c r="D13" s="82"/>
      <c r="E13" s="82"/>
      <c r="F13" s="82"/>
      <c r="G13" s="91"/>
      <c r="H13" s="93"/>
      <c r="I13" s="91">
        <v>-24.857230000000005</v>
      </c>
      <c r="J13" s="92">
        <v>1.0291297709165161</v>
      </c>
      <c r="K13" s="92">
        <f>I13/'סכום נכסי הקרן'!$C$42</f>
        <v>-1.1790800104432389E-2</v>
      </c>
    </row>
    <row r="14" spans="2:51" s="121" customFormat="1">
      <c r="B14" s="87" t="s">
        <v>379</v>
      </c>
      <c r="C14" s="84" t="s">
        <v>380</v>
      </c>
      <c r="D14" s="97" t="s">
        <v>381</v>
      </c>
      <c r="E14" s="97" t="s">
        <v>150</v>
      </c>
      <c r="F14" s="105">
        <v>43136</v>
      </c>
      <c r="G14" s="94">
        <v>10119</v>
      </c>
      <c r="H14" s="96">
        <v>-11.0975</v>
      </c>
      <c r="I14" s="94">
        <v>-1.12296</v>
      </c>
      <c r="J14" s="95">
        <v>4.6492371336162991E-2</v>
      </c>
      <c r="K14" s="95">
        <f>I14/'סכום נכסי הקרן'!$C$42</f>
        <v>-5.3266582339518091E-4</v>
      </c>
    </row>
    <row r="15" spans="2:51" s="121" customFormat="1">
      <c r="B15" s="87" t="s">
        <v>379</v>
      </c>
      <c r="C15" s="84" t="s">
        <v>382</v>
      </c>
      <c r="D15" s="97" t="s">
        <v>381</v>
      </c>
      <c r="E15" s="97" t="s">
        <v>150</v>
      </c>
      <c r="F15" s="105">
        <v>43139</v>
      </c>
      <c r="G15" s="94">
        <v>20517</v>
      </c>
      <c r="H15" s="96">
        <v>-9.5868000000000002</v>
      </c>
      <c r="I15" s="94">
        <v>-1.9669300000000001</v>
      </c>
      <c r="J15" s="95">
        <v>8.1434102685971968E-2</v>
      </c>
      <c r="K15" s="95">
        <f>I15/'סכום נכסי הקרן'!$C$42</f>
        <v>-9.3299528746409771E-4</v>
      </c>
    </row>
    <row r="16" spans="2:51" s="126" customFormat="1">
      <c r="B16" s="87" t="s">
        <v>379</v>
      </c>
      <c r="C16" s="84" t="s">
        <v>383</v>
      </c>
      <c r="D16" s="97" t="s">
        <v>381</v>
      </c>
      <c r="E16" s="97" t="s">
        <v>150</v>
      </c>
      <c r="F16" s="105">
        <v>43349</v>
      </c>
      <c r="G16" s="94">
        <v>17593.5</v>
      </c>
      <c r="H16" s="96">
        <v>-5.4657</v>
      </c>
      <c r="I16" s="94">
        <v>-0.96160999999999996</v>
      </c>
      <c r="J16" s="95">
        <v>3.9812218779446899E-2</v>
      </c>
      <c r="K16" s="95">
        <f>I16/'סכום נכסי הקרן'!$C$42</f>
        <v>-4.5613092401780998E-4</v>
      </c>
      <c r="AW16" s="121"/>
      <c r="AY16" s="121"/>
    </row>
    <row r="17" spans="2:51" s="126" customFormat="1">
      <c r="B17" s="87" t="s">
        <v>379</v>
      </c>
      <c r="C17" s="84" t="s">
        <v>384</v>
      </c>
      <c r="D17" s="97" t="s">
        <v>381</v>
      </c>
      <c r="E17" s="97" t="s">
        <v>150</v>
      </c>
      <c r="F17" s="105">
        <v>43388</v>
      </c>
      <c r="G17" s="94">
        <v>18740</v>
      </c>
      <c r="H17" s="96">
        <v>3.9056000000000002</v>
      </c>
      <c r="I17" s="94">
        <v>0.73190999999999995</v>
      </c>
      <c r="J17" s="95">
        <v>-3.0302265000223563E-2</v>
      </c>
      <c r="K17" s="95">
        <f>I17/'סכום נכסי הקרן'!$C$42</f>
        <v>3.4717482617472288E-4</v>
      </c>
      <c r="AW17" s="121"/>
      <c r="AY17" s="121"/>
    </row>
    <row r="18" spans="2:51" s="126" customFormat="1">
      <c r="B18" s="87" t="s">
        <v>379</v>
      </c>
      <c r="C18" s="84" t="s">
        <v>385</v>
      </c>
      <c r="D18" s="97" t="s">
        <v>381</v>
      </c>
      <c r="E18" s="97" t="s">
        <v>150</v>
      </c>
      <c r="F18" s="105">
        <v>43396</v>
      </c>
      <c r="G18" s="94">
        <v>19852.25</v>
      </c>
      <c r="H18" s="96">
        <v>-2.8586</v>
      </c>
      <c r="I18" s="94">
        <v>-0.5675</v>
      </c>
      <c r="J18" s="95">
        <v>2.3495423464123831E-2</v>
      </c>
      <c r="K18" s="95">
        <f>I18/'סכום נכסי הקרן'!$C$42</f>
        <v>-2.6918844373509756E-4</v>
      </c>
      <c r="AW18" s="121"/>
      <c r="AY18" s="121"/>
    </row>
    <row r="19" spans="2:51" s="121" customFormat="1">
      <c r="B19" s="87" t="s">
        <v>379</v>
      </c>
      <c r="C19" s="84" t="s">
        <v>386</v>
      </c>
      <c r="D19" s="97" t="s">
        <v>381</v>
      </c>
      <c r="E19" s="97" t="s">
        <v>150</v>
      </c>
      <c r="F19" s="105">
        <v>43255</v>
      </c>
      <c r="G19" s="94">
        <v>7017.6</v>
      </c>
      <c r="H19" s="96">
        <v>-6.7717999999999998</v>
      </c>
      <c r="I19" s="94">
        <v>-0.47522000000000003</v>
      </c>
      <c r="J19" s="95">
        <v>1.9674881301534674E-2</v>
      </c>
      <c r="K19" s="95">
        <f>I19/'סכום נכסי הקרן'!$C$42</f>
        <v>-2.2541626824985564E-4</v>
      </c>
    </row>
    <row r="20" spans="2:51" s="121" customFormat="1">
      <c r="B20" s="87" t="s">
        <v>379</v>
      </c>
      <c r="C20" s="84" t="s">
        <v>387</v>
      </c>
      <c r="D20" s="97" t="s">
        <v>381</v>
      </c>
      <c r="E20" s="97" t="s">
        <v>150</v>
      </c>
      <c r="F20" s="105">
        <v>43171</v>
      </c>
      <c r="G20" s="94">
        <v>256213.28</v>
      </c>
      <c r="H20" s="96">
        <v>9.5736000000000008</v>
      </c>
      <c r="I20" s="94">
        <v>24.528950000000002</v>
      </c>
      <c r="J20" s="95">
        <v>-1.0155384447230313</v>
      </c>
      <c r="K20" s="95">
        <f>I20/'סכום נכסי הקרן'!$C$42</f>
        <v>1.1635083483622946E-2</v>
      </c>
    </row>
    <row r="21" spans="2:51" s="121" customFormat="1">
      <c r="B21" s="87" t="s">
        <v>379</v>
      </c>
      <c r="C21" s="84" t="s">
        <v>388</v>
      </c>
      <c r="D21" s="97" t="s">
        <v>381</v>
      </c>
      <c r="E21" s="97" t="s">
        <v>150</v>
      </c>
      <c r="F21" s="105">
        <v>43103</v>
      </c>
      <c r="G21" s="94">
        <v>201283.82</v>
      </c>
      <c r="H21" s="96">
        <v>-10.511100000000001</v>
      </c>
      <c r="I21" s="94">
        <v>-21.157109999999999</v>
      </c>
      <c r="J21" s="95">
        <v>0.87593878189788354</v>
      </c>
      <c r="K21" s="95">
        <f>I21/'סכום נכסי הקרן'!$C$42</f>
        <v>-1.003568196446215E-2</v>
      </c>
    </row>
    <row r="22" spans="2:51" s="121" customFormat="1">
      <c r="B22" s="87" t="s">
        <v>379</v>
      </c>
      <c r="C22" s="84" t="s">
        <v>389</v>
      </c>
      <c r="D22" s="97" t="s">
        <v>381</v>
      </c>
      <c r="E22" s="97" t="s">
        <v>150</v>
      </c>
      <c r="F22" s="105">
        <v>43255</v>
      </c>
      <c r="G22" s="94">
        <v>21850.92</v>
      </c>
      <c r="H22" s="96">
        <v>-6.9932999999999996</v>
      </c>
      <c r="I22" s="94">
        <v>-1.5281099999999999</v>
      </c>
      <c r="J22" s="95">
        <v>6.3266240616321176E-2</v>
      </c>
      <c r="K22" s="95">
        <f>I22/'סכום נכסי הקרן'!$C$42</f>
        <v>-7.2484502688288969E-4</v>
      </c>
    </row>
    <row r="23" spans="2:51" s="121" customFormat="1">
      <c r="B23" s="87" t="s">
        <v>379</v>
      </c>
      <c r="C23" s="84" t="s">
        <v>390</v>
      </c>
      <c r="D23" s="97" t="s">
        <v>381</v>
      </c>
      <c r="E23" s="97" t="s">
        <v>150</v>
      </c>
      <c r="F23" s="105">
        <v>43279</v>
      </c>
      <c r="G23" s="94">
        <v>10711.5</v>
      </c>
      <c r="H23" s="96">
        <v>-3.9375</v>
      </c>
      <c r="I23" s="94">
        <v>-0.42176999999999998</v>
      </c>
      <c r="J23" s="95">
        <v>1.7461964325045827E-2</v>
      </c>
      <c r="K23" s="95">
        <f>I23/'סכום נכסי הקרן'!$C$42</f>
        <v>-2.0006274874740458E-4</v>
      </c>
    </row>
    <row r="24" spans="2:51" s="121" customFormat="1">
      <c r="B24" s="87" t="s">
        <v>379</v>
      </c>
      <c r="C24" s="84" t="s">
        <v>391</v>
      </c>
      <c r="D24" s="97" t="s">
        <v>381</v>
      </c>
      <c r="E24" s="97" t="s">
        <v>150</v>
      </c>
      <c r="F24" s="105">
        <v>43397</v>
      </c>
      <c r="G24" s="94">
        <v>21696.6</v>
      </c>
      <c r="H24" s="96">
        <v>-2.6284999999999998</v>
      </c>
      <c r="I24" s="94">
        <v>-0.57028999999999996</v>
      </c>
      <c r="J24" s="95">
        <v>2.3610934004150094E-2</v>
      </c>
      <c r="K24" s="95">
        <f>I24/'סכום נכסי הקרן'!$C$42</f>
        <v>-2.7051185476244721E-4</v>
      </c>
    </row>
    <row r="25" spans="2:51" s="121" customFormat="1">
      <c r="B25" s="87" t="s">
        <v>379</v>
      </c>
      <c r="C25" s="84" t="s">
        <v>392</v>
      </c>
      <c r="D25" s="97" t="s">
        <v>381</v>
      </c>
      <c r="E25" s="97" t="s">
        <v>150</v>
      </c>
      <c r="F25" s="105">
        <v>43171</v>
      </c>
      <c r="G25" s="94">
        <v>118436.5</v>
      </c>
      <c r="H25" s="96">
        <v>-10.7126</v>
      </c>
      <c r="I25" s="94">
        <v>-12.687620000000001</v>
      </c>
      <c r="J25" s="95">
        <v>0.52528811392402963</v>
      </c>
      <c r="K25" s="95">
        <f>I25/'סכום נכסי הקרן'!$C$42</f>
        <v>-6.0182567092551525E-3</v>
      </c>
    </row>
    <row r="26" spans="2:51" s="121" customFormat="1">
      <c r="B26" s="87" t="s">
        <v>379</v>
      </c>
      <c r="C26" s="84" t="s">
        <v>393</v>
      </c>
      <c r="D26" s="97" t="s">
        <v>381</v>
      </c>
      <c r="E26" s="97" t="s">
        <v>150</v>
      </c>
      <c r="F26" s="105">
        <v>43298</v>
      </c>
      <c r="G26" s="94">
        <v>172650.3</v>
      </c>
      <c r="H26" s="96">
        <v>-4.6699000000000002</v>
      </c>
      <c r="I26" s="94">
        <v>-8.0626700000000007</v>
      </c>
      <c r="J26" s="95">
        <v>0.33380765797618911</v>
      </c>
      <c r="K26" s="95">
        <f>I26/'סכום נכסי הקרן'!$C$42</f>
        <v>-3.8244539024663601E-3</v>
      </c>
    </row>
    <row r="27" spans="2:51" s="121" customFormat="1">
      <c r="B27" s="87" t="s">
        <v>379</v>
      </c>
      <c r="C27" s="84" t="s">
        <v>394</v>
      </c>
      <c r="D27" s="97" t="s">
        <v>381</v>
      </c>
      <c r="E27" s="97" t="s">
        <v>150</v>
      </c>
      <c r="F27" s="105">
        <v>43269</v>
      </c>
      <c r="G27" s="94">
        <v>14162</v>
      </c>
      <c r="H27" s="96">
        <v>-4.8170999999999999</v>
      </c>
      <c r="I27" s="94">
        <v>-0.68220000000000003</v>
      </c>
      <c r="J27" s="95">
        <v>2.8244190109648067E-2</v>
      </c>
      <c r="K27" s="95">
        <f>I27/'סכום נכסי הקרן'!$C$42</f>
        <v>-3.2359534152613846E-4</v>
      </c>
    </row>
    <row r="28" spans="2:51" s="121" customFormat="1">
      <c r="B28" s="87" t="s">
        <v>379</v>
      </c>
      <c r="C28" s="84" t="s">
        <v>395</v>
      </c>
      <c r="D28" s="97" t="s">
        <v>381</v>
      </c>
      <c r="E28" s="97" t="s">
        <v>150</v>
      </c>
      <c r="F28" s="105">
        <v>43425</v>
      </c>
      <c r="G28" s="94">
        <v>18740</v>
      </c>
      <c r="H28" s="96">
        <v>0.77200000000000002</v>
      </c>
      <c r="I28" s="94">
        <v>0.14466999999999999</v>
      </c>
      <c r="J28" s="95">
        <v>-5.9895734141934701E-3</v>
      </c>
      <c r="K28" s="95">
        <f>I28/'סכום נכסי הקרן'!$C$42</f>
        <v>6.8622893665474123E-5</v>
      </c>
    </row>
    <row r="29" spans="2:51" s="121" customFormat="1">
      <c r="B29" s="87" t="s">
        <v>379</v>
      </c>
      <c r="C29" s="84" t="s">
        <v>396</v>
      </c>
      <c r="D29" s="97" t="s">
        <v>381</v>
      </c>
      <c r="E29" s="97" t="s">
        <v>150</v>
      </c>
      <c r="F29" s="105">
        <v>43430</v>
      </c>
      <c r="G29" s="94">
        <v>20614</v>
      </c>
      <c r="H29" s="96">
        <v>0.89829999999999999</v>
      </c>
      <c r="I29" s="94">
        <v>0.18517</v>
      </c>
      <c r="J29" s="95">
        <v>-7.6663393178005457E-3</v>
      </c>
      <c r="K29" s="95">
        <f>I29/'סכום נכסי הקרן'!$C$42</f>
        <v>8.7833698901194741E-5</v>
      </c>
    </row>
    <row r="30" spans="2:51" s="121" customFormat="1">
      <c r="B30" s="87" t="s">
        <v>379</v>
      </c>
      <c r="C30" s="84" t="s">
        <v>397</v>
      </c>
      <c r="D30" s="97" t="s">
        <v>381</v>
      </c>
      <c r="E30" s="97" t="s">
        <v>150</v>
      </c>
      <c r="F30" s="105">
        <v>43433</v>
      </c>
      <c r="G30" s="94">
        <v>21016.47</v>
      </c>
      <c r="H30" s="96">
        <v>-1.2825</v>
      </c>
      <c r="I30" s="94">
        <v>-0.26954</v>
      </c>
      <c r="J30" s="95">
        <v>1.1159394608845704E-2</v>
      </c>
      <c r="K30" s="95">
        <f>I30/'סכום נכסי הקרן'!$C$42</f>
        <v>-1.2785383810459593E-4</v>
      </c>
    </row>
    <row r="31" spans="2:51" s="121" customFormat="1">
      <c r="B31" s="87" t="s">
        <v>379</v>
      </c>
      <c r="C31" s="84" t="s">
        <v>398</v>
      </c>
      <c r="D31" s="97" t="s">
        <v>381</v>
      </c>
      <c r="E31" s="97" t="s">
        <v>150</v>
      </c>
      <c r="F31" s="105">
        <v>43444</v>
      </c>
      <c r="G31" s="94">
        <v>9370</v>
      </c>
      <c r="H31" s="96">
        <v>0.50549999999999995</v>
      </c>
      <c r="I31" s="94">
        <v>4.7369999999999995E-2</v>
      </c>
      <c r="J31" s="95">
        <v>-1.9611950828115343E-3</v>
      </c>
      <c r="K31" s="95">
        <f>I31/'סכום נכסי הקרן'!$C$42</f>
        <v>2.2469527012742855E-5</v>
      </c>
    </row>
    <row r="32" spans="2:51" s="121" customFormat="1">
      <c r="B32" s="87" t="s">
        <v>379</v>
      </c>
      <c r="C32" s="84" t="s">
        <v>399</v>
      </c>
      <c r="D32" s="97" t="s">
        <v>381</v>
      </c>
      <c r="E32" s="97" t="s">
        <v>150</v>
      </c>
      <c r="F32" s="105">
        <v>43454</v>
      </c>
      <c r="G32" s="94">
        <v>13118</v>
      </c>
      <c r="H32" s="96">
        <v>-0.16600000000000001</v>
      </c>
      <c r="I32" s="94">
        <v>-2.1770000000000001E-2</v>
      </c>
      <c r="J32" s="95">
        <v>9.0131342522286489E-4</v>
      </c>
      <c r="K32" s="95">
        <f>I32/'סכום נכסי הקרן'!$C$42</f>
        <v>-1.0326400740287356E-5</v>
      </c>
    </row>
    <row r="33" spans="2:11" s="121" customFormat="1">
      <c r="B33" s="83"/>
      <c r="C33" s="84"/>
      <c r="D33" s="84"/>
      <c r="E33" s="84"/>
      <c r="F33" s="84"/>
      <c r="G33" s="94"/>
      <c r="H33" s="96"/>
      <c r="I33" s="84"/>
      <c r="J33" s="95"/>
      <c r="K33" s="84"/>
    </row>
    <row r="34" spans="2:11" s="121" customFormat="1">
      <c r="B34" s="102" t="s">
        <v>214</v>
      </c>
      <c r="C34" s="82"/>
      <c r="D34" s="82"/>
      <c r="E34" s="82"/>
      <c r="F34" s="82"/>
      <c r="G34" s="91"/>
      <c r="H34" s="93"/>
      <c r="I34" s="91">
        <v>0.70359000000000005</v>
      </c>
      <c r="J34" s="92">
        <v>-2.9129770916516102E-2</v>
      </c>
      <c r="K34" s="92">
        <f>I34/'סכום נכסי הקרן'!$C$42</f>
        <v>3.3374149273581903E-4</v>
      </c>
    </row>
    <row r="35" spans="2:11" s="121" customFormat="1">
      <c r="B35" s="87" t="s">
        <v>400</v>
      </c>
      <c r="C35" s="84" t="s">
        <v>401</v>
      </c>
      <c r="D35" s="97" t="s">
        <v>381</v>
      </c>
      <c r="E35" s="97" t="s">
        <v>152</v>
      </c>
      <c r="F35" s="105">
        <v>43319</v>
      </c>
      <c r="G35" s="94">
        <v>30827.3</v>
      </c>
      <c r="H35" s="96">
        <v>2.2122000000000002</v>
      </c>
      <c r="I35" s="94">
        <v>0.68196000000000001</v>
      </c>
      <c r="J35" s="95">
        <v>-2.8234253719108173E-2</v>
      </c>
      <c r="K35" s="95">
        <f>I35/'סכום נכסי הקרן'!$C$42</f>
        <v>3.2348149971733416E-4</v>
      </c>
    </row>
    <row r="36" spans="2:11" s="121" customFormat="1">
      <c r="B36" s="87" t="s">
        <v>400</v>
      </c>
      <c r="C36" s="84" t="s">
        <v>402</v>
      </c>
      <c r="D36" s="97" t="s">
        <v>381</v>
      </c>
      <c r="E36" s="97" t="s">
        <v>152</v>
      </c>
      <c r="F36" s="105">
        <v>43438</v>
      </c>
      <c r="G36" s="94">
        <v>12874.8</v>
      </c>
      <c r="H36" s="96">
        <v>0.16800000000000001</v>
      </c>
      <c r="I36" s="94">
        <v>2.163E-2</v>
      </c>
      <c r="J36" s="95">
        <v>-8.9551719740792678E-4</v>
      </c>
      <c r="K36" s="95">
        <f>I36/'סכום נכסי הקרן'!$C$42</f>
        <v>1.0259993018484864E-5</v>
      </c>
    </row>
    <row r="37" spans="2:11" s="121" customFormat="1">
      <c r="B37" s="83"/>
      <c r="C37" s="84"/>
      <c r="D37" s="84"/>
      <c r="E37" s="84"/>
      <c r="F37" s="84"/>
      <c r="G37" s="94"/>
      <c r="H37" s="96"/>
      <c r="I37" s="84"/>
      <c r="J37" s="95"/>
      <c r="K37" s="84"/>
    </row>
    <row r="38" spans="2:11" s="121" customFormat="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 s="121" customFormat="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 s="121" customFormat="1">
      <c r="B40" s="125" t="s">
        <v>234</v>
      </c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99" t="s">
        <v>99</v>
      </c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99" t="s">
        <v>217</v>
      </c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99" t="s">
        <v>225</v>
      </c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</row>
    <row r="131" spans="2:11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</row>
    <row r="132" spans="2:11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</row>
    <row r="133" spans="2:11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</row>
    <row r="134" spans="2:11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</row>
    <row r="135" spans="2:11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</row>
    <row r="136" spans="2:11"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166</v>
      </c>
      <c r="C1" s="78" t="s" vm="1">
        <v>235</v>
      </c>
    </row>
    <row r="2" spans="2:78">
      <c r="B2" s="57" t="s">
        <v>165</v>
      </c>
      <c r="C2" s="78" t="s">
        <v>236</v>
      </c>
    </row>
    <row r="3" spans="2:78">
      <c r="B3" s="57" t="s">
        <v>167</v>
      </c>
      <c r="C3" s="78" t="s">
        <v>237</v>
      </c>
    </row>
    <row r="4" spans="2:78">
      <c r="B4" s="57" t="s">
        <v>168</v>
      </c>
      <c r="C4" s="78">
        <v>2149</v>
      </c>
    </row>
    <row r="6" spans="2:78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87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3" t="s">
        <v>103</v>
      </c>
      <c r="C8" s="31" t="s">
        <v>36</v>
      </c>
      <c r="D8" s="31" t="s">
        <v>39</v>
      </c>
      <c r="E8" s="31" t="s">
        <v>15</v>
      </c>
      <c r="F8" s="31" t="s">
        <v>49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219</v>
      </c>
      <c r="M8" s="31" t="s">
        <v>218</v>
      </c>
      <c r="N8" s="31" t="s">
        <v>97</v>
      </c>
      <c r="O8" s="31" t="s">
        <v>46</v>
      </c>
      <c r="P8" s="31" t="s">
        <v>169</v>
      </c>
      <c r="Q8" s="32" t="s">
        <v>171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226</v>
      </c>
      <c r="M9" s="17"/>
      <c r="N9" s="17" t="s">
        <v>222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100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166</v>
      </c>
      <c r="C1" s="78" t="s" vm="1">
        <v>235</v>
      </c>
    </row>
    <row r="2" spans="2:61">
      <c r="B2" s="57" t="s">
        <v>165</v>
      </c>
      <c r="C2" s="78" t="s">
        <v>236</v>
      </c>
    </row>
    <row r="3" spans="2:61">
      <c r="B3" s="57" t="s">
        <v>167</v>
      </c>
      <c r="C3" s="78" t="s">
        <v>237</v>
      </c>
    </row>
    <row r="4" spans="2:61">
      <c r="B4" s="57" t="s">
        <v>168</v>
      </c>
      <c r="C4" s="78">
        <v>2149</v>
      </c>
    </row>
    <row r="6" spans="2:61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3" t="s">
        <v>103</v>
      </c>
      <c r="C7" s="31" t="s">
        <v>210</v>
      </c>
      <c r="D7" s="31" t="s">
        <v>36</v>
      </c>
      <c r="E7" s="31" t="s">
        <v>104</v>
      </c>
      <c r="F7" s="31" t="s">
        <v>15</v>
      </c>
      <c r="G7" s="31" t="s">
        <v>89</v>
      </c>
      <c r="H7" s="31" t="s">
        <v>49</v>
      </c>
      <c r="I7" s="31" t="s">
        <v>18</v>
      </c>
      <c r="J7" s="31" t="s">
        <v>88</v>
      </c>
      <c r="K7" s="14" t="s">
        <v>32</v>
      </c>
      <c r="L7" s="71" t="s">
        <v>19</v>
      </c>
      <c r="M7" s="31" t="s">
        <v>219</v>
      </c>
      <c r="N7" s="31" t="s">
        <v>218</v>
      </c>
      <c r="O7" s="31" t="s">
        <v>97</v>
      </c>
      <c r="P7" s="31" t="s">
        <v>169</v>
      </c>
      <c r="Q7" s="32" t="s">
        <v>171</v>
      </c>
      <c r="R7" s="1"/>
      <c r="S7" s="1"/>
      <c r="T7" s="1"/>
      <c r="U7" s="1"/>
      <c r="V7" s="1"/>
      <c r="W7" s="1"/>
      <c r="BH7" s="3" t="s">
        <v>149</v>
      </c>
      <c r="BI7" s="3" t="s">
        <v>151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226</v>
      </c>
      <c r="N8" s="17"/>
      <c r="O8" s="17" t="s">
        <v>222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147</v>
      </c>
      <c r="BI8" s="3" t="s">
        <v>150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100</v>
      </c>
      <c r="R9" s="1"/>
      <c r="S9" s="1"/>
      <c r="T9" s="1"/>
      <c r="U9" s="1"/>
      <c r="V9" s="1"/>
      <c r="W9" s="1"/>
      <c r="BH9" s="4" t="s">
        <v>148</v>
      </c>
      <c r="BI9" s="4" t="s">
        <v>152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27</v>
      </c>
      <c r="BI10" s="4" t="s">
        <v>153</v>
      </c>
    </row>
    <row r="11" spans="2:61" ht="21.7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159</v>
      </c>
    </row>
    <row r="12" spans="2:61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154</v>
      </c>
    </row>
    <row r="13" spans="2:61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155</v>
      </c>
    </row>
    <row r="14" spans="2:61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156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158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157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160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161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162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163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164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27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166</v>
      </c>
      <c r="C1" s="78" t="s" vm="1">
        <v>235</v>
      </c>
    </row>
    <row r="2" spans="2:64">
      <c r="B2" s="57" t="s">
        <v>165</v>
      </c>
      <c r="C2" s="78" t="s">
        <v>236</v>
      </c>
    </row>
    <row r="3" spans="2:64">
      <c r="B3" s="57" t="s">
        <v>167</v>
      </c>
      <c r="C3" s="78" t="s">
        <v>237</v>
      </c>
    </row>
    <row r="4" spans="2:64">
      <c r="B4" s="57" t="s">
        <v>168</v>
      </c>
      <c r="C4" s="78">
        <v>2149</v>
      </c>
    </row>
    <row r="6" spans="2:64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78.75">
      <c r="B7" s="60" t="s">
        <v>103</v>
      </c>
      <c r="C7" s="61" t="s">
        <v>36</v>
      </c>
      <c r="D7" s="61" t="s">
        <v>104</v>
      </c>
      <c r="E7" s="61" t="s">
        <v>15</v>
      </c>
      <c r="F7" s="61" t="s">
        <v>49</v>
      </c>
      <c r="G7" s="61" t="s">
        <v>18</v>
      </c>
      <c r="H7" s="61" t="s">
        <v>88</v>
      </c>
      <c r="I7" s="61" t="s">
        <v>40</v>
      </c>
      <c r="J7" s="61" t="s">
        <v>19</v>
      </c>
      <c r="K7" s="61" t="s">
        <v>219</v>
      </c>
      <c r="L7" s="61" t="s">
        <v>218</v>
      </c>
      <c r="M7" s="61" t="s">
        <v>97</v>
      </c>
      <c r="N7" s="61" t="s">
        <v>169</v>
      </c>
      <c r="O7" s="63" t="s">
        <v>171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226</v>
      </c>
      <c r="L8" s="33"/>
      <c r="M8" s="33" t="s">
        <v>222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166</v>
      </c>
      <c r="C1" s="78" t="s" vm="1">
        <v>235</v>
      </c>
    </row>
    <row r="2" spans="2:56">
      <c r="B2" s="57" t="s">
        <v>165</v>
      </c>
      <c r="C2" s="78" t="s">
        <v>236</v>
      </c>
    </row>
    <row r="3" spans="2:56">
      <c r="B3" s="57" t="s">
        <v>167</v>
      </c>
      <c r="C3" s="78" t="s">
        <v>237</v>
      </c>
    </row>
    <row r="4" spans="2:56">
      <c r="B4" s="57" t="s">
        <v>168</v>
      </c>
      <c r="C4" s="78">
        <v>2149</v>
      </c>
    </row>
    <row r="6" spans="2:56" ht="26.25" customHeight="1">
      <c r="B6" s="141" t="s">
        <v>200</v>
      </c>
      <c r="C6" s="142"/>
      <c r="D6" s="142"/>
      <c r="E6" s="142"/>
      <c r="F6" s="142"/>
      <c r="G6" s="142"/>
      <c r="H6" s="142"/>
      <c r="I6" s="142"/>
      <c r="J6" s="143"/>
    </row>
    <row r="7" spans="2:56" s="3" customFormat="1" ht="78.75">
      <c r="B7" s="60" t="s">
        <v>103</v>
      </c>
      <c r="C7" s="62" t="s">
        <v>42</v>
      </c>
      <c r="D7" s="62" t="s">
        <v>72</v>
      </c>
      <c r="E7" s="62" t="s">
        <v>43</v>
      </c>
      <c r="F7" s="62" t="s">
        <v>88</v>
      </c>
      <c r="G7" s="62" t="s">
        <v>211</v>
      </c>
      <c r="H7" s="62" t="s">
        <v>169</v>
      </c>
      <c r="I7" s="64" t="s">
        <v>170</v>
      </c>
      <c r="J7" s="77" t="s">
        <v>229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2149</v>
      </c>
    </row>
    <row r="6" spans="2:60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60" t="s">
        <v>103</v>
      </c>
      <c r="C7" s="60" t="s">
        <v>104</v>
      </c>
      <c r="D7" s="60" t="s">
        <v>15</v>
      </c>
      <c r="E7" s="60" t="s">
        <v>16</v>
      </c>
      <c r="F7" s="60" t="s">
        <v>44</v>
      </c>
      <c r="G7" s="60" t="s">
        <v>88</v>
      </c>
      <c r="H7" s="60" t="s">
        <v>41</v>
      </c>
      <c r="I7" s="60" t="s">
        <v>97</v>
      </c>
      <c r="J7" s="60" t="s">
        <v>169</v>
      </c>
      <c r="K7" s="60" t="s">
        <v>170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2149</v>
      </c>
    </row>
    <row r="6" spans="2:60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78.75">
      <c r="B7" s="60" t="s">
        <v>103</v>
      </c>
      <c r="C7" s="62" t="s">
        <v>36</v>
      </c>
      <c r="D7" s="62" t="s">
        <v>15</v>
      </c>
      <c r="E7" s="62" t="s">
        <v>16</v>
      </c>
      <c r="F7" s="62" t="s">
        <v>44</v>
      </c>
      <c r="G7" s="62" t="s">
        <v>88</v>
      </c>
      <c r="H7" s="62" t="s">
        <v>41</v>
      </c>
      <c r="I7" s="62" t="s">
        <v>97</v>
      </c>
      <c r="J7" s="62" t="s">
        <v>169</v>
      </c>
      <c r="K7" s="64" t="s">
        <v>170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166</v>
      </c>
      <c r="C1" s="78" t="s" vm="1">
        <v>235</v>
      </c>
    </row>
    <row r="2" spans="2:47">
      <c r="B2" s="57" t="s">
        <v>165</v>
      </c>
      <c r="C2" s="78" t="s">
        <v>236</v>
      </c>
    </row>
    <row r="3" spans="2:47">
      <c r="B3" s="57" t="s">
        <v>167</v>
      </c>
      <c r="C3" s="78" t="s">
        <v>237</v>
      </c>
    </row>
    <row r="4" spans="2:47">
      <c r="B4" s="57" t="s">
        <v>168</v>
      </c>
      <c r="C4" s="78">
        <v>2149</v>
      </c>
    </row>
    <row r="6" spans="2:47" ht="26.25" customHeight="1">
      <c r="B6" s="141" t="s">
        <v>203</v>
      </c>
      <c r="C6" s="142"/>
      <c r="D6" s="143"/>
    </row>
    <row r="7" spans="2:47" s="3" customFormat="1" ht="33">
      <c r="B7" s="60" t="s">
        <v>103</v>
      </c>
      <c r="C7" s="65" t="s">
        <v>94</v>
      </c>
      <c r="D7" s="66" t="s">
        <v>93</v>
      </c>
    </row>
    <row r="8" spans="2:47" s="3" customFormat="1">
      <c r="B8" s="16"/>
      <c r="C8" s="33" t="s">
        <v>222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101"/>
      <c r="D11" s="101"/>
    </row>
    <row r="12" spans="2:47">
      <c r="B12" s="104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8" t="s" vm="1">
        <v>235</v>
      </c>
    </row>
    <row r="2" spans="2:18">
      <c r="B2" s="57" t="s">
        <v>165</v>
      </c>
      <c r="C2" s="78" t="s">
        <v>236</v>
      </c>
    </row>
    <row r="3" spans="2:18">
      <c r="B3" s="57" t="s">
        <v>167</v>
      </c>
      <c r="C3" s="78" t="s">
        <v>237</v>
      </c>
    </row>
    <row r="4" spans="2:18">
      <c r="B4" s="57" t="s">
        <v>168</v>
      </c>
      <c r="C4" s="78">
        <v>2149</v>
      </c>
    </row>
    <row r="6" spans="2:1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103</v>
      </c>
      <c r="C7" s="31" t="s">
        <v>36</v>
      </c>
      <c r="D7" s="31" t="s">
        <v>48</v>
      </c>
      <c r="E7" s="31" t="s">
        <v>15</v>
      </c>
      <c r="F7" s="31" t="s">
        <v>49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224</v>
      </c>
      <c r="M7" s="31" t="s">
        <v>205</v>
      </c>
      <c r="N7" s="31" t="s">
        <v>46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226</v>
      </c>
      <c r="M8" s="33" t="s">
        <v>222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57" t="s">
        <v>166</v>
      </c>
      <c r="C1" s="78" t="s" vm="1">
        <v>235</v>
      </c>
    </row>
    <row r="2" spans="2:16">
      <c r="B2" s="57" t="s">
        <v>165</v>
      </c>
      <c r="C2" s="78" t="s">
        <v>236</v>
      </c>
    </row>
    <row r="3" spans="2:16">
      <c r="B3" s="57" t="s">
        <v>167</v>
      </c>
      <c r="C3" s="78" t="s">
        <v>237</v>
      </c>
    </row>
    <row r="4" spans="2:16">
      <c r="B4" s="57" t="s">
        <v>168</v>
      </c>
      <c r="C4" s="78">
        <v>2149</v>
      </c>
    </row>
    <row r="6" spans="2:16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6" s="3" customFormat="1" ht="63">
      <c r="B7" s="13" t="s">
        <v>102</v>
      </c>
      <c r="C7" s="14" t="s">
        <v>36</v>
      </c>
      <c r="D7" s="14" t="s">
        <v>104</v>
      </c>
      <c r="E7" s="14" t="s">
        <v>15</v>
      </c>
      <c r="F7" s="14" t="s">
        <v>49</v>
      </c>
      <c r="G7" s="14" t="s">
        <v>88</v>
      </c>
      <c r="H7" s="14" t="s">
        <v>17</v>
      </c>
      <c r="I7" s="14" t="s">
        <v>19</v>
      </c>
      <c r="J7" s="14" t="s">
        <v>47</v>
      </c>
      <c r="K7" s="14" t="s">
        <v>169</v>
      </c>
      <c r="L7" s="14" t="s">
        <v>170</v>
      </c>
      <c r="M7" s="1"/>
    </row>
    <row r="8" spans="2:16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222</v>
      </c>
      <c r="K8" s="17" t="s">
        <v>20</v>
      </c>
      <c r="L8" s="17" t="s">
        <v>20</v>
      </c>
    </row>
    <row r="9" spans="2:1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6" s="4" customFormat="1" ht="18" customHeight="1">
      <c r="B10" s="110" t="s">
        <v>35</v>
      </c>
      <c r="C10" s="111"/>
      <c r="D10" s="111"/>
      <c r="E10" s="111"/>
      <c r="F10" s="111"/>
      <c r="G10" s="111"/>
      <c r="H10" s="111"/>
      <c r="I10" s="111"/>
      <c r="J10" s="112">
        <f>J11</f>
        <v>127.13410861000003</v>
      </c>
      <c r="K10" s="113">
        <v>1</v>
      </c>
      <c r="L10" s="113">
        <f>J10/'סכום נכסי הקרן'!$C$42</f>
        <v>6.0304903687004009E-2</v>
      </c>
      <c r="M10" s="119"/>
      <c r="N10" s="119"/>
      <c r="O10" s="119"/>
      <c r="P10" s="119"/>
    </row>
    <row r="11" spans="2:16" s="100" customFormat="1">
      <c r="B11" s="114" t="s">
        <v>216</v>
      </c>
      <c r="C11" s="111"/>
      <c r="D11" s="111"/>
      <c r="E11" s="111"/>
      <c r="F11" s="111"/>
      <c r="G11" s="111"/>
      <c r="H11" s="111"/>
      <c r="I11" s="111"/>
      <c r="J11" s="112">
        <f>J12+J19</f>
        <v>127.13410861000003</v>
      </c>
      <c r="K11" s="113">
        <v>1</v>
      </c>
      <c r="L11" s="113">
        <f>J11/'סכום נכסי הקרן'!$C$42</f>
        <v>6.0304903687004009E-2</v>
      </c>
      <c r="M11" s="120"/>
      <c r="N11" s="120"/>
      <c r="O11" s="120"/>
      <c r="P11" s="120"/>
    </row>
    <row r="12" spans="2:16">
      <c r="B12" s="102" t="s">
        <v>33</v>
      </c>
      <c r="C12" s="82"/>
      <c r="D12" s="82"/>
      <c r="E12" s="82"/>
      <c r="F12" s="82"/>
      <c r="G12" s="82"/>
      <c r="H12" s="82"/>
      <c r="I12" s="82"/>
      <c r="J12" s="91">
        <f>SUM(J13:J17)</f>
        <v>91.284538610000013</v>
      </c>
      <c r="K12" s="92">
        <v>0.71904284860193457</v>
      </c>
      <c r="L12" s="92">
        <f>J12/'סכום נכסי הקרן'!$C$42</f>
        <v>4.3299987463440229E-2</v>
      </c>
      <c r="M12" s="121"/>
      <c r="N12" s="121"/>
      <c r="O12" s="121"/>
      <c r="P12" s="121"/>
    </row>
    <row r="13" spans="2:16">
      <c r="B13" s="87" t="s">
        <v>408</v>
      </c>
      <c r="C13" s="84" t="s">
        <v>409</v>
      </c>
      <c r="D13" s="84">
        <v>12</v>
      </c>
      <c r="E13" s="84" t="s">
        <v>410</v>
      </c>
      <c r="F13" s="84" t="s">
        <v>411</v>
      </c>
      <c r="G13" s="97" t="s">
        <v>151</v>
      </c>
      <c r="H13" s="98">
        <v>0</v>
      </c>
      <c r="I13" s="98">
        <v>0</v>
      </c>
      <c r="J13" s="94">
        <v>0.56935554300000002</v>
      </c>
      <c r="K13" s="95">
        <v>4.4808526123417958E-3</v>
      </c>
      <c r="L13" s="95">
        <f>J13/'סכום נכסי הקרן'!$C$42</f>
        <v>2.7006860361607302E-4</v>
      </c>
      <c r="M13" s="121"/>
      <c r="N13" s="121"/>
      <c r="O13" s="121"/>
      <c r="P13" s="121"/>
    </row>
    <row r="14" spans="2:16">
      <c r="B14" s="87" t="s">
        <v>412</v>
      </c>
      <c r="C14" s="84" t="s">
        <v>413</v>
      </c>
      <c r="D14" s="84">
        <v>10</v>
      </c>
      <c r="E14" s="84" t="s">
        <v>410</v>
      </c>
      <c r="F14" s="84" t="s">
        <v>411</v>
      </c>
      <c r="G14" s="97" t="s">
        <v>151</v>
      </c>
      <c r="H14" s="98">
        <v>0</v>
      </c>
      <c r="I14" s="98">
        <v>0</v>
      </c>
      <c r="J14" s="94">
        <v>81.959992600000007</v>
      </c>
      <c r="K14" s="95">
        <v>0.64487126613778722</v>
      </c>
      <c r="L14" s="95">
        <f>J14/'סכום נכסי הקרן'!$C$42</f>
        <v>3.8876974196535886E-2</v>
      </c>
      <c r="M14" s="121"/>
      <c r="N14" s="121"/>
      <c r="O14" s="121"/>
      <c r="P14" s="121"/>
    </row>
    <row r="15" spans="2:16">
      <c r="B15" s="87" t="s">
        <v>414</v>
      </c>
      <c r="C15" s="84" t="s">
        <v>415</v>
      </c>
      <c r="D15" s="84">
        <v>20</v>
      </c>
      <c r="E15" s="84" t="s">
        <v>410</v>
      </c>
      <c r="F15" s="84" t="s">
        <v>411</v>
      </c>
      <c r="G15" s="97" t="s">
        <v>151</v>
      </c>
      <c r="H15" s="98">
        <v>0</v>
      </c>
      <c r="I15" s="98">
        <v>0</v>
      </c>
      <c r="J15" s="94">
        <v>1.1135553549999999</v>
      </c>
      <c r="K15" s="95">
        <v>8.7637285397236305E-3</v>
      </c>
      <c r="L15" s="95">
        <f>J15/'סכום נכסי הקרן'!$C$42</f>
        <v>5.2820481590367242E-4</v>
      </c>
      <c r="M15" s="121"/>
      <c r="N15" s="121"/>
      <c r="O15" s="121"/>
      <c r="P15" s="121"/>
    </row>
    <row r="16" spans="2:16">
      <c r="B16" s="87" t="s">
        <v>416</v>
      </c>
      <c r="C16" s="84" t="s">
        <v>417</v>
      </c>
      <c r="D16" s="84">
        <v>11</v>
      </c>
      <c r="E16" s="84" t="s">
        <v>298</v>
      </c>
      <c r="F16" s="84" t="s">
        <v>411</v>
      </c>
      <c r="G16" s="97" t="s">
        <v>151</v>
      </c>
      <c r="H16" s="98">
        <v>0</v>
      </c>
      <c r="I16" s="98">
        <v>0</v>
      </c>
      <c r="J16" s="94">
        <v>0.25123511199999998</v>
      </c>
      <c r="K16" s="95">
        <v>1.9772311374813179E-3</v>
      </c>
      <c r="L16" s="95">
        <f>J16/'סכום נכסי הקרן'!$C$42</f>
        <v>1.1917108160509768E-4</v>
      </c>
      <c r="M16" s="121"/>
      <c r="N16" s="121"/>
      <c r="O16" s="121"/>
      <c r="P16" s="121"/>
    </row>
    <row r="17" spans="2:16">
      <c r="B17" s="87" t="s">
        <v>418</v>
      </c>
      <c r="C17" s="84" t="s">
        <v>419</v>
      </c>
      <c r="D17" s="84">
        <v>26</v>
      </c>
      <c r="E17" s="84" t="s">
        <v>298</v>
      </c>
      <c r="F17" s="84" t="s">
        <v>411</v>
      </c>
      <c r="G17" s="97" t="s">
        <v>151</v>
      </c>
      <c r="H17" s="98">
        <v>0</v>
      </c>
      <c r="I17" s="98">
        <v>0</v>
      </c>
      <c r="J17" s="94">
        <v>7.3903999999999996</v>
      </c>
      <c r="K17" s="95">
        <v>5.8949770174600687E-2</v>
      </c>
      <c r="L17" s="95">
        <f>J17/'סכום נכסי הקרן'!$C$42</f>
        <v>3.5055687657794977E-3</v>
      </c>
      <c r="M17" s="121"/>
      <c r="N17" s="121"/>
      <c r="O17" s="121"/>
      <c r="P17" s="121"/>
    </row>
    <row r="18" spans="2:16">
      <c r="B18" s="83"/>
      <c r="C18" s="84"/>
      <c r="D18" s="84"/>
      <c r="E18" s="84"/>
      <c r="F18" s="84"/>
      <c r="G18" s="84"/>
      <c r="H18" s="84"/>
      <c r="I18" s="84"/>
      <c r="J18" s="84"/>
      <c r="K18" s="95"/>
      <c r="L18" s="84"/>
      <c r="M18" s="121"/>
      <c r="N18" s="121"/>
      <c r="O18" s="121"/>
      <c r="P18" s="121"/>
    </row>
    <row r="19" spans="2:16">
      <c r="B19" s="102" t="s">
        <v>34</v>
      </c>
      <c r="C19" s="82"/>
      <c r="D19" s="82"/>
      <c r="E19" s="82"/>
      <c r="F19" s="82"/>
      <c r="G19" s="82"/>
      <c r="H19" s="82"/>
      <c r="I19" s="82"/>
      <c r="J19" s="91">
        <f>SUM(J20:J28)</f>
        <v>35.849570000000007</v>
      </c>
      <c r="K19" s="92">
        <v>0.28095715139806543</v>
      </c>
      <c r="L19" s="92">
        <f>J19/'סכום נכסי הקרן'!$C$42</f>
        <v>1.7004916223563777E-2</v>
      </c>
      <c r="M19" s="121"/>
      <c r="N19" s="121"/>
      <c r="O19" s="121"/>
      <c r="P19" s="121"/>
    </row>
    <row r="20" spans="2:16">
      <c r="B20" s="87" t="s">
        <v>412</v>
      </c>
      <c r="C20" s="84" t="s">
        <v>420</v>
      </c>
      <c r="D20" s="84">
        <v>10</v>
      </c>
      <c r="E20" s="84" t="s">
        <v>410</v>
      </c>
      <c r="F20" s="84" t="s">
        <v>411</v>
      </c>
      <c r="G20" s="97" t="s">
        <v>150</v>
      </c>
      <c r="H20" s="98">
        <v>0</v>
      </c>
      <c r="I20" s="98">
        <v>0</v>
      </c>
      <c r="J20" s="94">
        <v>23.186140000000002</v>
      </c>
      <c r="K20" s="95">
        <v>0.18208241692398086</v>
      </c>
      <c r="L20" s="95">
        <f>J20/'סכום נכסי הקרן'!$C$42</f>
        <v>1.0998133819954353E-2</v>
      </c>
      <c r="M20" s="121"/>
      <c r="N20" s="121"/>
      <c r="O20" s="121"/>
      <c r="P20" s="121"/>
    </row>
    <row r="21" spans="2:16">
      <c r="B21" s="87" t="s">
        <v>412</v>
      </c>
      <c r="C21" s="84" t="s">
        <v>421</v>
      </c>
      <c r="D21" s="84">
        <v>10</v>
      </c>
      <c r="E21" s="84" t="s">
        <v>410</v>
      </c>
      <c r="F21" s="84" t="s">
        <v>411</v>
      </c>
      <c r="G21" s="97" t="s">
        <v>152</v>
      </c>
      <c r="H21" s="98">
        <v>0</v>
      </c>
      <c r="I21" s="98">
        <v>0</v>
      </c>
      <c r="J21" s="94">
        <v>3.1216200000000001</v>
      </c>
      <c r="K21" s="95">
        <v>2.456728366608419E-2</v>
      </c>
      <c r="L21" s="95">
        <f>J21/'סכום נכסי הקרן'!$C$42</f>
        <v>1.4807119466649433E-3</v>
      </c>
      <c r="M21" s="121"/>
      <c r="N21" s="121"/>
      <c r="O21" s="121"/>
      <c r="P21" s="121"/>
    </row>
    <row r="22" spans="2:16">
      <c r="B22" s="87" t="s">
        <v>412</v>
      </c>
      <c r="C22" s="84" t="s">
        <v>422</v>
      </c>
      <c r="D22" s="84">
        <v>10</v>
      </c>
      <c r="E22" s="84" t="s">
        <v>410</v>
      </c>
      <c r="F22" s="84" t="s">
        <v>411</v>
      </c>
      <c r="G22" s="97" t="s">
        <v>160</v>
      </c>
      <c r="H22" s="98">
        <v>0</v>
      </c>
      <c r="I22" s="98">
        <v>0</v>
      </c>
      <c r="J22" s="94">
        <v>9.6439999999999998E-2</v>
      </c>
      <c r="K22" s="95">
        <v>7.5898694804529679E-4</v>
      </c>
      <c r="L22" s="95">
        <f>J22/'סכום נכסי הקרן'!$C$42</f>
        <v>4.5745433504515965E-5</v>
      </c>
      <c r="M22" s="121"/>
      <c r="N22" s="121"/>
      <c r="O22" s="121"/>
      <c r="P22" s="121"/>
    </row>
    <row r="23" spans="2:16">
      <c r="B23" s="87" t="s">
        <v>412</v>
      </c>
      <c r="C23" s="84" t="s">
        <v>423</v>
      </c>
      <c r="D23" s="84">
        <v>10</v>
      </c>
      <c r="E23" s="84" t="s">
        <v>410</v>
      </c>
      <c r="F23" s="84" t="s">
        <v>411</v>
      </c>
      <c r="G23" s="97" t="s">
        <v>159</v>
      </c>
      <c r="H23" s="98">
        <v>0</v>
      </c>
      <c r="I23" s="98">
        <v>0</v>
      </c>
      <c r="J23" s="94">
        <v>4.3821899999999996</v>
      </c>
      <c r="K23" s="95">
        <v>3.4488023785302975E-2</v>
      </c>
      <c r="L23" s="95">
        <f>J23/'סכום נכסי הקרן'!$C$42</f>
        <v>2.0786518171832724E-3</v>
      </c>
      <c r="M23" s="121"/>
      <c r="N23" s="121"/>
      <c r="O23" s="121"/>
      <c r="P23" s="121"/>
    </row>
    <row r="24" spans="2:16">
      <c r="B24" s="87" t="s">
        <v>412</v>
      </c>
      <c r="C24" s="84" t="s">
        <v>424</v>
      </c>
      <c r="D24" s="84">
        <v>10</v>
      </c>
      <c r="E24" s="84" t="s">
        <v>410</v>
      </c>
      <c r="F24" s="84" t="s">
        <v>411</v>
      </c>
      <c r="G24" s="97" t="s">
        <v>154</v>
      </c>
      <c r="H24" s="98">
        <v>0</v>
      </c>
      <c r="I24" s="98">
        <v>0</v>
      </c>
      <c r="J24" s="94">
        <v>1.96007</v>
      </c>
      <c r="K24" s="95">
        <v>1.5425835205880804E-2</v>
      </c>
      <c r="L24" s="95">
        <f>J24/'סכום נכסי הקרן'!$C$42</f>
        <v>9.2974130909577565E-4</v>
      </c>
      <c r="M24" s="121"/>
      <c r="N24" s="121"/>
      <c r="O24" s="121"/>
      <c r="P24" s="121"/>
    </row>
    <row r="25" spans="2:16">
      <c r="B25" s="87" t="s">
        <v>418</v>
      </c>
      <c r="C25" s="84" t="s">
        <v>425</v>
      </c>
      <c r="D25" s="84">
        <v>26</v>
      </c>
      <c r="E25" s="84" t="s">
        <v>298</v>
      </c>
      <c r="F25" s="84" t="s">
        <v>411</v>
      </c>
      <c r="G25" s="97" t="s">
        <v>159</v>
      </c>
      <c r="H25" s="98">
        <v>0</v>
      </c>
      <c r="I25" s="98">
        <v>0</v>
      </c>
      <c r="J25" s="94">
        <v>1.60273</v>
      </c>
      <c r="K25" s="95">
        <v>1.2613554036091233E-2</v>
      </c>
      <c r="L25" s="95">
        <f>J25/'סכום נכסי הקרן'!$C$42</f>
        <v>7.6024034260361749E-4</v>
      </c>
      <c r="M25" s="121"/>
      <c r="N25" s="121"/>
      <c r="O25" s="121"/>
      <c r="P25" s="121"/>
    </row>
    <row r="26" spans="2:16">
      <c r="B26" s="87" t="s">
        <v>418</v>
      </c>
      <c r="C26" s="84" t="s">
        <v>426</v>
      </c>
      <c r="D26" s="84">
        <v>26</v>
      </c>
      <c r="E26" s="84" t="s">
        <v>298</v>
      </c>
      <c r="F26" s="84" t="s">
        <v>411</v>
      </c>
      <c r="G26" s="97" t="s">
        <v>154</v>
      </c>
      <c r="H26" s="98">
        <v>0</v>
      </c>
      <c r="I26" s="98">
        <v>0</v>
      </c>
      <c r="J26" s="94">
        <v>0.86196000000000006</v>
      </c>
      <c r="K26" s="95">
        <v>6.7836622743376613E-3</v>
      </c>
      <c r="L26" s="95">
        <f>J26/'סכום נכסי הקרן'!$C$42</f>
        <v>4.0886285632053696E-4</v>
      </c>
      <c r="M26" s="121"/>
      <c r="N26" s="121"/>
      <c r="O26" s="121"/>
      <c r="P26" s="121"/>
    </row>
    <row r="27" spans="2:16">
      <c r="B27" s="87" t="s">
        <v>418</v>
      </c>
      <c r="C27" s="84" t="s">
        <v>427</v>
      </c>
      <c r="D27" s="84">
        <v>26</v>
      </c>
      <c r="E27" s="84" t="s">
        <v>298</v>
      </c>
      <c r="F27" s="84" t="s">
        <v>411</v>
      </c>
      <c r="G27" s="97" t="s">
        <v>150</v>
      </c>
      <c r="H27" s="98">
        <v>0</v>
      </c>
      <c r="I27" s="98">
        <v>0</v>
      </c>
      <c r="J27" s="94">
        <v>0.41284999999999999</v>
      </c>
      <c r="K27" s="95">
        <v>2.462142956200447E-3</v>
      </c>
      <c r="L27" s="95">
        <f>J27/'סכום נכסי הקרן'!$C$42</f>
        <v>1.9583162818684587E-4</v>
      </c>
      <c r="M27" s="121"/>
      <c r="N27" s="121"/>
      <c r="O27" s="121"/>
      <c r="P27" s="121"/>
    </row>
    <row r="28" spans="2:16">
      <c r="B28" s="87" t="s">
        <v>418</v>
      </c>
      <c r="C28" s="84" t="s">
        <v>428</v>
      </c>
      <c r="D28" s="84">
        <v>26</v>
      </c>
      <c r="E28" s="84" t="s">
        <v>298</v>
      </c>
      <c r="F28" s="84" t="s">
        <v>411</v>
      </c>
      <c r="G28" s="97" t="s">
        <v>152</v>
      </c>
      <c r="H28" s="98">
        <v>0</v>
      </c>
      <c r="I28" s="98">
        <v>0</v>
      </c>
      <c r="J28" s="94">
        <v>0.22556999999999999</v>
      </c>
      <c r="K28" s="95">
        <v>1.7752456021420321E-3</v>
      </c>
      <c r="L28" s="95">
        <f>J28/'סכום נכסי הקרן'!$C$42</f>
        <v>1.0699707004991358E-4</v>
      </c>
      <c r="M28" s="121"/>
      <c r="N28" s="121"/>
      <c r="O28" s="121"/>
      <c r="P28" s="121"/>
    </row>
    <row r="29" spans="2:16">
      <c r="B29" s="83"/>
      <c r="C29" s="84"/>
      <c r="D29" s="84"/>
      <c r="E29" s="84"/>
      <c r="F29" s="84"/>
      <c r="G29" s="84"/>
      <c r="H29" s="84"/>
      <c r="I29" s="84"/>
      <c r="J29" s="84"/>
      <c r="K29" s="95"/>
      <c r="L29" s="84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6">
      <c r="B32" s="99" t="s">
        <v>234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4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</row>
    <row r="128" spans="2:12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8" t="s" vm="1">
        <v>235</v>
      </c>
    </row>
    <row r="2" spans="2:18">
      <c r="B2" s="57" t="s">
        <v>165</v>
      </c>
      <c r="C2" s="78" t="s">
        <v>236</v>
      </c>
    </row>
    <row r="3" spans="2:18">
      <c r="B3" s="57" t="s">
        <v>167</v>
      </c>
      <c r="C3" s="78" t="s">
        <v>237</v>
      </c>
    </row>
    <row r="4" spans="2:18">
      <c r="B4" s="57" t="s">
        <v>168</v>
      </c>
      <c r="C4" s="78">
        <v>2149</v>
      </c>
    </row>
    <row r="6" spans="2:1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103</v>
      </c>
      <c r="C7" s="31" t="s">
        <v>36</v>
      </c>
      <c r="D7" s="31" t="s">
        <v>48</v>
      </c>
      <c r="E7" s="31" t="s">
        <v>15</v>
      </c>
      <c r="F7" s="31" t="s">
        <v>49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219</v>
      </c>
      <c r="M7" s="31" t="s">
        <v>205</v>
      </c>
      <c r="N7" s="31" t="s">
        <v>46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226</v>
      </c>
      <c r="M8" s="33" t="s">
        <v>222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8" t="s" vm="1">
        <v>235</v>
      </c>
    </row>
    <row r="2" spans="2:18">
      <c r="B2" s="57" t="s">
        <v>165</v>
      </c>
      <c r="C2" s="78" t="s">
        <v>236</v>
      </c>
    </row>
    <row r="3" spans="2:18">
      <c r="B3" s="57" t="s">
        <v>167</v>
      </c>
      <c r="C3" s="78" t="s">
        <v>237</v>
      </c>
    </row>
    <row r="4" spans="2:18">
      <c r="B4" s="57" t="s">
        <v>168</v>
      </c>
      <c r="C4" s="78">
        <v>2149</v>
      </c>
    </row>
    <row r="6" spans="2:18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103</v>
      </c>
      <c r="C7" s="31" t="s">
        <v>36</v>
      </c>
      <c r="D7" s="31" t="s">
        <v>48</v>
      </c>
      <c r="E7" s="31" t="s">
        <v>15</v>
      </c>
      <c r="F7" s="31" t="s">
        <v>49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219</v>
      </c>
      <c r="M7" s="31" t="s">
        <v>205</v>
      </c>
      <c r="N7" s="31" t="s">
        <v>46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226</v>
      </c>
      <c r="M8" s="33" t="s">
        <v>222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166</v>
      </c>
      <c r="C1" s="78" t="s" vm="1">
        <v>235</v>
      </c>
    </row>
    <row r="2" spans="2:53">
      <c r="B2" s="57" t="s">
        <v>165</v>
      </c>
      <c r="C2" s="78" t="s">
        <v>236</v>
      </c>
    </row>
    <row r="3" spans="2:53">
      <c r="B3" s="57" t="s">
        <v>167</v>
      </c>
      <c r="C3" s="78" t="s">
        <v>237</v>
      </c>
    </row>
    <row r="4" spans="2:53">
      <c r="B4" s="57" t="s">
        <v>168</v>
      </c>
      <c r="C4" s="78">
        <v>2149</v>
      </c>
    </row>
    <row r="6" spans="2:53" ht="21.75" customHeight="1">
      <c r="B6" s="132" t="s">
        <v>196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73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66" customHeight="1">
      <c r="B8" s="23" t="s">
        <v>102</v>
      </c>
      <c r="C8" s="31" t="s">
        <v>36</v>
      </c>
      <c r="D8" s="31" t="s">
        <v>106</v>
      </c>
      <c r="E8" s="31" t="s">
        <v>15</v>
      </c>
      <c r="F8" s="31" t="s">
        <v>49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219</v>
      </c>
      <c r="M8" s="31" t="s">
        <v>218</v>
      </c>
      <c r="N8" s="31" t="s">
        <v>233</v>
      </c>
      <c r="O8" s="31" t="s">
        <v>47</v>
      </c>
      <c r="P8" s="31" t="s">
        <v>221</v>
      </c>
      <c r="Q8" s="31" t="s">
        <v>169</v>
      </c>
      <c r="R8" s="72" t="s">
        <v>171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226</v>
      </c>
      <c r="M9" s="33"/>
      <c r="N9" s="17" t="s">
        <v>222</v>
      </c>
      <c r="O9" s="33" t="s">
        <v>227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21" t="s">
        <v>101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9" customFormat="1" ht="18" customHeight="1">
      <c r="B11" s="79" t="s">
        <v>26</v>
      </c>
      <c r="C11" s="80"/>
      <c r="D11" s="80"/>
      <c r="E11" s="80"/>
      <c r="F11" s="80"/>
      <c r="G11" s="80"/>
      <c r="H11" s="88">
        <v>6.0409749953491634</v>
      </c>
      <c r="I11" s="80"/>
      <c r="J11" s="80"/>
      <c r="K11" s="89">
        <v>1.0879345967135546E-2</v>
      </c>
      <c r="L11" s="88"/>
      <c r="M11" s="90"/>
      <c r="N11" s="80"/>
      <c r="O11" s="88">
        <v>413.33837043000005</v>
      </c>
      <c r="P11" s="80"/>
      <c r="Q11" s="89">
        <v>1</v>
      </c>
      <c r="R11" s="89">
        <f>O11/'סכום נכסי הקרן'!$C$42</f>
        <v>0.19606328224150305</v>
      </c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U11" s="121"/>
      <c r="AV11" s="121"/>
      <c r="AW11" s="123"/>
      <c r="BA11" s="121"/>
    </row>
    <row r="12" spans="2:53" s="121" customFormat="1" ht="22.5" customHeight="1">
      <c r="B12" s="81" t="s">
        <v>216</v>
      </c>
      <c r="C12" s="82"/>
      <c r="D12" s="82"/>
      <c r="E12" s="82"/>
      <c r="F12" s="82"/>
      <c r="G12" s="82"/>
      <c r="H12" s="91">
        <v>6.0409749953491634</v>
      </c>
      <c r="I12" s="82"/>
      <c r="J12" s="82"/>
      <c r="K12" s="92">
        <v>1.0879345967135546E-2</v>
      </c>
      <c r="L12" s="91"/>
      <c r="M12" s="93"/>
      <c r="N12" s="82"/>
      <c r="O12" s="91">
        <v>413.33837043000005</v>
      </c>
      <c r="P12" s="82"/>
      <c r="Q12" s="92">
        <v>1</v>
      </c>
      <c r="R12" s="92">
        <f>O12/'סכום נכסי הקרן'!$C$42</f>
        <v>0.19606328224150305</v>
      </c>
      <c r="AW12" s="119"/>
    </row>
    <row r="13" spans="2:53" s="120" customFormat="1">
      <c r="B13" s="115" t="s">
        <v>25</v>
      </c>
      <c r="C13" s="111"/>
      <c r="D13" s="111"/>
      <c r="E13" s="111"/>
      <c r="F13" s="111"/>
      <c r="G13" s="111"/>
      <c r="H13" s="112">
        <v>5.4494429738978445</v>
      </c>
      <c r="I13" s="111"/>
      <c r="J13" s="111"/>
      <c r="K13" s="113">
        <v>1.114459800122726E-3</v>
      </c>
      <c r="L13" s="112"/>
      <c r="M13" s="116"/>
      <c r="N13" s="111"/>
      <c r="O13" s="112">
        <v>162.33839581299998</v>
      </c>
      <c r="P13" s="111"/>
      <c r="Q13" s="113">
        <v>0.3927493971685177</v>
      </c>
      <c r="R13" s="113">
        <f>O13/'סכום נכסי הקרן'!$C$42</f>
        <v>7.7003735907231266E-2</v>
      </c>
    </row>
    <row r="14" spans="2:53" s="121" customFormat="1">
      <c r="B14" s="85" t="s">
        <v>24</v>
      </c>
      <c r="C14" s="82"/>
      <c r="D14" s="82"/>
      <c r="E14" s="82"/>
      <c r="F14" s="82"/>
      <c r="G14" s="82"/>
      <c r="H14" s="91">
        <v>5.4494429738978445</v>
      </c>
      <c r="I14" s="82"/>
      <c r="J14" s="82"/>
      <c r="K14" s="92">
        <v>1.114459800122726E-3</v>
      </c>
      <c r="L14" s="91"/>
      <c r="M14" s="93"/>
      <c r="N14" s="82"/>
      <c r="O14" s="91">
        <v>162.33839581299998</v>
      </c>
      <c r="P14" s="82"/>
      <c r="Q14" s="92">
        <v>0.3927493971685177</v>
      </c>
      <c r="R14" s="92">
        <f>O14/'סכום נכסי הקרן'!$C$42</f>
        <v>7.7003735907231266E-2</v>
      </c>
    </row>
    <row r="15" spans="2:53" s="121" customFormat="1">
      <c r="B15" s="86" t="s">
        <v>238</v>
      </c>
      <c r="C15" s="84" t="s">
        <v>239</v>
      </c>
      <c r="D15" s="97" t="s">
        <v>107</v>
      </c>
      <c r="E15" s="84" t="s">
        <v>240</v>
      </c>
      <c r="F15" s="84"/>
      <c r="G15" s="84"/>
      <c r="H15" s="94">
        <v>2.4699999999364102</v>
      </c>
      <c r="I15" s="97" t="s">
        <v>151</v>
      </c>
      <c r="J15" s="98">
        <v>0.04</v>
      </c>
      <c r="K15" s="95">
        <v>-3.8999999999445195E-3</v>
      </c>
      <c r="L15" s="94">
        <v>15823.492957999999</v>
      </c>
      <c r="M15" s="96">
        <v>148.08000000000001</v>
      </c>
      <c r="N15" s="84"/>
      <c r="O15" s="94">
        <v>23.431428266999998</v>
      </c>
      <c r="P15" s="95">
        <v>1.0177315011692645E-6</v>
      </c>
      <c r="Q15" s="95">
        <v>5.6688248522933034E-2</v>
      </c>
      <c r="R15" s="95">
        <f>O15/'סכום נכסי הקרן'!$C$42</f>
        <v>1.1114484069928288E-2</v>
      </c>
    </row>
    <row r="16" spans="2:53" s="121" customFormat="1" ht="20.25">
      <c r="B16" s="86" t="s">
        <v>241</v>
      </c>
      <c r="C16" s="84" t="s">
        <v>242</v>
      </c>
      <c r="D16" s="97" t="s">
        <v>107</v>
      </c>
      <c r="E16" s="84" t="s">
        <v>240</v>
      </c>
      <c r="F16" s="84"/>
      <c r="G16" s="84"/>
      <c r="H16" s="94">
        <v>5.1000000000758421</v>
      </c>
      <c r="I16" s="97" t="s">
        <v>151</v>
      </c>
      <c r="J16" s="98">
        <v>0.04</v>
      </c>
      <c r="K16" s="95">
        <v>2.3000000004803306E-3</v>
      </c>
      <c r="L16" s="94">
        <v>5206.8042930000001</v>
      </c>
      <c r="M16" s="96">
        <v>151.94</v>
      </c>
      <c r="N16" s="84"/>
      <c r="O16" s="94">
        <v>7.9112182940000002</v>
      </c>
      <c r="P16" s="95">
        <v>4.5584176950996439E-7</v>
      </c>
      <c r="Q16" s="95">
        <v>1.9139811011907461E-2</v>
      </c>
      <c r="R16" s="95">
        <f>O16/'סכום נכסי הקרן'!$C$42</f>
        <v>3.7526141684766407E-3</v>
      </c>
      <c r="AU16" s="119"/>
    </row>
    <row r="17" spans="2:48" s="121" customFormat="1" ht="20.25">
      <c r="B17" s="86" t="s">
        <v>243</v>
      </c>
      <c r="C17" s="84" t="s">
        <v>244</v>
      </c>
      <c r="D17" s="97" t="s">
        <v>107</v>
      </c>
      <c r="E17" s="84" t="s">
        <v>240</v>
      </c>
      <c r="F17" s="84"/>
      <c r="G17" s="84"/>
      <c r="H17" s="94">
        <v>8.1499999999332502</v>
      </c>
      <c r="I17" s="97" t="s">
        <v>151</v>
      </c>
      <c r="J17" s="98">
        <v>7.4999999999999997E-3</v>
      </c>
      <c r="K17" s="95">
        <v>6.3999999997606241E-3</v>
      </c>
      <c r="L17" s="94">
        <v>21141.827330999997</v>
      </c>
      <c r="M17" s="96">
        <v>102.75</v>
      </c>
      <c r="N17" s="84"/>
      <c r="O17" s="94">
        <v>21.723227543</v>
      </c>
      <c r="P17" s="95">
        <v>1.5969072627545717E-6</v>
      </c>
      <c r="Q17" s="95">
        <v>5.2555555199003443E-2</v>
      </c>
      <c r="R17" s="95">
        <f>O17/'סכום נכסי הקרן'!$C$42</f>
        <v>1.0304214652341106E-2</v>
      </c>
      <c r="AV17" s="119"/>
    </row>
    <row r="18" spans="2:48" s="121" customFormat="1">
      <c r="B18" s="86" t="s">
        <v>245</v>
      </c>
      <c r="C18" s="84" t="s">
        <v>246</v>
      </c>
      <c r="D18" s="97" t="s">
        <v>107</v>
      </c>
      <c r="E18" s="84" t="s">
        <v>240</v>
      </c>
      <c r="F18" s="84"/>
      <c r="G18" s="84"/>
      <c r="H18" s="94">
        <v>13.480000000228657</v>
      </c>
      <c r="I18" s="97" t="s">
        <v>151</v>
      </c>
      <c r="J18" s="98">
        <v>0.04</v>
      </c>
      <c r="K18" s="95">
        <v>1.2700000000400639E-2</v>
      </c>
      <c r="L18" s="94">
        <v>11851.329854</v>
      </c>
      <c r="M18" s="96">
        <v>172.7</v>
      </c>
      <c r="N18" s="84"/>
      <c r="O18" s="94">
        <v>20.467246534000001</v>
      </c>
      <c r="P18" s="95">
        <v>7.3058931685111516E-7</v>
      </c>
      <c r="Q18" s="95">
        <v>4.9516928497849638E-2</v>
      </c>
      <c r="R18" s="95">
        <f>O18/'סכום נכסי הקרן'!$C$42</f>
        <v>9.7084515278062205E-3</v>
      </c>
      <c r="AU18" s="123"/>
    </row>
    <row r="19" spans="2:48" s="121" customFormat="1">
      <c r="B19" s="86" t="s">
        <v>247</v>
      </c>
      <c r="C19" s="84" t="s">
        <v>248</v>
      </c>
      <c r="D19" s="97" t="s">
        <v>107</v>
      </c>
      <c r="E19" s="84" t="s">
        <v>240</v>
      </c>
      <c r="F19" s="84"/>
      <c r="G19" s="84"/>
      <c r="H19" s="94">
        <v>17.659999998604015</v>
      </c>
      <c r="I19" s="97" t="s">
        <v>151</v>
      </c>
      <c r="J19" s="98">
        <v>2.75E-2</v>
      </c>
      <c r="K19" s="95">
        <v>1.5400000000340483E-2</v>
      </c>
      <c r="L19" s="94">
        <v>2204.9521020000002</v>
      </c>
      <c r="M19" s="96">
        <v>133.19999999999999</v>
      </c>
      <c r="N19" s="84"/>
      <c r="O19" s="94">
        <v>2.9369961849999999</v>
      </c>
      <c r="P19" s="95">
        <v>1.2474929243549686E-7</v>
      </c>
      <c r="Q19" s="95">
        <v>7.1055493395026778E-3</v>
      </c>
      <c r="R19" s="95">
        <f>O19/'סכום נכסי הקרן'!$C$42</f>
        <v>1.393137325631839E-3</v>
      </c>
      <c r="AV19" s="123"/>
    </row>
    <row r="20" spans="2:48" s="121" customFormat="1">
      <c r="B20" s="86" t="s">
        <v>249</v>
      </c>
      <c r="C20" s="84" t="s">
        <v>250</v>
      </c>
      <c r="D20" s="97" t="s">
        <v>107</v>
      </c>
      <c r="E20" s="84" t="s">
        <v>240</v>
      </c>
      <c r="F20" s="84"/>
      <c r="G20" s="84"/>
      <c r="H20" s="94">
        <v>4.5799999999940271</v>
      </c>
      <c r="I20" s="97" t="s">
        <v>151</v>
      </c>
      <c r="J20" s="98">
        <v>1.7500000000000002E-2</v>
      </c>
      <c r="K20" s="95">
        <v>5.9999999958188248E-4</v>
      </c>
      <c r="L20" s="94">
        <v>9074.0926920000002</v>
      </c>
      <c r="M20" s="96">
        <v>110.7</v>
      </c>
      <c r="N20" s="84"/>
      <c r="O20" s="94">
        <v>10.045020357</v>
      </c>
      <c r="P20" s="95">
        <v>6.3361790395696416E-7</v>
      </c>
      <c r="Q20" s="95">
        <v>2.4302172446632683E-2</v>
      </c>
      <c r="R20" s="95">
        <f>O20/'סכום נכסי הקרן'!$C$42</f>
        <v>4.7647636954858226E-3</v>
      </c>
    </row>
    <row r="21" spans="2:48" s="121" customFormat="1">
      <c r="B21" s="86" t="s">
        <v>251</v>
      </c>
      <c r="C21" s="84" t="s">
        <v>252</v>
      </c>
      <c r="D21" s="97" t="s">
        <v>107</v>
      </c>
      <c r="E21" s="84" t="s">
        <v>240</v>
      </c>
      <c r="F21" s="84"/>
      <c r="G21" s="84"/>
      <c r="H21" s="94">
        <v>0.8300000000098483</v>
      </c>
      <c r="I21" s="97" t="s">
        <v>151</v>
      </c>
      <c r="J21" s="98">
        <v>0.03</v>
      </c>
      <c r="K21" s="95">
        <v>-5.1999999999015178E-3</v>
      </c>
      <c r="L21" s="94">
        <v>17761.209363000002</v>
      </c>
      <c r="M21" s="96">
        <v>114.34</v>
      </c>
      <c r="N21" s="84"/>
      <c r="O21" s="94">
        <v>20.30816596</v>
      </c>
      <c r="P21" s="95">
        <v>1.1585720347581866E-6</v>
      </c>
      <c r="Q21" s="95">
        <v>4.913206083159715E-2</v>
      </c>
      <c r="R21" s="95">
        <f>O21/'סכום נכסי הקרן'!$C$42</f>
        <v>9.6329931099321305E-3</v>
      </c>
    </row>
    <row r="22" spans="2:48" s="121" customFormat="1">
      <c r="B22" s="86" t="s">
        <v>253</v>
      </c>
      <c r="C22" s="84" t="s">
        <v>254</v>
      </c>
      <c r="D22" s="97" t="s">
        <v>107</v>
      </c>
      <c r="E22" s="84" t="s">
        <v>240</v>
      </c>
      <c r="F22" s="84"/>
      <c r="G22" s="84"/>
      <c r="H22" s="94">
        <v>1.8300000000087961</v>
      </c>
      <c r="I22" s="97" t="s">
        <v>151</v>
      </c>
      <c r="J22" s="98">
        <v>1E-3</v>
      </c>
      <c r="K22" s="95">
        <v>-4.6999999999539242E-3</v>
      </c>
      <c r="L22" s="94">
        <v>23341.627346000001</v>
      </c>
      <c r="M22" s="96">
        <v>102.28</v>
      </c>
      <c r="N22" s="84"/>
      <c r="O22" s="94">
        <v>23.873815412999999</v>
      </c>
      <c r="P22" s="95">
        <v>1.5401485464063431E-6</v>
      </c>
      <c r="Q22" s="95">
        <v>5.7758526962217005E-2</v>
      </c>
      <c r="R22" s="95">
        <f>O22/'סכום נכסי הקרן'!$C$42</f>
        <v>1.1324326373646618E-2</v>
      </c>
    </row>
    <row r="23" spans="2:48" s="121" customFormat="1">
      <c r="B23" s="86" t="s">
        <v>255</v>
      </c>
      <c r="C23" s="84" t="s">
        <v>256</v>
      </c>
      <c r="D23" s="97" t="s">
        <v>107</v>
      </c>
      <c r="E23" s="84" t="s">
        <v>240</v>
      </c>
      <c r="F23" s="84"/>
      <c r="G23" s="84"/>
      <c r="H23" s="94">
        <v>6.6800000002406197</v>
      </c>
      <c r="I23" s="97" t="s">
        <v>151</v>
      </c>
      <c r="J23" s="98">
        <v>7.4999999999999997E-3</v>
      </c>
      <c r="K23" s="95">
        <v>4.1000000002640946E-3</v>
      </c>
      <c r="L23" s="94">
        <v>6603.7627190000003</v>
      </c>
      <c r="M23" s="96">
        <v>103.21</v>
      </c>
      <c r="N23" s="84"/>
      <c r="O23" s="94">
        <v>6.8157434019999998</v>
      </c>
      <c r="P23" s="95">
        <v>4.7382154675432063E-7</v>
      </c>
      <c r="Q23" s="95">
        <v>1.6489500829331458E-2</v>
      </c>
      <c r="R23" s="95">
        <f>O23/'סכום נכסי הקרן'!$C$42</f>
        <v>3.2329856551227124E-3</v>
      </c>
    </row>
    <row r="24" spans="2:48" s="121" customFormat="1">
      <c r="B24" s="86" t="s">
        <v>257</v>
      </c>
      <c r="C24" s="84" t="s">
        <v>258</v>
      </c>
      <c r="D24" s="97" t="s">
        <v>107</v>
      </c>
      <c r="E24" s="84" t="s">
        <v>240</v>
      </c>
      <c r="F24" s="84"/>
      <c r="G24" s="84"/>
      <c r="H24" s="94">
        <v>22.839999997815848</v>
      </c>
      <c r="I24" s="97" t="s">
        <v>151</v>
      </c>
      <c r="J24" s="98">
        <v>0.01</v>
      </c>
      <c r="K24" s="95">
        <v>1.7699999996742936E-2</v>
      </c>
      <c r="L24" s="94">
        <v>2444.4102160000002</v>
      </c>
      <c r="M24" s="96">
        <v>85.41</v>
      </c>
      <c r="N24" s="84"/>
      <c r="O24" s="94">
        <v>2.0877706840000001</v>
      </c>
      <c r="P24" s="95">
        <v>2.2229960321087173E-7</v>
      </c>
      <c r="Q24" s="95">
        <v>5.0509965523599255E-3</v>
      </c>
      <c r="R24" s="95">
        <f>O24/'סכום נכסי הקרן'!$C$42</f>
        <v>9.9031496264620294E-4</v>
      </c>
    </row>
    <row r="25" spans="2:48" s="121" customFormat="1">
      <c r="B25" s="86" t="s">
        <v>259</v>
      </c>
      <c r="C25" s="84" t="s">
        <v>260</v>
      </c>
      <c r="D25" s="97" t="s">
        <v>107</v>
      </c>
      <c r="E25" s="84" t="s">
        <v>240</v>
      </c>
      <c r="F25" s="84"/>
      <c r="G25" s="84"/>
      <c r="H25" s="94">
        <v>3.5999999999824079</v>
      </c>
      <c r="I25" s="97" t="s">
        <v>151</v>
      </c>
      <c r="J25" s="98">
        <v>2.75E-2</v>
      </c>
      <c r="K25" s="95">
        <v>-1.8999999999736123E-3</v>
      </c>
      <c r="L25" s="94">
        <v>19566.099268000002</v>
      </c>
      <c r="M25" s="96">
        <v>116.21</v>
      </c>
      <c r="N25" s="84"/>
      <c r="O25" s="94">
        <v>22.737763174000001</v>
      </c>
      <c r="P25" s="95">
        <v>1.1800142370534412E-6</v>
      </c>
      <c r="Q25" s="95">
        <v>5.501004697518326E-2</v>
      </c>
      <c r="R25" s="95">
        <f>O25/'סכום נכסי הקרן'!$C$42</f>
        <v>1.0785450366213697E-2</v>
      </c>
    </row>
    <row r="26" spans="2:48" s="121" customFormat="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20" customFormat="1">
      <c r="B27" s="115" t="s">
        <v>37</v>
      </c>
      <c r="C27" s="111"/>
      <c r="D27" s="111"/>
      <c r="E27" s="111"/>
      <c r="F27" s="111"/>
      <c r="G27" s="111"/>
      <c r="H27" s="112">
        <v>6.4235581393552845</v>
      </c>
      <c r="I27" s="111"/>
      <c r="J27" s="111"/>
      <c r="K27" s="113">
        <v>1.7194948022746476E-2</v>
      </c>
      <c r="L27" s="112"/>
      <c r="M27" s="116"/>
      <c r="N27" s="111"/>
      <c r="O27" s="112">
        <v>250.99997461699999</v>
      </c>
      <c r="P27" s="111"/>
      <c r="Q27" s="113">
        <v>0.60725060283148213</v>
      </c>
      <c r="R27" s="113">
        <f>O27/'סכום נכסי הקרן'!$C$42</f>
        <v>0.11905954633427175</v>
      </c>
    </row>
    <row r="28" spans="2:48" s="121" customFormat="1">
      <c r="B28" s="85" t="s">
        <v>23</v>
      </c>
      <c r="C28" s="82"/>
      <c r="D28" s="82"/>
      <c r="E28" s="82"/>
      <c r="F28" s="82"/>
      <c r="G28" s="82"/>
      <c r="H28" s="91">
        <v>6.4235581393552845</v>
      </c>
      <c r="I28" s="82"/>
      <c r="J28" s="82"/>
      <c r="K28" s="92">
        <v>1.7194948022746476E-2</v>
      </c>
      <c r="L28" s="91"/>
      <c r="M28" s="93"/>
      <c r="N28" s="82"/>
      <c r="O28" s="91">
        <v>250.99997461699999</v>
      </c>
      <c r="P28" s="82"/>
      <c r="Q28" s="92">
        <v>0.60725060283148213</v>
      </c>
      <c r="R28" s="92">
        <f>O28/'סכום נכסי הקרן'!$C$42</f>
        <v>0.11905954633427175</v>
      </c>
    </row>
    <row r="29" spans="2:48" s="121" customFormat="1">
      <c r="B29" s="86" t="s">
        <v>261</v>
      </c>
      <c r="C29" s="84" t="s">
        <v>262</v>
      </c>
      <c r="D29" s="97" t="s">
        <v>107</v>
      </c>
      <c r="E29" s="84" t="s">
        <v>240</v>
      </c>
      <c r="F29" s="84"/>
      <c r="G29" s="84"/>
      <c r="H29" s="94">
        <v>0.16000004522426145</v>
      </c>
      <c r="I29" s="97" t="s">
        <v>151</v>
      </c>
      <c r="J29" s="98">
        <v>0.06</v>
      </c>
      <c r="K29" s="95">
        <v>1.200000904485229E-3</v>
      </c>
      <c r="L29" s="94">
        <v>4.1728680000000002</v>
      </c>
      <c r="M29" s="96">
        <v>105.98</v>
      </c>
      <c r="N29" s="84"/>
      <c r="O29" s="94">
        <v>4.4224050000000008E-3</v>
      </c>
      <c r="P29" s="95">
        <v>3.623876207886851E-10</v>
      </c>
      <c r="Q29" s="95">
        <v>1.0699236548978815E-5</v>
      </c>
      <c r="R29" s="95">
        <f>O29/'סכום נכסי הקרן'!$C$42</f>
        <v>2.0977274352710386E-6</v>
      </c>
    </row>
    <row r="30" spans="2:48" s="121" customFormat="1">
      <c r="B30" s="86" t="s">
        <v>263</v>
      </c>
      <c r="C30" s="84" t="s">
        <v>264</v>
      </c>
      <c r="D30" s="97" t="s">
        <v>107</v>
      </c>
      <c r="E30" s="84" t="s">
        <v>240</v>
      </c>
      <c r="F30" s="84"/>
      <c r="G30" s="84"/>
      <c r="H30" s="94">
        <v>6.5800000000051559</v>
      </c>
      <c r="I30" s="97" t="s">
        <v>151</v>
      </c>
      <c r="J30" s="98">
        <v>6.25E-2</v>
      </c>
      <c r="K30" s="95">
        <v>1.9699999999819556E-2</v>
      </c>
      <c r="L30" s="94">
        <v>11768.18017</v>
      </c>
      <c r="M30" s="96">
        <v>131.86000000000001</v>
      </c>
      <c r="N30" s="84"/>
      <c r="O30" s="94">
        <v>15.517522824</v>
      </c>
      <c r="P30" s="95">
        <v>6.9378074267374562E-7</v>
      </c>
      <c r="Q30" s="95">
        <v>3.7541936423315755E-2</v>
      </c>
      <c r="R30" s="95">
        <f>O30/'סכום נכסי הקרן'!$C$42</f>
        <v>7.3605952768571216E-3</v>
      </c>
    </row>
    <row r="31" spans="2:48" s="121" customFormat="1">
      <c r="B31" s="86" t="s">
        <v>265</v>
      </c>
      <c r="C31" s="84" t="s">
        <v>266</v>
      </c>
      <c r="D31" s="97" t="s">
        <v>107</v>
      </c>
      <c r="E31" s="84" t="s">
        <v>240</v>
      </c>
      <c r="F31" s="84"/>
      <c r="G31" s="84"/>
      <c r="H31" s="94">
        <v>4.7699999998587028</v>
      </c>
      <c r="I31" s="97" t="s">
        <v>151</v>
      </c>
      <c r="J31" s="98">
        <v>3.7499999999999999E-2</v>
      </c>
      <c r="K31" s="95">
        <v>1.5699999999740474E-2</v>
      </c>
      <c r="L31" s="94">
        <v>12197.897364</v>
      </c>
      <c r="M31" s="96">
        <v>113.72</v>
      </c>
      <c r="N31" s="84"/>
      <c r="O31" s="94">
        <v>13.871448447999999</v>
      </c>
      <c r="P31" s="95">
        <v>7.7659057975858643E-7</v>
      </c>
      <c r="Q31" s="95">
        <v>3.3559546948349825E-2</v>
      </c>
      <c r="R31" s="95">
        <f>O31/'סכום נכסי הקרן'!$C$42</f>
        <v>6.5797949252312847E-3</v>
      </c>
    </row>
    <row r="32" spans="2:48" s="121" customFormat="1">
      <c r="B32" s="86" t="s">
        <v>267</v>
      </c>
      <c r="C32" s="84" t="s">
        <v>268</v>
      </c>
      <c r="D32" s="97" t="s">
        <v>107</v>
      </c>
      <c r="E32" s="84" t="s">
        <v>240</v>
      </c>
      <c r="F32" s="84"/>
      <c r="G32" s="84"/>
      <c r="H32" s="94">
        <v>17.710000000175199</v>
      </c>
      <c r="I32" s="97" t="s">
        <v>151</v>
      </c>
      <c r="J32" s="98">
        <v>3.7499999999999999E-2</v>
      </c>
      <c r="K32" s="95">
        <v>3.4400000000265607E-2</v>
      </c>
      <c r="L32" s="94">
        <v>18079.004165999999</v>
      </c>
      <c r="M32" s="96">
        <v>108.29</v>
      </c>
      <c r="N32" s="84"/>
      <c r="O32" s="94">
        <v>19.577752967000002</v>
      </c>
      <c r="P32" s="95">
        <v>1.9703882898866758E-6</v>
      </c>
      <c r="Q32" s="95">
        <v>4.7364954157614422E-2</v>
      </c>
      <c r="R32" s="95">
        <f>O32/'סכום נכסי הקרן'!$C$42</f>
        <v>9.2865283753602104E-3</v>
      </c>
    </row>
    <row r="33" spans="2:18" s="121" customFormat="1">
      <c r="B33" s="86" t="s">
        <v>269</v>
      </c>
      <c r="C33" s="84" t="s">
        <v>270</v>
      </c>
      <c r="D33" s="97" t="s">
        <v>107</v>
      </c>
      <c r="E33" s="84" t="s">
        <v>240</v>
      </c>
      <c r="F33" s="84"/>
      <c r="G33" s="84"/>
      <c r="H33" s="94">
        <v>0.40999999998126824</v>
      </c>
      <c r="I33" s="97" t="s">
        <v>151</v>
      </c>
      <c r="J33" s="98">
        <v>2.2499999999999999E-2</v>
      </c>
      <c r="K33" s="95">
        <v>2.8999999995629249E-3</v>
      </c>
      <c r="L33" s="94">
        <v>7840.7712380000003</v>
      </c>
      <c r="M33" s="96">
        <v>102.13</v>
      </c>
      <c r="N33" s="84"/>
      <c r="O33" s="94">
        <v>8.0077795149999993</v>
      </c>
      <c r="P33" s="95">
        <v>4.5192234369500145E-7</v>
      </c>
      <c r="Q33" s="95">
        <v>1.9373424022234922E-2</v>
      </c>
      <c r="R33" s="95">
        <f>O33/'סכום נכסי הקרן'!$C$42</f>
        <v>3.7984171020557607E-3</v>
      </c>
    </row>
    <row r="34" spans="2:18" s="121" customFormat="1">
      <c r="B34" s="86" t="s">
        <v>271</v>
      </c>
      <c r="C34" s="84" t="s">
        <v>272</v>
      </c>
      <c r="D34" s="97" t="s">
        <v>107</v>
      </c>
      <c r="E34" s="84" t="s">
        <v>240</v>
      </c>
      <c r="F34" s="84"/>
      <c r="G34" s="84"/>
      <c r="H34" s="94">
        <v>3.8399999998756189</v>
      </c>
      <c r="I34" s="97" t="s">
        <v>151</v>
      </c>
      <c r="J34" s="98">
        <v>1.2500000000000001E-2</v>
      </c>
      <c r="K34" s="95">
        <v>1.2499999999764429E-2</v>
      </c>
      <c r="L34" s="94">
        <v>10600.890128999999</v>
      </c>
      <c r="M34" s="96">
        <v>100.11</v>
      </c>
      <c r="N34" s="84"/>
      <c r="O34" s="94">
        <v>10.612551573000001</v>
      </c>
      <c r="P34" s="95">
        <v>9.1243653541548947E-7</v>
      </c>
      <c r="Q34" s="95">
        <v>2.5675215107563466E-2</v>
      </c>
      <c r="R34" s="95">
        <f>O34/'סכום נכסי הקרן'!$C$42</f>
        <v>5.0339669462455185E-3</v>
      </c>
    </row>
    <row r="35" spans="2:18" s="121" customFormat="1">
      <c r="B35" s="86" t="s">
        <v>273</v>
      </c>
      <c r="C35" s="84" t="s">
        <v>274</v>
      </c>
      <c r="D35" s="97" t="s">
        <v>107</v>
      </c>
      <c r="E35" s="84" t="s">
        <v>240</v>
      </c>
      <c r="F35" s="84"/>
      <c r="G35" s="84"/>
      <c r="H35" s="94">
        <v>4.7700000021556592</v>
      </c>
      <c r="I35" s="97" t="s">
        <v>151</v>
      </c>
      <c r="J35" s="98">
        <v>1.4999999999999999E-2</v>
      </c>
      <c r="K35" s="95">
        <v>1.5200000005549224E-2</v>
      </c>
      <c r="L35" s="94">
        <v>936.6</v>
      </c>
      <c r="M35" s="96">
        <v>100.05</v>
      </c>
      <c r="N35" s="84"/>
      <c r="O35" s="94">
        <v>0.93706827399999992</v>
      </c>
      <c r="P35" s="95">
        <v>2.5171931603083305E-7</v>
      </c>
      <c r="Q35" s="95">
        <v>2.2670730351628337E-3</v>
      </c>
      <c r="R35" s="95">
        <f>O35/'סכום נכסי הקרן'!$C$42</f>
        <v>4.4448978035523167E-4</v>
      </c>
    </row>
    <row r="36" spans="2:18" s="121" customFormat="1">
      <c r="B36" s="86" t="s">
        <v>275</v>
      </c>
      <c r="C36" s="84" t="s">
        <v>276</v>
      </c>
      <c r="D36" s="97" t="s">
        <v>107</v>
      </c>
      <c r="E36" s="84" t="s">
        <v>240</v>
      </c>
      <c r="F36" s="84"/>
      <c r="G36" s="84"/>
      <c r="H36" s="94">
        <v>2.0700000000036867</v>
      </c>
      <c r="I36" s="97" t="s">
        <v>151</v>
      </c>
      <c r="J36" s="98">
        <v>5.0000000000000001E-3</v>
      </c>
      <c r="K36" s="95">
        <v>8.2000000001392782E-3</v>
      </c>
      <c r="L36" s="94">
        <v>24462.858377</v>
      </c>
      <c r="M36" s="96">
        <v>99.79</v>
      </c>
      <c r="N36" s="84"/>
      <c r="O36" s="94">
        <v>24.411487413</v>
      </c>
      <c r="P36" s="95">
        <v>2.3125328679250885E-6</v>
      </c>
      <c r="Q36" s="95">
        <v>5.9059330464782366E-2</v>
      </c>
      <c r="R36" s="95">
        <f>O36/'סכום נכסי הקרן'!$C$42</f>
        <v>1.1579366177910824E-2</v>
      </c>
    </row>
    <row r="37" spans="2:18" s="121" customFormat="1">
      <c r="B37" s="86" t="s">
        <v>277</v>
      </c>
      <c r="C37" s="84" t="s">
        <v>278</v>
      </c>
      <c r="D37" s="97" t="s">
        <v>107</v>
      </c>
      <c r="E37" s="84" t="s">
        <v>240</v>
      </c>
      <c r="F37" s="84"/>
      <c r="G37" s="84"/>
      <c r="H37" s="94">
        <v>2.8099999999685776</v>
      </c>
      <c r="I37" s="97" t="s">
        <v>151</v>
      </c>
      <c r="J37" s="98">
        <v>5.5E-2</v>
      </c>
      <c r="K37" s="95">
        <v>1.0500000000019891E-2</v>
      </c>
      <c r="L37" s="94">
        <v>21221.340639999999</v>
      </c>
      <c r="M37" s="96">
        <v>118.47</v>
      </c>
      <c r="N37" s="84"/>
      <c r="O37" s="94">
        <v>25.140921558999995</v>
      </c>
      <c r="P37" s="95">
        <v>1.1817665191379377E-6</v>
      </c>
      <c r="Q37" s="95">
        <v>6.0824068989398787E-2</v>
      </c>
      <c r="R37" s="95">
        <f>O37/'סכום נכסי הקרן'!$C$42</f>
        <v>1.1925366605345149E-2</v>
      </c>
    </row>
    <row r="38" spans="2:18" s="121" customFormat="1">
      <c r="B38" s="86" t="s">
        <v>279</v>
      </c>
      <c r="C38" s="84" t="s">
        <v>280</v>
      </c>
      <c r="D38" s="97" t="s">
        <v>107</v>
      </c>
      <c r="E38" s="84" t="s">
        <v>240</v>
      </c>
      <c r="F38" s="84"/>
      <c r="G38" s="84"/>
      <c r="H38" s="94">
        <v>14.53000000013915</v>
      </c>
      <c r="I38" s="97" t="s">
        <v>151</v>
      </c>
      <c r="J38" s="98">
        <v>5.5E-2</v>
      </c>
      <c r="K38" s="95">
        <v>3.180000000032112E-2</v>
      </c>
      <c r="L38" s="94">
        <v>15714.648899</v>
      </c>
      <c r="M38" s="96">
        <v>142.68</v>
      </c>
      <c r="N38" s="84"/>
      <c r="O38" s="94">
        <v>22.421660296000002</v>
      </c>
      <c r="P38" s="95">
        <v>8.594930184526855E-7</v>
      </c>
      <c r="Q38" s="95">
        <v>5.424529126747784E-2</v>
      </c>
      <c r="R38" s="95">
        <f>O38/'סכום נכסי הקרן'!$C$42</f>
        <v>1.0635509852048048E-2</v>
      </c>
    </row>
    <row r="39" spans="2:18" s="121" customFormat="1">
      <c r="B39" s="86" t="s">
        <v>281</v>
      </c>
      <c r="C39" s="84" t="s">
        <v>282</v>
      </c>
      <c r="D39" s="97" t="s">
        <v>107</v>
      </c>
      <c r="E39" s="84" t="s">
        <v>240</v>
      </c>
      <c r="F39" s="84"/>
      <c r="G39" s="84"/>
      <c r="H39" s="94">
        <v>3.8800000001418256</v>
      </c>
      <c r="I39" s="97" t="s">
        <v>151</v>
      </c>
      <c r="J39" s="98">
        <v>4.2500000000000003E-2</v>
      </c>
      <c r="K39" s="95">
        <v>1.3299999999898695E-2</v>
      </c>
      <c r="L39" s="94">
        <v>5141.3059400000002</v>
      </c>
      <c r="M39" s="96">
        <v>115.2</v>
      </c>
      <c r="N39" s="84"/>
      <c r="O39" s="94">
        <v>5.9227842819999994</v>
      </c>
      <c r="P39" s="95">
        <v>2.8696680633507087E-7</v>
      </c>
      <c r="Q39" s="95">
        <v>1.4329142188852362E-2</v>
      </c>
      <c r="R39" s="95">
        <f>O39/'סכום נכסי הקרן'!$C$42</f>
        <v>2.8094186492515897E-3</v>
      </c>
    </row>
    <row r="40" spans="2:18" s="121" customFormat="1">
      <c r="B40" s="86" t="s">
        <v>283</v>
      </c>
      <c r="C40" s="84" t="s">
        <v>284</v>
      </c>
      <c r="D40" s="97" t="s">
        <v>107</v>
      </c>
      <c r="E40" s="84" t="s">
        <v>240</v>
      </c>
      <c r="F40" s="84"/>
      <c r="G40" s="84"/>
      <c r="H40" s="94">
        <v>7.5699999998886538</v>
      </c>
      <c r="I40" s="97" t="s">
        <v>151</v>
      </c>
      <c r="J40" s="98">
        <v>0.02</v>
      </c>
      <c r="K40" s="95">
        <v>2.0999999999587605E-2</v>
      </c>
      <c r="L40" s="94">
        <v>31282.378315999998</v>
      </c>
      <c r="M40" s="96">
        <v>100.77</v>
      </c>
      <c r="N40" s="84"/>
      <c r="O40" s="94">
        <v>31.523252242999998</v>
      </c>
      <c r="P40" s="95">
        <v>2.193058337687464E-6</v>
      </c>
      <c r="Q40" s="95">
        <v>7.6265003440658174E-2</v>
      </c>
      <c r="R40" s="95">
        <f>O40/'סכום נכסי הקרן'!$C$42</f>
        <v>1.4952766894734966E-2</v>
      </c>
    </row>
    <row r="41" spans="2:18" s="121" customFormat="1">
      <c r="B41" s="86" t="s">
        <v>285</v>
      </c>
      <c r="C41" s="84" t="s">
        <v>286</v>
      </c>
      <c r="D41" s="97" t="s">
        <v>107</v>
      </c>
      <c r="E41" s="84" t="s">
        <v>240</v>
      </c>
      <c r="F41" s="84"/>
      <c r="G41" s="84"/>
      <c r="H41" s="94">
        <v>2.3000000000722456</v>
      </c>
      <c r="I41" s="97" t="s">
        <v>151</v>
      </c>
      <c r="J41" s="98">
        <v>0.01</v>
      </c>
      <c r="K41" s="95">
        <v>8.7000000000825653E-3</v>
      </c>
      <c r="L41" s="94">
        <v>19192.337307999998</v>
      </c>
      <c r="M41" s="96">
        <v>100.97</v>
      </c>
      <c r="N41" s="84"/>
      <c r="O41" s="94">
        <v>19.378503832</v>
      </c>
      <c r="P41" s="95">
        <v>1.3178289265369289E-6</v>
      </c>
      <c r="Q41" s="95">
        <v>4.6882905673238967E-2</v>
      </c>
      <c r="R41" s="95">
        <f>O41/'סכום נכסי הקרן'!$C$42</f>
        <v>9.1920163673140168E-3</v>
      </c>
    </row>
    <row r="42" spans="2:18" s="121" customFormat="1">
      <c r="B42" s="86" t="s">
        <v>287</v>
      </c>
      <c r="C42" s="84" t="s">
        <v>288</v>
      </c>
      <c r="D42" s="97" t="s">
        <v>107</v>
      </c>
      <c r="E42" s="84" t="s">
        <v>240</v>
      </c>
      <c r="F42" s="84"/>
      <c r="G42" s="84"/>
      <c r="H42" s="94">
        <v>6.3200000000077505</v>
      </c>
      <c r="I42" s="97" t="s">
        <v>151</v>
      </c>
      <c r="J42" s="98">
        <v>1.7500000000000002E-2</v>
      </c>
      <c r="K42" s="95">
        <v>1.869999999990796E-2</v>
      </c>
      <c r="L42" s="94">
        <v>20674.599056999999</v>
      </c>
      <c r="M42" s="96">
        <v>99.85</v>
      </c>
      <c r="N42" s="84"/>
      <c r="O42" s="94">
        <v>20.643586337000002</v>
      </c>
      <c r="P42" s="95">
        <v>1.1245199855688789E-6</v>
      </c>
      <c r="Q42" s="95">
        <v>4.9943551854438946E-2</v>
      </c>
      <c r="R42" s="95">
        <f>O42/'סכום נכסי הקרן'!$C$42</f>
        <v>9.7920967033800071E-3</v>
      </c>
    </row>
    <row r="43" spans="2:18" s="121" customFormat="1">
      <c r="B43" s="86" t="s">
        <v>289</v>
      </c>
      <c r="C43" s="84" t="s">
        <v>290</v>
      </c>
      <c r="D43" s="97" t="s">
        <v>107</v>
      </c>
      <c r="E43" s="84" t="s">
        <v>240</v>
      </c>
      <c r="F43" s="84"/>
      <c r="G43" s="84"/>
      <c r="H43" s="94">
        <v>8.8100000000475038</v>
      </c>
      <c r="I43" s="97" t="s">
        <v>151</v>
      </c>
      <c r="J43" s="98">
        <v>2.2499999999999999E-2</v>
      </c>
      <c r="K43" s="95">
        <v>2.2900000000118763E-2</v>
      </c>
      <c r="L43" s="94">
        <v>16799.906591999999</v>
      </c>
      <c r="M43" s="96">
        <v>100.24</v>
      </c>
      <c r="N43" s="84"/>
      <c r="O43" s="94">
        <v>16.840226919999999</v>
      </c>
      <c r="P43" s="95">
        <v>2.7425754709542499E-6</v>
      </c>
      <c r="Q43" s="95">
        <v>4.0741987980648743E-2</v>
      </c>
      <c r="R43" s="95">
        <f>O43/'סכום נכסי הקרן'!$C$42</f>
        <v>7.9880078885298592E-3</v>
      </c>
    </row>
    <row r="44" spans="2:18" s="121" customFormat="1">
      <c r="B44" s="86" t="s">
        <v>291</v>
      </c>
      <c r="C44" s="84" t="s">
        <v>292</v>
      </c>
      <c r="D44" s="97" t="s">
        <v>107</v>
      </c>
      <c r="E44" s="84" t="s">
        <v>240</v>
      </c>
      <c r="F44" s="84"/>
      <c r="G44" s="84"/>
      <c r="H44" s="94">
        <v>1.0399999999901166</v>
      </c>
      <c r="I44" s="97" t="s">
        <v>151</v>
      </c>
      <c r="J44" s="98">
        <v>0.05</v>
      </c>
      <c r="K44" s="95">
        <v>5.5999999998517513E-3</v>
      </c>
      <c r="L44" s="94">
        <v>14802.052997999999</v>
      </c>
      <c r="M44" s="96">
        <v>109.37</v>
      </c>
      <c r="N44" s="84"/>
      <c r="O44" s="94">
        <v>16.189005729000002</v>
      </c>
      <c r="P44" s="95">
        <v>7.9971457380314729E-7</v>
      </c>
      <c r="Q44" s="95">
        <v>3.9166472041195728E-2</v>
      </c>
      <c r="R44" s="95">
        <f>O44/'סכום נכסי הקרן'!$C$42</f>
        <v>7.6791070622168967E-3</v>
      </c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B48" s="99" t="s">
        <v>99</v>
      </c>
      <c r="C48" s="100"/>
      <c r="D48" s="100"/>
    </row>
    <row r="49" spans="2:4">
      <c r="B49" s="99" t="s">
        <v>217</v>
      </c>
      <c r="C49" s="100"/>
      <c r="D49" s="100"/>
    </row>
    <row r="50" spans="2:4">
      <c r="B50" s="138" t="s">
        <v>225</v>
      </c>
      <c r="C50" s="138"/>
      <c r="D50" s="138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166</v>
      </c>
      <c r="C1" s="78" t="s" vm="1">
        <v>235</v>
      </c>
    </row>
    <row r="2" spans="2:67">
      <c r="B2" s="57" t="s">
        <v>165</v>
      </c>
      <c r="C2" s="78" t="s">
        <v>236</v>
      </c>
    </row>
    <row r="3" spans="2:67">
      <c r="B3" s="57" t="s">
        <v>167</v>
      </c>
      <c r="C3" s="78" t="s">
        <v>237</v>
      </c>
    </row>
    <row r="4" spans="2:67">
      <c r="B4" s="57" t="s">
        <v>168</v>
      </c>
      <c r="C4" s="78">
        <v>2149</v>
      </c>
    </row>
    <row r="6" spans="2:67" ht="26.25" customHeight="1">
      <c r="B6" s="135" t="s">
        <v>196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74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44"/>
      <c r="BJ7" s="3"/>
      <c r="BO7" s="3"/>
    </row>
    <row r="8" spans="2:67" s="3" customFormat="1" ht="78.75">
      <c r="B8" s="38" t="s">
        <v>102</v>
      </c>
      <c r="C8" s="14" t="s">
        <v>36</v>
      </c>
      <c r="D8" s="14" t="s">
        <v>106</v>
      </c>
      <c r="E8" s="14" t="s">
        <v>212</v>
      </c>
      <c r="F8" s="14" t="s">
        <v>104</v>
      </c>
      <c r="G8" s="14" t="s">
        <v>48</v>
      </c>
      <c r="H8" s="14" t="s">
        <v>15</v>
      </c>
      <c r="I8" s="14" t="s">
        <v>49</v>
      </c>
      <c r="J8" s="14" t="s">
        <v>89</v>
      </c>
      <c r="K8" s="14" t="s">
        <v>18</v>
      </c>
      <c r="L8" s="14" t="s">
        <v>88</v>
      </c>
      <c r="M8" s="14" t="s">
        <v>17</v>
      </c>
      <c r="N8" s="14" t="s">
        <v>19</v>
      </c>
      <c r="O8" s="14" t="s">
        <v>219</v>
      </c>
      <c r="P8" s="14" t="s">
        <v>218</v>
      </c>
      <c r="Q8" s="14" t="s">
        <v>47</v>
      </c>
      <c r="R8" s="14" t="s">
        <v>46</v>
      </c>
      <c r="S8" s="14" t="s">
        <v>169</v>
      </c>
      <c r="T8" s="39" t="s">
        <v>171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226</v>
      </c>
      <c r="P9" s="17"/>
      <c r="Q9" s="17" t="s">
        <v>222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0" t="s">
        <v>101</v>
      </c>
      <c r="S10" s="46" t="s">
        <v>172</v>
      </c>
      <c r="T10" s="73" t="s">
        <v>213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90" zoomScaleNormal="90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166</v>
      </c>
      <c r="C1" s="78" t="s" vm="1">
        <v>235</v>
      </c>
    </row>
    <row r="2" spans="2:66">
      <c r="B2" s="57" t="s">
        <v>165</v>
      </c>
      <c r="C2" s="78" t="s">
        <v>236</v>
      </c>
    </row>
    <row r="3" spans="2:66">
      <c r="B3" s="57" t="s">
        <v>167</v>
      </c>
      <c r="C3" s="78" t="s">
        <v>237</v>
      </c>
    </row>
    <row r="4" spans="2:66">
      <c r="B4" s="57" t="s">
        <v>168</v>
      </c>
      <c r="C4" s="78">
        <v>2149</v>
      </c>
    </row>
    <row r="6" spans="2:66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75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78.75">
      <c r="B8" s="23" t="s">
        <v>102</v>
      </c>
      <c r="C8" s="31" t="s">
        <v>36</v>
      </c>
      <c r="D8" s="31" t="s">
        <v>106</v>
      </c>
      <c r="E8" s="31" t="s">
        <v>212</v>
      </c>
      <c r="F8" s="31" t="s">
        <v>104</v>
      </c>
      <c r="G8" s="31" t="s">
        <v>48</v>
      </c>
      <c r="H8" s="31" t="s">
        <v>15</v>
      </c>
      <c r="I8" s="31" t="s">
        <v>49</v>
      </c>
      <c r="J8" s="31" t="s">
        <v>89</v>
      </c>
      <c r="K8" s="31" t="s">
        <v>18</v>
      </c>
      <c r="L8" s="31" t="s">
        <v>88</v>
      </c>
      <c r="M8" s="31" t="s">
        <v>17</v>
      </c>
      <c r="N8" s="31" t="s">
        <v>19</v>
      </c>
      <c r="O8" s="14" t="s">
        <v>219</v>
      </c>
      <c r="P8" s="31" t="s">
        <v>218</v>
      </c>
      <c r="Q8" s="31" t="s">
        <v>233</v>
      </c>
      <c r="R8" s="31" t="s">
        <v>47</v>
      </c>
      <c r="S8" s="14" t="s">
        <v>46</v>
      </c>
      <c r="T8" s="31" t="s">
        <v>169</v>
      </c>
      <c r="U8" s="15" t="s">
        <v>171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226</v>
      </c>
      <c r="P9" s="33"/>
      <c r="Q9" s="17" t="s">
        <v>222</v>
      </c>
      <c r="R9" s="33" t="s">
        <v>222</v>
      </c>
      <c r="S9" s="17" t="s">
        <v>20</v>
      </c>
      <c r="T9" s="33" t="s">
        <v>222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100</v>
      </c>
      <c r="R10" s="20" t="s">
        <v>101</v>
      </c>
      <c r="S10" s="20" t="s">
        <v>172</v>
      </c>
      <c r="T10" s="21" t="s">
        <v>213</v>
      </c>
      <c r="U10" s="21" t="s">
        <v>228</v>
      </c>
      <c r="V10" s="5"/>
      <c r="BI10" s="1"/>
      <c r="BJ10" s="3"/>
      <c r="BK10" s="1"/>
    </row>
    <row r="11" spans="2:66" s="4" customFormat="1" ht="18" customHeight="1">
      <c r="B11" s="117" t="s">
        <v>30</v>
      </c>
      <c r="C11" s="82"/>
      <c r="D11" s="82"/>
      <c r="E11" s="82"/>
      <c r="F11" s="82"/>
      <c r="G11" s="82"/>
      <c r="H11" s="82"/>
      <c r="I11" s="82"/>
      <c r="J11" s="82"/>
      <c r="K11" s="91">
        <v>1.21</v>
      </c>
      <c r="L11" s="82"/>
      <c r="M11" s="82"/>
      <c r="N11" s="103">
        <v>7.4000000000000012E-3</v>
      </c>
      <c r="O11" s="91"/>
      <c r="P11" s="93"/>
      <c r="Q11" s="82"/>
      <c r="R11" s="91">
        <v>1.4485599999999998</v>
      </c>
      <c r="S11" s="82"/>
      <c r="T11" s="92">
        <v>1</v>
      </c>
      <c r="U11" s="92">
        <f>R11/'סכום נכסי הקרן'!$C$42</f>
        <v>6.8711121067297431E-4</v>
      </c>
      <c r="V11" s="122"/>
      <c r="W11" s="119"/>
      <c r="X11" s="119"/>
      <c r="BI11" s="100"/>
      <c r="BJ11" s="3"/>
      <c r="BK11" s="100"/>
      <c r="BN11" s="100"/>
    </row>
    <row r="12" spans="2:66" s="100" customFormat="1">
      <c r="B12" s="81" t="s">
        <v>216</v>
      </c>
      <c r="C12" s="82"/>
      <c r="D12" s="82"/>
      <c r="E12" s="82"/>
      <c r="F12" s="82"/>
      <c r="G12" s="82"/>
      <c r="H12" s="82"/>
      <c r="I12" s="82"/>
      <c r="J12" s="82"/>
      <c r="K12" s="91">
        <v>1.21</v>
      </c>
      <c r="L12" s="82"/>
      <c r="M12" s="82"/>
      <c r="N12" s="103">
        <v>7.4000000000000012E-3</v>
      </c>
      <c r="O12" s="91"/>
      <c r="P12" s="93"/>
      <c r="Q12" s="82"/>
      <c r="R12" s="91">
        <v>1.4485599999999998</v>
      </c>
      <c r="S12" s="82"/>
      <c r="T12" s="92">
        <v>1</v>
      </c>
      <c r="U12" s="92">
        <f>R12/'סכום נכסי הקרן'!$C$42</f>
        <v>6.8711121067297431E-4</v>
      </c>
      <c r="V12" s="120"/>
      <c r="W12" s="120"/>
      <c r="X12" s="120"/>
      <c r="BJ12" s="3"/>
    </row>
    <row r="13" spans="2:66" ht="20.25">
      <c r="B13" s="102" t="s">
        <v>29</v>
      </c>
      <c r="C13" s="82"/>
      <c r="D13" s="82"/>
      <c r="E13" s="82"/>
      <c r="F13" s="82"/>
      <c r="G13" s="82"/>
      <c r="H13" s="82"/>
      <c r="I13" s="82"/>
      <c r="J13" s="82"/>
      <c r="K13" s="91">
        <v>1.21</v>
      </c>
      <c r="L13" s="82"/>
      <c r="M13" s="82"/>
      <c r="N13" s="103">
        <v>7.4000000000000012E-3</v>
      </c>
      <c r="O13" s="91"/>
      <c r="P13" s="93"/>
      <c r="Q13" s="82"/>
      <c r="R13" s="91">
        <v>1.4485599999999998</v>
      </c>
      <c r="S13" s="82"/>
      <c r="T13" s="92">
        <v>1</v>
      </c>
      <c r="U13" s="92">
        <f>R13/'סכום נכסי הקרן'!$C$42</f>
        <v>6.8711121067297431E-4</v>
      </c>
      <c r="V13" s="121"/>
      <c r="W13" s="121"/>
      <c r="X13" s="121"/>
      <c r="BJ13" s="4"/>
    </row>
    <row r="14" spans="2:66">
      <c r="B14" s="87" t="s">
        <v>293</v>
      </c>
      <c r="C14" s="84" t="s">
        <v>294</v>
      </c>
      <c r="D14" s="97" t="s">
        <v>107</v>
      </c>
      <c r="E14" s="97" t="s">
        <v>295</v>
      </c>
      <c r="F14" s="84" t="s">
        <v>296</v>
      </c>
      <c r="G14" s="97" t="s">
        <v>297</v>
      </c>
      <c r="H14" s="84" t="s">
        <v>298</v>
      </c>
      <c r="I14" s="84" t="s">
        <v>147</v>
      </c>
      <c r="J14" s="84"/>
      <c r="K14" s="94">
        <v>1.21</v>
      </c>
      <c r="L14" s="97" t="s">
        <v>151</v>
      </c>
      <c r="M14" s="98">
        <v>4.0999999999999995E-2</v>
      </c>
      <c r="N14" s="98">
        <v>7.4000000000000012E-3</v>
      </c>
      <c r="O14" s="94">
        <v>1110</v>
      </c>
      <c r="P14" s="96">
        <v>130.5</v>
      </c>
      <c r="Q14" s="84"/>
      <c r="R14" s="94">
        <v>1.4485599999999998</v>
      </c>
      <c r="S14" s="95">
        <v>4.748999950456379E-7</v>
      </c>
      <c r="T14" s="95">
        <v>1</v>
      </c>
      <c r="U14" s="95">
        <f>R14/'סכום נכסי הקרן'!$C$42</f>
        <v>6.8711121067297431E-4</v>
      </c>
      <c r="V14" s="121"/>
      <c r="W14" s="121"/>
      <c r="X14" s="121"/>
    </row>
    <row r="15" spans="2:66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94"/>
      <c r="P15" s="96"/>
      <c r="Q15" s="84"/>
      <c r="R15" s="84"/>
      <c r="S15" s="84"/>
      <c r="T15" s="95"/>
      <c r="U15" s="84"/>
      <c r="V15" s="121"/>
      <c r="W15" s="121"/>
      <c r="X15" s="121"/>
    </row>
    <row r="16" spans="2:66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21"/>
      <c r="W16" s="121"/>
      <c r="X16" s="121"/>
    </row>
    <row r="17" spans="2:61" ht="2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21"/>
      <c r="W17" s="121"/>
      <c r="X17" s="121"/>
      <c r="BI17" s="4"/>
    </row>
    <row r="18" spans="2:61">
      <c r="B18" s="99" t="s">
        <v>234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61">
      <c r="B19" s="99" t="s">
        <v>99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BI19" s="3"/>
    </row>
    <row r="20" spans="2:61">
      <c r="B20" s="99" t="s">
        <v>217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61">
      <c r="B21" s="99" t="s">
        <v>225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61">
      <c r="B22" s="138" t="s">
        <v>230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 spans="2:2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 spans="2:2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 spans="2:2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:K22"/>
  </mergeCells>
  <phoneticPr fontId="3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8:I21 I37:I828 I12:I17 I23:I35">
      <formula1>$BM$7:$BM$10</formula1>
    </dataValidation>
    <dataValidation type="list" allowBlank="1" showInputMessage="1" showErrorMessage="1" sqref="E18:E21 E37:E822 E12:E17 E23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8:G21 G37:G555 G12:G17 G23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166</v>
      </c>
      <c r="C1" s="78" t="s" vm="1">
        <v>235</v>
      </c>
    </row>
    <row r="2" spans="2:62">
      <c r="B2" s="57" t="s">
        <v>165</v>
      </c>
      <c r="C2" s="78" t="s">
        <v>236</v>
      </c>
    </row>
    <row r="3" spans="2:62">
      <c r="B3" s="57" t="s">
        <v>167</v>
      </c>
      <c r="C3" s="78" t="s">
        <v>237</v>
      </c>
    </row>
    <row r="4" spans="2:62">
      <c r="B4" s="57" t="s">
        <v>168</v>
      </c>
      <c r="C4" s="78">
        <v>2149</v>
      </c>
    </row>
    <row r="6" spans="2:62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76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78.75">
      <c r="B8" s="23" t="s">
        <v>102</v>
      </c>
      <c r="C8" s="31" t="s">
        <v>36</v>
      </c>
      <c r="D8" s="31" t="s">
        <v>106</v>
      </c>
      <c r="E8" s="31" t="s">
        <v>212</v>
      </c>
      <c r="F8" s="31" t="s">
        <v>104</v>
      </c>
      <c r="G8" s="31" t="s">
        <v>48</v>
      </c>
      <c r="H8" s="31" t="s">
        <v>88</v>
      </c>
      <c r="I8" s="14" t="s">
        <v>219</v>
      </c>
      <c r="J8" s="14" t="s">
        <v>218</v>
      </c>
      <c r="K8" s="31" t="s">
        <v>233</v>
      </c>
      <c r="L8" s="14" t="s">
        <v>47</v>
      </c>
      <c r="M8" s="14" t="s">
        <v>46</v>
      </c>
      <c r="N8" s="14" t="s">
        <v>169</v>
      </c>
      <c r="O8" s="15" t="s">
        <v>171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226</v>
      </c>
      <c r="J9" s="17"/>
      <c r="K9" s="17" t="s">
        <v>222</v>
      </c>
      <c r="L9" s="17" t="s">
        <v>222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231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166</v>
      </c>
      <c r="C1" s="78" t="s" vm="1">
        <v>235</v>
      </c>
    </row>
    <row r="2" spans="2:63">
      <c r="B2" s="57" t="s">
        <v>165</v>
      </c>
      <c r="C2" s="78" t="s">
        <v>236</v>
      </c>
    </row>
    <row r="3" spans="2:63">
      <c r="B3" s="57" t="s">
        <v>167</v>
      </c>
      <c r="C3" s="78" t="s">
        <v>237</v>
      </c>
    </row>
    <row r="4" spans="2:63">
      <c r="B4" s="57" t="s">
        <v>168</v>
      </c>
      <c r="C4" s="78">
        <v>2149</v>
      </c>
    </row>
    <row r="6" spans="2:63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77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74.25" customHeight="1">
      <c r="B8" s="23" t="s">
        <v>102</v>
      </c>
      <c r="C8" s="31" t="s">
        <v>36</v>
      </c>
      <c r="D8" s="31" t="s">
        <v>106</v>
      </c>
      <c r="E8" s="31" t="s">
        <v>104</v>
      </c>
      <c r="F8" s="31" t="s">
        <v>48</v>
      </c>
      <c r="G8" s="31" t="s">
        <v>88</v>
      </c>
      <c r="H8" s="31" t="s">
        <v>219</v>
      </c>
      <c r="I8" s="31" t="s">
        <v>218</v>
      </c>
      <c r="J8" s="31" t="s">
        <v>233</v>
      </c>
      <c r="K8" s="31" t="s">
        <v>47</v>
      </c>
      <c r="L8" s="31" t="s">
        <v>46</v>
      </c>
      <c r="M8" s="31" t="s">
        <v>169</v>
      </c>
      <c r="N8" s="15" t="s">
        <v>171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226</v>
      </c>
      <c r="I9" s="33"/>
      <c r="J9" s="17" t="s">
        <v>222</v>
      </c>
      <c r="K9" s="33" t="s">
        <v>222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19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8">
        <v>0.81152000000000002</v>
      </c>
      <c r="K11" s="88">
        <v>1590.4211700000003</v>
      </c>
      <c r="L11" s="80"/>
      <c r="M11" s="89">
        <v>1</v>
      </c>
      <c r="N11" s="89">
        <f>K11/'סכום נכסי הקרן'!$C$42</f>
        <v>0.75440176147251647</v>
      </c>
      <c r="O11" s="122"/>
      <c r="BH11" s="121"/>
      <c r="BI11" s="123"/>
      <c r="BK11" s="121"/>
    </row>
    <row r="12" spans="2:63" s="121" customFormat="1" ht="20.25">
      <c r="B12" s="81" t="s">
        <v>216</v>
      </c>
      <c r="C12" s="82"/>
      <c r="D12" s="82"/>
      <c r="E12" s="82"/>
      <c r="F12" s="82"/>
      <c r="G12" s="82"/>
      <c r="H12" s="91"/>
      <c r="I12" s="93"/>
      <c r="J12" s="82"/>
      <c r="K12" s="91">
        <v>810.76279</v>
      </c>
      <c r="L12" s="82"/>
      <c r="M12" s="92">
        <v>0.50977867076555572</v>
      </c>
      <c r="N12" s="92">
        <f>K12/'סכום נכסי הקרן'!$C$42</f>
        <v>0.38457792718665323</v>
      </c>
      <c r="BI12" s="119"/>
    </row>
    <row r="13" spans="2:63" s="121" customFormat="1">
      <c r="B13" s="102" t="s">
        <v>50</v>
      </c>
      <c r="C13" s="82"/>
      <c r="D13" s="82"/>
      <c r="E13" s="82"/>
      <c r="F13" s="82"/>
      <c r="G13" s="82"/>
      <c r="H13" s="91"/>
      <c r="I13" s="93"/>
      <c r="J13" s="82"/>
      <c r="K13" s="91">
        <v>231.05732999999998</v>
      </c>
      <c r="L13" s="82"/>
      <c r="M13" s="92">
        <v>0.14528059256152881</v>
      </c>
      <c r="N13" s="92">
        <f>K13/'סכום נכסי הקרן'!$C$42</f>
        <v>0.1095999349361883</v>
      </c>
    </row>
    <row r="14" spans="2:63" s="121" customFormat="1">
      <c r="B14" s="87" t="s">
        <v>299</v>
      </c>
      <c r="C14" s="84" t="s">
        <v>300</v>
      </c>
      <c r="D14" s="97" t="s">
        <v>107</v>
      </c>
      <c r="E14" s="84" t="s">
        <v>301</v>
      </c>
      <c r="F14" s="97" t="s">
        <v>302</v>
      </c>
      <c r="G14" s="97" t="s">
        <v>151</v>
      </c>
      <c r="H14" s="94">
        <v>4069</v>
      </c>
      <c r="I14" s="96">
        <v>1332</v>
      </c>
      <c r="J14" s="84"/>
      <c r="K14" s="94">
        <v>54.199080000000002</v>
      </c>
      <c r="L14" s="95">
        <v>5.7409970823770297E-4</v>
      </c>
      <c r="M14" s="95">
        <v>3.4078444768186777E-2</v>
      </c>
      <c r="N14" s="95">
        <f>K14/'סכום נכסי הקרן'!$C$42</f>
        <v>2.570883876136397E-2</v>
      </c>
    </row>
    <row r="15" spans="2:63" s="121" customFormat="1">
      <c r="B15" s="87" t="s">
        <v>303</v>
      </c>
      <c r="C15" s="84" t="s">
        <v>304</v>
      </c>
      <c r="D15" s="97" t="s">
        <v>107</v>
      </c>
      <c r="E15" s="84" t="s">
        <v>305</v>
      </c>
      <c r="F15" s="97" t="s">
        <v>302</v>
      </c>
      <c r="G15" s="97" t="s">
        <v>151</v>
      </c>
      <c r="H15" s="94">
        <v>4096</v>
      </c>
      <c r="I15" s="96">
        <v>1336</v>
      </c>
      <c r="J15" s="84"/>
      <c r="K15" s="94">
        <v>54.722559999999994</v>
      </c>
      <c r="L15" s="95">
        <v>5.9454956556222606E-4</v>
      </c>
      <c r="M15" s="95">
        <v>3.4407590286288744E-2</v>
      </c>
      <c r="N15" s="95">
        <f>K15/'סכום נכסי הקרן'!$C$42</f>
        <v>2.5957146720000879E-2</v>
      </c>
    </row>
    <row r="16" spans="2:63" s="121" customFormat="1" ht="20.25">
      <c r="B16" s="87" t="s">
        <v>306</v>
      </c>
      <c r="C16" s="84" t="s">
        <v>307</v>
      </c>
      <c r="D16" s="97" t="s">
        <v>107</v>
      </c>
      <c r="E16" s="84" t="s">
        <v>305</v>
      </c>
      <c r="F16" s="97" t="s">
        <v>302</v>
      </c>
      <c r="G16" s="97" t="s">
        <v>151</v>
      </c>
      <c r="H16" s="94">
        <v>0.19</v>
      </c>
      <c r="I16" s="96">
        <v>1327</v>
      </c>
      <c r="J16" s="84"/>
      <c r="K16" s="94">
        <v>2.5299999999999997E-3</v>
      </c>
      <c r="L16" s="95">
        <v>1.5085714728531056E-9</v>
      </c>
      <c r="M16" s="95">
        <v>1.590773593638721E-6</v>
      </c>
      <c r="N16" s="95">
        <f>K16/'סכום נכסי הקרן'!$C$42</f>
        <v>1.2000824011450162E-6</v>
      </c>
      <c r="BH16" s="119"/>
    </row>
    <row r="17" spans="2:14" s="121" customFormat="1">
      <c r="B17" s="87" t="s">
        <v>308</v>
      </c>
      <c r="C17" s="84" t="s">
        <v>309</v>
      </c>
      <c r="D17" s="97" t="s">
        <v>107</v>
      </c>
      <c r="E17" s="84" t="s">
        <v>310</v>
      </c>
      <c r="F17" s="97" t="s">
        <v>302</v>
      </c>
      <c r="G17" s="97" t="s">
        <v>151</v>
      </c>
      <c r="H17" s="94">
        <v>461</v>
      </c>
      <c r="I17" s="96">
        <v>13280</v>
      </c>
      <c r="J17" s="84"/>
      <c r="K17" s="94">
        <v>61.220800000000004</v>
      </c>
      <c r="L17" s="95">
        <v>4.2622199046594105E-4</v>
      </c>
      <c r="M17" s="95">
        <v>3.8493451391872505E-2</v>
      </c>
      <c r="N17" s="95">
        <f>K17/'סכום נכסי הקרן'!$C$42</f>
        <v>2.9039527535185308E-2</v>
      </c>
    </row>
    <row r="18" spans="2:14" s="121" customFormat="1">
      <c r="B18" s="87" t="s">
        <v>311</v>
      </c>
      <c r="C18" s="84" t="s">
        <v>312</v>
      </c>
      <c r="D18" s="97" t="s">
        <v>107</v>
      </c>
      <c r="E18" s="84" t="s">
        <v>313</v>
      </c>
      <c r="F18" s="97" t="s">
        <v>302</v>
      </c>
      <c r="G18" s="97" t="s">
        <v>151</v>
      </c>
      <c r="H18" s="94">
        <v>4573</v>
      </c>
      <c r="I18" s="96">
        <v>1332</v>
      </c>
      <c r="J18" s="84"/>
      <c r="K18" s="94">
        <v>60.91236</v>
      </c>
      <c r="L18" s="95">
        <v>3.9450134314206474E-4</v>
      </c>
      <c r="M18" s="95">
        <v>3.8299515341587154E-2</v>
      </c>
      <c r="N18" s="95">
        <f>K18/'סכום נכסי הקרן'!$C$42</f>
        <v>2.8893221837237016E-2</v>
      </c>
    </row>
    <row r="19" spans="2:14" s="121" customFormat="1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 s="121" customFormat="1">
      <c r="B20" s="102" t="s">
        <v>51</v>
      </c>
      <c r="C20" s="82"/>
      <c r="D20" s="82"/>
      <c r="E20" s="82"/>
      <c r="F20" s="82"/>
      <c r="G20" s="82"/>
      <c r="H20" s="91"/>
      <c r="I20" s="93"/>
      <c r="J20" s="82"/>
      <c r="K20" s="91">
        <v>579.70546000000013</v>
      </c>
      <c r="L20" s="82"/>
      <c r="M20" s="92">
        <v>0.36449807820402691</v>
      </c>
      <c r="N20" s="92">
        <f>K20/'סכום נכסי הקרן'!$C$42</f>
        <v>0.27497799225046499</v>
      </c>
    </row>
    <row r="21" spans="2:14" s="121" customFormat="1">
      <c r="B21" s="87" t="s">
        <v>314</v>
      </c>
      <c r="C21" s="84" t="s">
        <v>315</v>
      </c>
      <c r="D21" s="97" t="s">
        <v>107</v>
      </c>
      <c r="E21" s="84" t="s">
        <v>301</v>
      </c>
      <c r="F21" s="97" t="s">
        <v>316</v>
      </c>
      <c r="G21" s="97" t="s">
        <v>151</v>
      </c>
      <c r="H21" s="94">
        <v>57236</v>
      </c>
      <c r="I21" s="96">
        <v>332.17</v>
      </c>
      <c r="J21" s="84"/>
      <c r="K21" s="94">
        <v>190.12082000000001</v>
      </c>
      <c r="L21" s="95">
        <v>9.3388314243029753E-4</v>
      </c>
      <c r="M21" s="95">
        <v>0.11954117788811876</v>
      </c>
      <c r="N21" s="95">
        <f>K21/'סכום נכסי הקרן'!$C$42</f>
        <v>9.0182075167296233E-2</v>
      </c>
    </row>
    <row r="22" spans="2:14" s="121" customFormat="1">
      <c r="B22" s="87" t="s">
        <v>317</v>
      </c>
      <c r="C22" s="84" t="s">
        <v>318</v>
      </c>
      <c r="D22" s="97" t="s">
        <v>107</v>
      </c>
      <c r="E22" s="84" t="s">
        <v>301</v>
      </c>
      <c r="F22" s="97" t="s">
        <v>316</v>
      </c>
      <c r="G22" s="97" t="s">
        <v>151</v>
      </c>
      <c r="H22" s="94">
        <v>3450</v>
      </c>
      <c r="I22" s="96">
        <v>349.86</v>
      </c>
      <c r="J22" s="84"/>
      <c r="K22" s="94">
        <v>12.070170000000001</v>
      </c>
      <c r="L22" s="95">
        <v>3.1493650743081279E-4</v>
      </c>
      <c r="M22" s="95">
        <v>7.5892915836878599E-3</v>
      </c>
      <c r="N22" s="95">
        <f>K22/'סכום נכסי הקרן'!$C$42</f>
        <v>5.7253749390626654E-3</v>
      </c>
    </row>
    <row r="23" spans="2:14" s="121" customFormat="1">
      <c r="B23" s="87" t="s">
        <v>319</v>
      </c>
      <c r="C23" s="84" t="s">
        <v>320</v>
      </c>
      <c r="D23" s="97" t="s">
        <v>107</v>
      </c>
      <c r="E23" s="84" t="s">
        <v>301</v>
      </c>
      <c r="F23" s="97" t="s">
        <v>316</v>
      </c>
      <c r="G23" s="97" t="s">
        <v>151</v>
      </c>
      <c r="H23" s="94">
        <v>1</v>
      </c>
      <c r="I23" s="96">
        <v>322.60000000000002</v>
      </c>
      <c r="J23" s="84"/>
      <c r="K23" s="94">
        <v>3.2299999999999998E-3</v>
      </c>
      <c r="L23" s="95">
        <v>4.7521352995267793E-9</v>
      </c>
      <c r="M23" s="95">
        <v>2.030908580020976E-6</v>
      </c>
      <c r="N23" s="95">
        <f>K23/'סכום נכסי הקרן'!$C$42</f>
        <v>1.5321210101574716E-6</v>
      </c>
    </row>
    <row r="24" spans="2:14" s="121" customFormat="1">
      <c r="B24" s="87" t="s">
        <v>321</v>
      </c>
      <c r="C24" s="84" t="s">
        <v>322</v>
      </c>
      <c r="D24" s="97" t="s">
        <v>107</v>
      </c>
      <c r="E24" s="84" t="s">
        <v>305</v>
      </c>
      <c r="F24" s="97" t="s">
        <v>316</v>
      </c>
      <c r="G24" s="97" t="s">
        <v>151</v>
      </c>
      <c r="H24" s="94">
        <v>41067</v>
      </c>
      <c r="I24" s="96">
        <v>322.98</v>
      </c>
      <c r="J24" s="84"/>
      <c r="K24" s="94">
        <v>132.63820000000001</v>
      </c>
      <c r="L24" s="95">
        <v>8.1954717499093332E-4</v>
      </c>
      <c r="M24" s="95">
        <v>8.3398160501095428E-2</v>
      </c>
      <c r="N24" s="95">
        <f>K24/'סכום נכסי הקרן'!$C$42</f>
        <v>6.2915719185594049E-2</v>
      </c>
    </row>
    <row r="25" spans="2:14" s="121" customFormat="1">
      <c r="B25" s="87" t="s">
        <v>323</v>
      </c>
      <c r="C25" s="84" t="s">
        <v>324</v>
      </c>
      <c r="D25" s="97" t="s">
        <v>107</v>
      </c>
      <c r="E25" s="84" t="s">
        <v>305</v>
      </c>
      <c r="F25" s="97" t="s">
        <v>316</v>
      </c>
      <c r="G25" s="97" t="s">
        <v>151</v>
      </c>
      <c r="H25" s="94">
        <v>0.1</v>
      </c>
      <c r="I25" s="96">
        <v>323.2</v>
      </c>
      <c r="J25" s="84"/>
      <c r="K25" s="94">
        <v>3.2000000000000003E-4</v>
      </c>
      <c r="L25" s="95">
        <v>2.3050513483034818E-10</v>
      </c>
      <c r="M25" s="95">
        <v>2.0120456520331654E-7</v>
      </c>
      <c r="N25" s="95">
        <f>K25/'סכום נכסי הקרן'!$C$42</f>
        <v>1.5178907840569379E-7</v>
      </c>
    </row>
    <row r="26" spans="2:14" s="121" customFormat="1">
      <c r="B26" s="87" t="s">
        <v>325</v>
      </c>
      <c r="C26" s="84" t="s">
        <v>326</v>
      </c>
      <c r="D26" s="97" t="s">
        <v>107</v>
      </c>
      <c r="E26" s="84" t="s">
        <v>305</v>
      </c>
      <c r="F26" s="97" t="s">
        <v>316</v>
      </c>
      <c r="G26" s="97" t="s">
        <v>151</v>
      </c>
      <c r="H26" s="94">
        <v>10446</v>
      </c>
      <c r="I26" s="96">
        <v>351.31</v>
      </c>
      <c r="J26" s="84"/>
      <c r="K26" s="94">
        <v>36.697839999999999</v>
      </c>
      <c r="L26" s="95">
        <v>8.7831886775398499E-4</v>
      </c>
      <c r="M26" s="95">
        <v>2.307429044094024E-2</v>
      </c>
      <c r="N26" s="95">
        <f>K26/'סכום נכסי הקרן'!$C$42</f>
        <v>1.7407285353373766E-2</v>
      </c>
    </row>
    <row r="27" spans="2:14" s="121" customFormat="1">
      <c r="B27" s="87" t="s">
        <v>327</v>
      </c>
      <c r="C27" s="84" t="s">
        <v>328</v>
      </c>
      <c r="D27" s="97" t="s">
        <v>107</v>
      </c>
      <c r="E27" s="84" t="s">
        <v>305</v>
      </c>
      <c r="F27" s="97" t="s">
        <v>316</v>
      </c>
      <c r="G27" s="97" t="s">
        <v>151</v>
      </c>
      <c r="H27" s="94">
        <v>0.65</v>
      </c>
      <c r="I27" s="96">
        <v>350.57</v>
      </c>
      <c r="J27" s="84"/>
      <c r="K27" s="94">
        <v>2.2899999999999999E-3</v>
      </c>
      <c r="L27" s="95">
        <v>2.2293013400467542E-9</v>
      </c>
      <c r="M27" s="95">
        <v>1.4398701697362337E-6</v>
      </c>
      <c r="N27" s="95">
        <f>K27/'סכום נכסי הקרן'!$C$42</f>
        <v>1.086240592340746E-6</v>
      </c>
    </row>
    <row r="28" spans="2:14" s="121" customFormat="1">
      <c r="B28" s="87" t="s">
        <v>329</v>
      </c>
      <c r="C28" s="84" t="s">
        <v>330</v>
      </c>
      <c r="D28" s="97" t="s">
        <v>107</v>
      </c>
      <c r="E28" s="84" t="s">
        <v>310</v>
      </c>
      <c r="F28" s="97" t="s">
        <v>316</v>
      </c>
      <c r="G28" s="97" t="s">
        <v>151</v>
      </c>
      <c r="H28" s="94">
        <v>920</v>
      </c>
      <c r="I28" s="96">
        <v>3530.24</v>
      </c>
      <c r="J28" s="84"/>
      <c r="K28" s="94">
        <v>32.478209999999997</v>
      </c>
      <c r="L28" s="95">
        <v>6.7955356285501136E-4</v>
      </c>
      <c r="M28" s="95">
        <v>2.042113788010002E-2</v>
      </c>
      <c r="N28" s="95">
        <f>K28/'סכום נכסי הקרן'!$C$42</f>
        <v>1.5405742388020586E-2</v>
      </c>
    </row>
    <row r="29" spans="2:14" s="121" customFormat="1">
      <c r="B29" s="87" t="s">
        <v>331</v>
      </c>
      <c r="C29" s="84" t="s">
        <v>332</v>
      </c>
      <c r="D29" s="97" t="s">
        <v>107</v>
      </c>
      <c r="E29" s="84" t="s">
        <v>310</v>
      </c>
      <c r="F29" s="97" t="s">
        <v>316</v>
      </c>
      <c r="G29" s="97" t="s">
        <v>151</v>
      </c>
      <c r="H29" s="94">
        <v>146319</v>
      </c>
      <c r="I29" s="96">
        <v>98.47</v>
      </c>
      <c r="J29" s="84"/>
      <c r="K29" s="94">
        <v>144.08032</v>
      </c>
      <c r="L29" s="95">
        <v>1.152410995036904E-3</v>
      </c>
      <c r="M29" s="95">
        <v>9.0592556687358466E-2</v>
      </c>
      <c r="N29" s="95">
        <f>K29/'סכום נכסי הקרן'!$C$42</f>
        <v>6.8343184341242036E-2</v>
      </c>
    </row>
    <row r="30" spans="2:14" s="121" customFormat="1">
      <c r="B30" s="87" t="s">
        <v>333</v>
      </c>
      <c r="C30" s="84" t="s">
        <v>334</v>
      </c>
      <c r="D30" s="97" t="s">
        <v>107</v>
      </c>
      <c r="E30" s="84" t="s">
        <v>313</v>
      </c>
      <c r="F30" s="97" t="s">
        <v>316</v>
      </c>
      <c r="G30" s="97" t="s">
        <v>151</v>
      </c>
      <c r="H30" s="94">
        <v>8923</v>
      </c>
      <c r="I30" s="96">
        <v>354.28</v>
      </c>
      <c r="J30" s="84"/>
      <c r="K30" s="94">
        <v>31.612400000000001</v>
      </c>
      <c r="L30" s="95">
        <v>6.6271724915673079E-4</v>
      </c>
      <c r="M30" s="95">
        <v>1.9876747490729135E-2</v>
      </c>
      <c r="N30" s="95">
        <f>K30/'סכום נכסי הקרן'!$C$42</f>
        <v>1.4995053319350481E-2</v>
      </c>
    </row>
    <row r="31" spans="2:14" s="121" customFormat="1">
      <c r="B31" s="87" t="s">
        <v>335</v>
      </c>
      <c r="C31" s="84" t="s">
        <v>336</v>
      </c>
      <c r="D31" s="97" t="s">
        <v>107</v>
      </c>
      <c r="E31" s="84" t="s">
        <v>313</v>
      </c>
      <c r="F31" s="97" t="s">
        <v>316</v>
      </c>
      <c r="G31" s="97" t="s">
        <v>151</v>
      </c>
      <c r="H31" s="94">
        <v>0.47</v>
      </c>
      <c r="I31" s="96">
        <v>353.43</v>
      </c>
      <c r="J31" s="84"/>
      <c r="K31" s="94">
        <v>1.66E-3</v>
      </c>
      <c r="L31" s="95">
        <v>2.1207320673242729E-9</v>
      </c>
      <c r="M31" s="95">
        <v>1.0437486819922044E-6</v>
      </c>
      <c r="N31" s="95">
        <f>K31/'סכום נכסי הקרן'!$C$42</f>
        <v>7.874058442295365E-7</v>
      </c>
    </row>
    <row r="32" spans="2:14" s="121" customFormat="1">
      <c r="B32" s="83"/>
      <c r="C32" s="84"/>
      <c r="D32" s="84"/>
      <c r="E32" s="84"/>
      <c r="F32" s="84"/>
      <c r="G32" s="84"/>
      <c r="H32" s="94"/>
      <c r="I32" s="96"/>
      <c r="J32" s="84"/>
      <c r="K32" s="84"/>
      <c r="L32" s="84"/>
      <c r="M32" s="95"/>
      <c r="N32" s="84"/>
    </row>
    <row r="33" spans="2:14" s="121" customFormat="1">
      <c r="B33" s="81" t="s">
        <v>215</v>
      </c>
      <c r="C33" s="82"/>
      <c r="D33" s="82"/>
      <c r="E33" s="82"/>
      <c r="F33" s="82"/>
      <c r="G33" s="82"/>
      <c r="H33" s="91"/>
      <c r="I33" s="93"/>
      <c r="J33" s="91">
        <v>0.81152000000000002</v>
      </c>
      <c r="K33" s="91">
        <v>779.65837999999997</v>
      </c>
      <c r="L33" s="82"/>
      <c r="M33" s="92">
        <v>0.49022132923444411</v>
      </c>
      <c r="N33" s="92">
        <f>K33/'סכום נכסי הקרן'!$C$42</f>
        <v>0.36982383428586307</v>
      </c>
    </row>
    <row r="34" spans="2:14" s="121" customFormat="1">
      <c r="B34" s="102" t="s">
        <v>52</v>
      </c>
      <c r="C34" s="82"/>
      <c r="D34" s="82"/>
      <c r="E34" s="82"/>
      <c r="F34" s="82"/>
      <c r="G34" s="82"/>
      <c r="H34" s="91"/>
      <c r="I34" s="93"/>
      <c r="J34" s="91">
        <v>0.81152000000000002</v>
      </c>
      <c r="K34" s="91">
        <v>559.80926999999997</v>
      </c>
      <c r="L34" s="82"/>
      <c r="M34" s="92">
        <v>0.35198806489730006</v>
      </c>
      <c r="N34" s="92">
        <f>K34/'סכום נכסי הקרן'!$C$42</f>
        <v>0.26554041617582563</v>
      </c>
    </row>
    <row r="35" spans="2:14" s="121" customFormat="1">
      <c r="B35" s="87" t="s">
        <v>337</v>
      </c>
      <c r="C35" s="84" t="s">
        <v>338</v>
      </c>
      <c r="D35" s="97" t="s">
        <v>111</v>
      </c>
      <c r="E35" s="84"/>
      <c r="F35" s="97" t="s">
        <v>302</v>
      </c>
      <c r="G35" s="97" t="s">
        <v>160</v>
      </c>
      <c r="H35" s="94">
        <v>636</v>
      </c>
      <c r="I35" s="96">
        <v>1565</v>
      </c>
      <c r="J35" s="84"/>
      <c r="K35" s="94">
        <v>33.954039999999999</v>
      </c>
      <c r="L35" s="95">
        <v>2.6564815926056241E-7</v>
      </c>
      <c r="M35" s="95">
        <v>2.1349087047175051E-2</v>
      </c>
      <c r="N35" s="95">
        <f>K35/'סכום נכסי הקרן'!$C$42</f>
        <v>1.6105788874218947E-2</v>
      </c>
    </row>
    <row r="36" spans="2:14" s="121" customFormat="1">
      <c r="B36" s="87" t="s">
        <v>339</v>
      </c>
      <c r="C36" s="84" t="s">
        <v>340</v>
      </c>
      <c r="D36" s="97" t="s">
        <v>27</v>
      </c>
      <c r="E36" s="84"/>
      <c r="F36" s="97" t="s">
        <v>302</v>
      </c>
      <c r="G36" s="97" t="s">
        <v>159</v>
      </c>
      <c r="H36" s="94">
        <v>50</v>
      </c>
      <c r="I36" s="96">
        <v>3084</v>
      </c>
      <c r="J36" s="84"/>
      <c r="K36" s="94">
        <v>4.2431200000000002</v>
      </c>
      <c r="L36" s="95">
        <v>8.7852913279036363E-7</v>
      </c>
      <c r="M36" s="95">
        <v>2.6679222334546763E-3</v>
      </c>
      <c r="N36" s="95">
        <f>K36/'סכום נכסי הקרן'!$C$42</f>
        <v>2.0126852323898983E-3</v>
      </c>
    </row>
    <row r="37" spans="2:14" s="121" customFormat="1">
      <c r="B37" s="87" t="s">
        <v>341</v>
      </c>
      <c r="C37" s="84" t="s">
        <v>342</v>
      </c>
      <c r="D37" s="97" t="s">
        <v>343</v>
      </c>
      <c r="E37" s="84"/>
      <c r="F37" s="97" t="s">
        <v>302</v>
      </c>
      <c r="G37" s="97" t="s">
        <v>150</v>
      </c>
      <c r="H37" s="94">
        <v>279</v>
      </c>
      <c r="I37" s="96">
        <v>2303</v>
      </c>
      <c r="J37" s="94">
        <v>0.37772</v>
      </c>
      <c r="K37" s="94">
        <v>24.460009999999997</v>
      </c>
      <c r="L37" s="95">
        <v>2.3846153846153846E-5</v>
      </c>
      <c r="M37" s="95">
        <v>1.5379580240371166E-2</v>
      </c>
      <c r="N37" s="95">
        <f>K37/'סכום נכסי הקרן'!$C$42</f>
        <v>1.1602382424043918E-2</v>
      </c>
    </row>
    <row r="38" spans="2:14" s="121" customFormat="1">
      <c r="B38" s="87" t="s">
        <v>344</v>
      </c>
      <c r="C38" s="84" t="s">
        <v>345</v>
      </c>
      <c r="D38" s="97" t="s">
        <v>343</v>
      </c>
      <c r="E38" s="84"/>
      <c r="F38" s="97" t="s">
        <v>302</v>
      </c>
      <c r="G38" s="97" t="s">
        <v>150</v>
      </c>
      <c r="H38" s="94">
        <v>54</v>
      </c>
      <c r="I38" s="96">
        <v>2809</v>
      </c>
      <c r="J38" s="94">
        <v>2.3690000000000003E-2</v>
      </c>
      <c r="K38" s="94">
        <v>5.7088900000000002</v>
      </c>
      <c r="L38" s="95">
        <v>1.9081272084805654E-6</v>
      </c>
      <c r="M38" s="95">
        <v>3.5895460320111302E-3</v>
      </c>
      <c r="N38" s="95">
        <f>K38/'סכום נכסי הקרן'!$C$42</f>
        <v>2.7079598494358786E-3</v>
      </c>
    </row>
    <row r="39" spans="2:14" s="121" customFormat="1">
      <c r="B39" s="87" t="s">
        <v>346</v>
      </c>
      <c r="C39" s="84" t="s">
        <v>347</v>
      </c>
      <c r="D39" s="97" t="s">
        <v>110</v>
      </c>
      <c r="E39" s="84"/>
      <c r="F39" s="97" t="s">
        <v>302</v>
      </c>
      <c r="G39" s="97" t="s">
        <v>150</v>
      </c>
      <c r="H39" s="94">
        <v>1143</v>
      </c>
      <c r="I39" s="96">
        <v>2554.5</v>
      </c>
      <c r="J39" s="84"/>
      <c r="K39" s="94">
        <v>109.43388</v>
      </c>
      <c r="L39" s="95">
        <v>1.0169965843328891E-5</v>
      </c>
      <c r="M39" s="95">
        <v>6.8808113262224732E-2</v>
      </c>
      <c r="N39" s="95">
        <f>K39/'סכום נכסי הקרן'!$C$42</f>
        <v>5.1908961848622766E-2</v>
      </c>
    </row>
    <row r="40" spans="2:14" s="121" customFormat="1">
      <c r="B40" s="87" t="s">
        <v>348</v>
      </c>
      <c r="C40" s="84" t="s">
        <v>349</v>
      </c>
      <c r="D40" s="97" t="s">
        <v>110</v>
      </c>
      <c r="E40" s="84"/>
      <c r="F40" s="97" t="s">
        <v>302</v>
      </c>
      <c r="G40" s="97" t="s">
        <v>150</v>
      </c>
      <c r="H40" s="94">
        <v>87</v>
      </c>
      <c r="I40" s="96">
        <v>45006</v>
      </c>
      <c r="J40" s="84"/>
      <c r="K40" s="94">
        <v>146.75376</v>
      </c>
      <c r="L40" s="95">
        <v>1.0586168307177994E-5</v>
      </c>
      <c r="M40" s="95">
        <v>9.2273520227349567E-2</v>
      </c>
      <c r="N40" s="95">
        <f>K40/'סכום נכסי הקרן'!$C$42</f>
        <v>6.9611306196782394E-2</v>
      </c>
    </row>
    <row r="41" spans="2:14" s="121" customFormat="1">
      <c r="B41" s="87" t="s">
        <v>350</v>
      </c>
      <c r="C41" s="84" t="s">
        <v>351</v>
      </c>
      <c r="D41" s="97" t="s">
        <v>27</v>
      </c>
      <c r="E41" s="84"/>
      <c r="F41" s="97" t="s">
        <v>302</v>
      </c>
      <c r="G41" s="97" t="s">
        <v>152</v>
      </c>
      <c r="H41" s="94">
        <v>222</v>
      </c>
      <c r="I41" s="96">
        <v>6994</v>
      </c>
      <c r="J41" s="84"/>
      <c r="K41" s="94">
        <v>66.634299999999996</v>
      </c>
      <c r="L41" s="95">
        <v>6.4599614788423169E-5</v>
      </c>
      <c r="M41" s="95">
        <v>4.1897266747272975E-2</v>
      </c>
      <c r="N41" s="95">
        <f>K41/'סכום נכסי הקרן'!$C$42</f>
        <v>3.1607371835026626E-2</v>
      </c>
    </row>
    <row r="42" spans="2:14" s="121" customFormat="1">
      <c r="B42" s="87" t="s">
        <v>352</v>
      </c>
      <c r="C42" s="84" t="s">
        <v>353</v>
      </c>
      <c r="D42" s="97" t="s">
        <v>122</v>
      </c>
      <c r="E42" s="84"/>
      <c r="F42" s="97" t="s">
        <v>302</v>
      </c>
      <c r="G42" s="97" t="s">
        <v>154</v>
      </c>
      <c r="H42" s="94">
        <v>23</v>
      </c>
      <c r="I42" s="96">
        <v>7213</v>
      </c>
      <c r="J42" s="84"/>
      <c r="K42" s="94">
        <v>4.3883599999999996</v>
      </c>
      <c r="L42" s="95">
        <v>5.4908072666011811E-7</v>
      </c>
      <c r="M42" s="95">
        <v>2.7592439554863313E-3</v>
      </c>
      <c r="N42" s="95">
        <f>K42/'סכום נכסי הקרן'!$C$42</f>
        <v>2.0815785003512823E-3</v>
      </c>
    </row>
    <row r="43" spans="2:14" s="121" customFormat="1">
      <c r="B43" s="87" t="s">
        <v>354</v>
      </c>
      <c r="C43" s="84" t="s">
        <v>355</v>
      </c>
      <c r="D43" s="97" t="s">
        <v>343</v>
      </c>
      <c r="E43" s="84"/>
      <c r="F43" s="97" t="s">
        <v>302</v>
      </c>
      <c r="G43" s="97" t="s">
        <v>150</v>
      </c>
      <c r="H43" s="94">
        <v>353</v>
      </c>
      <c r="I43" s="96">
        <v>3810</v>
      </c>
      <c r="J43" s="84"/>
      <c r="K43" s="94">
        <v>50.407980000000009</v>
      </c>
      <c r="L43" s="95">
        <v>2.4392843148388855E-7</v>
      </c>
      <c r="M43" s="95">
        <v>3.1694736558367118E-2</v>
      </c>
      <c r="N43" s="95">
        <f>K43/'סכום נכסי הקרן'!$C$42</f>
        <v>2.3910565089039517E-2</v>
      </c>
    </row>
    <row r="44" spans="2:14" s="121" customFormat="1">
      <c r="B44" s="87" t="s">
        <v>356</v>
      </c>
      <c r="C44" s="84" t="s">
        <v>357</v>
      </c>
      <c r="D44" s="97" t="s">
        <v>110</v>
      </c>
      <c r="E44" s="84"/>
      <c r="F44" s="97" t="s">
        <v>302</v>
      </c>
      <c r="G44" s="97" t="s">
        <v>150</v>
      </c>
      <c r="H44" s="94">
        <v>510</v>
      </c>
      <c r="I44" s="96">
        <v>4758.75</v>
      </c>
      <c r="J44" s="94">
        <v>0.41011000000000003</v>
      </c>
      <c r="K44" s="94">
        <v>91.372690000000006</v>
      </c>
      <c r="L44" s="95">
        <v>1.1702698103858638E-6</v>
      </c>
      <c r="M44" s="95">
        <v>5.745188238408571E-2</v>
      </c>
      <c r="N44" s="95">
        <f>K44/'סכום נכסי הקרן'!$C$42</f>
        <v>4.33418012704661E-2</v>
      </c>
    </row>
    <row r="45" spans="2:14" s="121" customFormat="1">
      <c r="B45" s="87" t="s">
        <v>358</v>
      </c>
      <c r="C45" s="84" t="s">
        <v>359</v>
      </c>
      <c r="D45" s="97" t="s">
        <v>343</v>
      </c>
      <c r="E45" s="84"/>
      <c r="F45" s="97" t="s">
        <v>302</v>
      </c>
      <c r="G45" s="97" t="s">
        <v>150</v>
      </c>
      <c r="H45" s="94">
        <v>238</v>
      </c>
      <c r="I45" s="96">
        <v>2517</v>
      </c>
      <c r="J45" s="84"/>
      <c r="K45" s="94">
        <v>22.452240000000003</v>
      </c>
      <c r="L45" s="95">
        <v>7.2012100695549148E-6</v>
      </c>
      <c r="M45" s="95">
        <v>1.4117166209501599E-2</v>
      </c>
      <c r="N45" s="95">
        <f>K45/'סכום נכסי הקרן'!$C$42</f>
        <v>1.0650015055448296E-2</v>
      </c>
    </row>
    <row r="46" spans="2:14" s="121" customFormat="1">
      <c r="B46" s="83"/>
      <c r="C46" s="84"/>
      <c r="D46" s="84"/>
      <c r="E46" s="84"/>
      <c r="F46" s="84"/>
      <c r="G46" s="84"/>
      <c r="H46" s="94"/>
      <c r="I46" s="96"/>
      <c r="J46" s="84"/>
      <c r="K46" s="84"/>
      <c r="L46" s="84"/>
      <c r="M46" s="95"/>
      <c r="N46" s="84"/>
    </row>
    <row r="47" spans="2:14" s="121" customFormat="1">
      <c r="B47" s="102" t="s">
        <v>53</v>
      </c>
      <c r="C47" s="82"/>
      <c r="D47" s="82"/>
      <c r="E47" s="82"/>
      <c r="F47" s="82"/>
      <c r="G47" s="82"/>
      <c r="H47" s="91"/>
      <c r="I47" s="93"/>
      <c r="J47" s="82"/>
      <c r="K47" s="91">
        <v>219.84911</v>
      </c>
      <c r="L47" s="82"/>
      <c r="M47" s="92">
        <v>0.13823326433714409</v>
      </c>
      <c r="N47" s="92">
        <f>K47/'סכום נכסי הקרן'!$C$42</f>
        <v>0.10428341811003748</v>
      </c>
    </row>
    <row r="48" spans="2:14" s="121" customFormat="1">
      <c r="B48" s="87" t="s">
        <v>360</v>
      </c>
      <c r="C48" s="84" t="s">
        <v>361</v>
      </c>
      <c r="D48" s="97" t="s">
        <v>27</v>
      </c>
      <c r="E48" s="84"/>
      <c r="F48" s="97" t="s">
        <v>316</v>
      </c>
      <c r="G48" s="97" t="s">
        <v>152</v>
      </c>
      <c r="H48" s="94">
        <v>25</v>
      </c>
      <c r="I48" s="96">
        <v>18734</v>
      </c>
      <c r="J48" s="84"/>
      <c r="K48" s="94">
        <v>20.099709999999998</v>
      </c>
      <c r="L48" s="95">
        <v>2.8822297851931785E-5</v>
      </c>
      <c r="M48" s="95">
        <v>1.2637979410196102E-2</v>
      </c>
      <c r="N48" s="95">
        <f>K48/'סכום נכסי הקרן'!$C$42</f>
        <v>9.5341139285053354E-3</v>
      </c>
    </row>
    <row r="49" spans="2:14" s="121" customFormat="1">
      <c r="B49" s="87" t="s">
        <v>362</v>
      </c>
      <c r="C49" s="84" t="s">
        <v>363</v>
      </c>
      <c r="D49" s="97" t="s">
        <v>110</v>
      </c>
      <c r="E49" s="84"/>
      <c r="F49" s="97" t="s">
        <v>316</v>
      </c>
      <c r="G49" s="97" t="s">
        <v>150</v>
      </c>
      <c r="H49" s="94">
        <v>36</v>
      </c>
      <c r="I49" s="96">
        <v>9465.5</v>
      </c>
      <c r="J49" s="84"/>
      <c r="K49" s="94">
        <v>12.771610000000001</v>
      </c>
      <c r="L49" s="95">
        <v>8.7007654498404491E-6</v>
      </c>
      <c r="M49" s="95">
        <v>8.0303319906135286E-3</v>
      </c>
      <c r="N49" s="95">
        <f>K49/'סכום נכסי הקרן'!$C$42</f>
        <v>6.0580965989279461E-3</v>
      </c>
    </row>
    <row r="50" spans="2:14" s="121" customFormat="1">
      <c r="B50" s="87" t="s">
        <v>364</v>
      </c>
      <c r="C50" s="84" t="s">
        <v>365</v>
      </c>
      <c r="D50" s="97" t="s">
        <v>110</v>
      </c>
      <c r="E50" s="84"/>
      <c r="F50" s="97" t="s">
        <v>316</v>
      </c>
      <c r="G50" s="97" t="s">
        <v>150</v>
      </c>
      <c r="H50" s="94">
        <v>39</v>
      </c>
      <c r="I50" s="96">
        <v>9675</v>
      </c>
      <c r="J50" s="84"/>
      <c r="K50" s="94">
        <v>14.142139999999999</v>
      </c>
      <c r="L50" s="95">
        <v>1.4834928893332943E-6</v>
      </c>
      <c r="M50" s="95">
        <v>8.8920722804513453E-3</v>
      </c>
      <c r="N50" s="95">
        <f>K50/'סכום נכסי הקרן'!$C$42</f>
        <v>6.7081949915134319E-3</v>
      </c>
    </row>
    <row r="51" spans="2:14" s="121" customFormat="1">
      <c r="B51" s="87" t="s">
        <v>366</v>
      </c>
      <c r="C51" s="84" t="s">
        <v>367</v>
      </c>
      <c r="D51" s="97" t="s">
        <v>110</v>
      </c>
      <c r="E51" s="84"/>
      <c r="F51" s="97" t="s">
        <v>316</v>
      </c>
      <c r="G51" s="97" t="s">
        <v>152</v>
      </c>
      <c r="H51" s="94">
        <v>8</v>
      </c>
      <c r="I51" s="96">
        <v>9998.5</v>
      </c>
      <c r="J51" s="84"/>
      <c r="K51" s="94">
        <v>3.43276</v>
      </c>
      <c r="L51" s="95">
        <v>1.6426216290478251E-7</v>
      </c>
      <c r="M51" s="95">
        <v>2.1583968226479276E-3</v>
      </c>
      <c r="N51" s="95">
        <f>K51/'סכום נכסי הקרן'!$C$42</f>
        <v>1.6282983649622794E-3</v>
      </c>
    </row>
    <row r="52" spans="2:14" s="121" customFormat="1">
      <c r="B52" s="87" t="s">
        <v>368</v>
      </c>
      <c r="C52" s="84" t="s">
        <v>369</v>
      </c>
      <c r="D52" s="97" t="s">
        <v>110</v>
      </c>
      <c r="E52" s="84"/>
      <c r="F52" s="97" t="s">
        <v>316</v>
      </c>
      <c r="G52" s="97" t="s">
        <v>150</v>
      </c>
      <c r="H52" s="94">
        <v>82</v>
      </c>
      <c r="I52" s="96">
        <v>10813</v>
      </c>
      <c r="J52" s="84"/>
      <c r="K52" s="94">
        <v>33.232239999999997</v>
      </c>
      <c r="L52" s="95">
        <v>1.7505607985563083E-6</v>
      </c>
      <c r="M52" s="95">
        <v>2.0895244999788322E-2</v>
      </c>
      <c r="N52" s="95">
        <f>K52/'סכום נכסי הקרן'!$C$42</f>
        <v>1.5763409634240104E-2</v>
      </c>
    </row>
    <row r="53" spans="2:14" s="121" customFormat="1">
      <c r="B53" s="87" t="s">
        <v>370</v>
      </c>
      <c r="C53" s="84" t="s">
        <v>371</v>
      </c>
      <c r="D53" s="97" t="s">
        <v>343</v>
      </c>
      <c r="E53" s="84"/>
      <c r="F53" s="97" t="s">
        <v>316</v>
      </c>
      <c r="G53" s="97" t="s">
        <v>150</v>
      </c>
      <c r="H53" s="94">
        <v>111</v>
      </c>
      <c r="I53" s="96">
        <v>3359</v>
      </c>
      <c r="J53" s="84"/>
      <c r="K53" s="94">
        <v>13.97438</v>
      </c>
      <c r="L53" s="95">
        <v>5.5080339587859722E-7</v>
      </c>
      <c r="M53" s="95">
        <v>8.786590787143507E-3</v>
      </c>
      <c r="N53" s="95">
        <f>K53/'סכום נכסי הקרן'!$C$42</f>
        <v>6.6286195671592472E-3</v>
      </c>
    </row>
    <row r="54" spans="2:14" s="121" customFormat="1">
      <c r="B54" s="87" t="s">
        <v>372</v>
      </c>
      <c r="C54" s="84" t="s">
        <v>373</v>
      </c>
      <c r="D54" s="97" t="s">
        <v>110</v>
      </c>
      <c r="E54" s="84"/>
      <c r="F54" s="97" t="s">
        <v>316</v>
      </c>
      <c r="G54" s="97" t="s">
        <v>150</v>
      </c>
      <c r="H54" s="94">
        <v>35</v>
      </c>
      <c r="I54" s="96">
        <v>6880</v>
      </c>
      <c r="J54" s="84"/>
      <c r="K54" s="94">
        <v>9.0251900000000003</v>
      </c>
      <c r="L54" s="95">
        <v>7.4783905495023085E-7</v>
      </c>
      <c r="M54" s="95">
        <v>5.6747169682103754E-3</v>
      </c>
      <c r="N54" s="95">
        <f>K54/'סכום נכסי הקרן'!$C$42</f>
        <v>4.2810164766758857E-3</v>
      </c>
    </row>
    <row r="55" spans="2:14" s="121" customFormat="1">
      <c r="B55" s="87" t="s">
        <v>374</v>
      </c>
      <c r="C55" s="84" t="s">
        <v>375</v>
      </c>
      <c r="D55" s="97" t="s">
        <v>343</v>
      </c>
      <c r="E55" s="84"/>
      <c r="F55" s="97" t="s">
        <v>316</v>
      </c>
      <c r="G55" s="97" t="s">
        <v>150</v>
      </c>
      <c r="H55" s="94">
        <v>402</v>
      </c>
      <c r="I55" s="96">
        <v>3304</v>
      </c>
      <c r="J55" s="84"/>
      <c r="K55" s="94">
        <v>49.781230000000001</v>
      </c>
      <c r="L55" s="95">
        <v>3.3140953123259481E-6</v>
      </c>
      <c r="M55" s="95">
        <v>3.1300658554488429E-2</v>
      </c>
      <c r="N55" s="95">
        <f>K55/'סכום נכסי הקרן'!$C$42</f>
        <v>2.361327194875586E-2</v>
      </c>
    </row>
    <row r="56" spans="2:14" s="121" customFormat="1">
      <c r="B56" s="87" t="s">
        <v>376</v>
      </c>
      <c r="C56" s="84" t="s">
        <v>377</v>
      </c>
      <c r="D56" s="97" t="s">
        <v>343</v>
      </c>
      <c r="E56" s="84"/>
      <c r="F56" s="97" t="s">
        <v>316</v>
      </c>
      <c r="G56" s="97" t="s">
        <v>150</v>
      </c>
      <c r="H56" s="94">
        <v>217</v>
      </c>
      <c r="I56" s="96">
        <v>7794</v>
      </c>
      <c r="J56" s="84"/>
      <c r="K56" s="94">
        <v>63.389849999999996</v>
      </c>
      <c r="L56" s="95">
        <v>8.3541521757095792E-7</v>
      </c>
      <c r="M56" s="95">
        <v>3.9857272523604541E-2</v>
      </c>
      <c r="N56" s="95">
        <f>K56/'סכום נכסי הקרן'!$C$42</f>
        <v>3.0068396599297397E-2</v>
      </c>
    </row>
    <row r="57" spans="2:14" s="121" customFormat="1">
      <c r="B57" s="124"/>
      <c r="C57" s="124"/>
    </row>
    <row r="58" spans="2:14" s="121" customFormat="1">
      <c r="B58" s="124"/>
      <c r="C58" s="124"/>
    </row>
    <row r="59" spans="2:14" s="121" customFormat="1">
      <c r="B59" s="124"/>
      <c r="C59" s="124"/>
    </row>
    <row r="60" spans="2:14" s="121" customFormat="1">
      <c r="B60" s="125" t="s">
        <v>234</v>
      </c>
      <c r="C60" s="124"/>
    </row>
    <row r="61" spans="2:14">
      <c r="B61" s="99" t="s">
        <v>99</v>
      </c>
      <c r="D61" s="1"/>
      <c r="E61" s="1"/>
      <c r="F61" s="1"/>
      <c r="G61" s="1"/>
    </row>
    <row r="62" spans="2:14">
      <c r="B62" s="99" t="s">
        <v>217</v>
      </c>
      <c r="D62" s="1"/>
      <c r="E62" s="1"/>
      <c r="F62" s="1"/>
      <c r="G62" s="1"/>
    </row>
    <row r="63" spans="2:14">
      <c r="B63" s="99" t="s">
        <v>225</v>
      </c>
      <c r="D63" s="1"/>
      <c r="E63" s="1"/>
      <c r="F63" s="1"/>
      <c r="G63" s="1"/>
    </row>
    <row r="64" spans="2:14">
      <c r="B64" s="99" t="s">
        <v>232</v>
      </c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59 B61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166</v>
      </c>
      <c r="C1" s="78" t="s" vm="1">
        <v>235</v>
      </c>
    </row>
    <row r="2" spans="2:65">
      <c r="B2" s="57" t="s">
        <v>165</v>
      </c>
      <c r="C2" s="78" t="s">
        <v>236</v>
      </c>
    </row>
    <row r="3" spans="2:65">
      <c r="B3" s="57" t="s">
        <v>167</v>
      </c>
      <c r="C3" s="78" t="s">
        <v>237</v>
      </c>
    </row>
    <row r="4" spans="2:65">
      <c r="B4" s="57" t="s">
        <v>168</v>
      </c>
      <c r="C4" s="78">
        <v>2149</v>
      </c>
    </row>
    <row r="6" spans="2:65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78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78.75">
      <c r="B8" s="23" t="s">
        <v>102</v>
      </c>
      <c r="C8" s="31" t="s">
        <v>36</v>
      </c>
      <c r="D8" s="31" t="s">
        <v>106</v>
      </c>
      <c r="E8" s="31" t="s">
        <v>104</v>
      </c>
      <c r="F8" s="31" t="s">
        <v>48</v>
      </c>
      <c r="G8" s="31" t="s">
        <v>15</v>
      </c>
      <c r="H8" s="31" t="s">
        <v>49</v>
      </c>
      <c r="I8" s="31" t="s">
        <v>88</v>
      </c>
      <c r="J8" s="31" t="s">
        <v>219</v>
      </c>
      <c r="K8" s="31" t="s">
        <v>218</v>
      </c>
      <c r="L8" s="31" t="s">
        <v>47</v>
      </c>
      <c r="M8" s="31" t="s">
        <v>46</v>
      </c>
      <c r="N8" s="31" t="s">
        <v>169</v>
      </c>
      <c r="O8" s="21" t="s">
        <v>171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226</v>
      </c>
      <c r="K9" s="33"/>
      <c r="L9" s="33" t="s">
        <v>222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40D4E0B-D821-40FC-AC45-C30AA0BA5A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