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3">'לא סחיר- תעודות התחייבות ממשלתי'!$B$6:$P$24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סל'!$B$6:$N$43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35" i="76" l="1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O20" i="69"/>
  <c r="O19" i="69"/>
  <c r="O18" i="69"/>
  <c r="O17" i="69"/>
  <c r="O16" i="69"/>
  <c r="O15" i="69"/>
  <c r="O14" i="69"/>
  <c r="O13" i="69"/>
  <c r="O12" i="69"/>
  <c r="O11" i="69"/>
  <c r="K15" i="65"/>
  <c r="K14" i="65"/>
  <c r="K13" i="65"/>
  <c r="K12" i="65"/>
  <c r="K11" i="65"/>
  <c r="M45" i="63"/>
  <c r="M44" i="63"/>
  <c r="M43" i="63"/>
  <c r="M42" i="63"/>
  <c r="M41" i="63"/>
  <c r="M40" i="63"/>
  <c r="M39" i="63"/>
  <c r="M38" i="63"/>
  <c r="M37" i="63"/>
  <c r="M36" i="63"/>
  <c r="M35" i="63"/>
  <c r="M34" i="63"/>
  <c r="M33" i="63"/>
  <c r="M31" i="63"/>
  <c r="M30" i="63"/>
  <c r="M29" i="63"/>
  <c r="M28" i="63"/>
  <c r="M27" i="63"/>
  <c r="M26" i="63"/>
  <c r="M24" i="63"/>
  <c r="M23" i="63"/>
  <c r="M22" i="63"/>
  <c r="M21" i="63"/>
  <c r="M20" i="63"/>
  <c r="M19" i="63"/>
  <c r="M18" i="63"/>
  <c r="M17" i="63"/>
  <c r="M16" i="63"/>
  <c r="M15" i="63"/>
  <c r="M14" i="63"/>
  <c r="M13" i="63"/>
  <c r="M12" i="63"/>
  <c r="M11" i="63"/>
  <c r="L145" i="62"/>
  <c r="L122" i="62"/>
  <c r="N122" i="62" s="1"/>
  <c r="N153" i="62"/>
  <c r="N150" i="62"/>
  <c r="N148" i="62"/>
  <c r="N147" i="62"/>
  <c r="N146" i="62"/>
  <c r="N145" i="62"/>
  <c r="N143" i="62"/>
  <c r="N142" i="62"/>
  <c r="N141" i="62"/>
  <c r="N140" i="62"/>
  <c r="N139" i="62"/>
  <c r="N138" i="62"/>
  <c r="N152" i="62"/>
  <c r="N137" i="62"/>
  <c r="N136" i="62"/>
  <c r="N151" i="62"/>
  <c r="N135" i="62"/>
  <c r="N149" i="62"/>
  <c r="N134" i="62"/>
  <c r="N133" i="62"/>
  <c r="N132" i="62"/>
  <c r="N131" i="62"/>
  <c r="N130" i="62"/>
  <c r="N129" i="62"/>
  <c r="N128" i="62"/>
  <c r="N127" i="62"/>
  <c r="N126" i="62"/>
  <c r="N125" i="62"/>
  <c r="N124" i="62"/>
  <c r="N123" i="62"/>
  <c r="N121" i="62"/>
  <c r="N119" i="62"/>
  <c r="N118" i="62"/>
  <c r="N117" i="62"/>
  <c r="N116" i="62"/>
  <c r="N115" i="62"/>
  <c r="N114" i="62"/>
  <c r="N113" i="62"/>
  <c r="N112" i="62"/>
  <c r="N111" i="62"/>
  <c r="N110" i="62"/>
  <c r="N109" i="62"/>
  <c r="N108" i="62"/>
  <c r="N107" i="62"/>
  <c r="N106" i="62"/>
  <c r="N105" i="62"/>
  <c r="N104" i="62"/>
  <c r="N103" i="62"/>
  <c r="N102" i="62"/>
  <c r="N101" i="62"/>
  <c r="N100" i="62"/>
  <c r="N99" i="62"/>
  <c r="N98" i="62"/>
  <c r="N97" i="62"/>
  <c r="N96" i="62"/>
  <c r="N95" i="62"/>
  <c r="N94" i="62"/>
  <c r="N93" i="62"/>
  <c r="N92" i="62"/>
  <c r="N91" i="62"/>
  <c r="N90" i="62"/>
  <c r="N89" i="62"/>
  <c r="N88" i="62"/>
  <c r="N87" i="62"/>
  <c r="N86" i="62"/>
  <c r="N85" i="62"/>
  <c r="N84" i="62"/>
  <c r="N83" i="62"/>
  <c r="N81" i="62"/>
  <c r="N80" i="62"/>
  <c r="N79" i="62"/>
  <c r="N78" i="62"/>
  <c r="N77" i="62"/>
  <c r="N76" i="62"/>
  <c r="N75" i="62"/>
  <c r="N74" i="62"/>
  <c r="N73" i="62"/>
  <c r="N72" i="62"/>
  <c r="N71" i="62"/>
  <c r="N70" i="62"/>
  <c r="N69" i="62"/>
  <c r="N68" i="62"/>
  <c r="N67" i="62"/>
  <c r="N66" i="62"/>
  <c r="N65" i="62"/>
  <c r="N64" i="62"/>
  <c r="N63" i="62"/>
  <c r="N62" i="62"/>
  <c r="N61" i="62"/>
  <c r="N60" i="62"/>
  <c r="N59" i="62"/>
  <c r="N58" i="62"/>
  <c r="N57" i="62"/>
  <c r="N56" i="62"/>
  <c r="N55" i="62"/>
  <c r="N54" i="62"/>
  <c r="N53" i="62"/>
  <c r="N52" i="62"/>
  <c r="N51" i="62"/>
  <c r="N50" i="62"/>
  <c r="N49" i="62"/>
  <c r="N48" i="62"/>
  <c r="N47" i="62"/>
  <c r="N46" i="62"/>
  <c r="N45" i="62"/>
  <c r="N44" i="62"/>
  <c r="N43" i="62"/>
  <c r="N42" i="62"/>
  <c r="N40" i="62"/>
  <c r="N39" i="62"/>
  <c r="N38" i="62"/>
  <c r="N37" i="62"/>
  <c r="N36" i="62"/>
  <c r="N35" i="62"/>
  <c r="N34" i="62"/>
  <c r="N33" i="62"/>
  <c r="N32" i="62"/>
  <c r="N31" i="62"/>
  <c r="N30" i="62"/>
  <c r="N29" i="62"/>
  <c r="N28" i="62"/>
  <c r="N27" i="62"/>
  <c r="N26" i="62"/>
  <c r="N25" i="62"/>
  <c r="N24" i="62"/>
  <c r="N23" i="62"/>
  <c r="N22" i="62"/>
  <c r="N21" i="62"/>
  <c r="N20" i="62"/>
  <c r="N19" i="62"/>
  <c r="N18" i="62"/>
  <c r="N17" i="62"/>
  <c r="N16" i="62"/>
  <c r="N15" i="62"/>
  <c r="N14" i="62"/>
  <c r="N13" i="62"/>
  <c r="N12" i="62"/>
  <c r="N11" i="62"/>
  <c r="Q46" i="59"/>
  <c r="Q45" i="59"/>
  <c r="Q44" i="59"/>
  <c r="Q43" i="59"/>
  <c r="Q42" i="59"/>
  <c r="Q41" i="59"/>
  <c r="Q40" i="59"/>
  <c r="Q39" i="59"/>
  <c r="Q38" i="59"/>
  <c r="Q37" i="59"/>
  <c r="Q36" i="59"/>
  <c r="Q35" i="59"/>
  <c r="Q34" i="59"/>
  <c r="Q33" i="59"/>
  <c r="Q32" i="59"/>
  <c r="Q31" i="59"/>
  <c r="Q30" i="59"/>
  <c r="Q29" i="59"/>
  <c r="Q28" i="59"/>
  <c r="Q26" i="59"/>
  <c r="Q25" i="59"/>
  <c r="Q24" i="59"/>
  <c r="Q23" i="59"/>
  <c r="Q22" i="59"/>
  <c r="Q21" i="59"/>
  <c r="Q20" i="59"/>
  <c r="Q19" i="59"/>
  <c r="Q18" i="59"/>
  <c r="Q17" i="59"/>
  <c r="Q16" i="59"/>
  <c r="Q15" i="59"/>
  <c r="Q14" i="59"/>
  <c r="Q13" i="59"/>
  <c r="Q12" i="59"/>
  <c r="Q11" i="59"/>
  <c r="J18" i="58"/>
  <c r="J12" i="58"/>
  <c r="J11" i="58"/>
  <c r="J10" i="58"/>
  <c r="K23" i="58" s="1"/>
  <c r="C31" i="88"/>
  <c r="C24" i="88"/>
  <c r="C23" i="88" s="1"/>
  <c r="C19" i="88"/>
  <c r="C17" i="88"/>
  <c r="C16" i="88"/>
  <c r="C13" i="88"/>
  <c r="C12" i="88" l="1"/>
  <c r="K20" i="58"/>
  <c r="K21" i="58"/>
  <c r="K15" i="58"/>
  <c r="K11" i="58"/>
  <c r="K13" i="58"/>
  <c r="K25" i="58"/>
  <c r="K16" i="58"/>
  <c r="K22" i="58"/>
  <c r="K12" i="58"/>
  <c r="K18" i="58"/>
  <c r="K24" i="58"/>
  <c r="C11" i="88"/>
  <c r="K10" i="58"/>
  <c r="K14" i="58"/>
  <c r="K19" i="5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10" i="88" l="1"/>
  <c r="C42" i="88"/>
  <c r="K32" i="76" l="1"/>
  <c r="K28" i="76"/>
  <c r="K24" i="76"/>
  <c r="K20" i="76"/>
  <c r="K16" i="76"/>
  <c r="K12" i="76"/>
  <c r="P20" i="69"/>
  <c r="P16" i="69"/>
  <c r="P12" i="69"/>
  <c r="L14" i="65"/>
  <c r="K29" i="76"/>
  <c r="L11" i="65"/>
  <c r="K35" i="76"/>
  <c r="K31" i="76"/>
  <c r="K27" i="76"/>
  <c r="K23" i="76"/>
  <c r="K19" i="76"/>
  <c r="K15" i="76"/>
  <c r="K11" i="76"/>
  <c r="P19" i="69"/>
  <c r="P15" i="69"/>
  <c r="P11" i="69"/>
  <c r="L13" i="65"/>
  <c r="K21" i="76"/>
  <c r="P17" i="69"/>
  <c r="L15" i="65"/>
  <c r="K34" i="76"/>
  <c r="K30" i="76"/>
  <c r="K26" i="76"/>
  <c r="K22" i="76"/>
  <c r="K18" i="76"/>
  <c r="K14" i="76"/>
  <c r="P18" i="69"/>
  <c r="P14" i="69"/>
  <c r="L12" i="65"/>
  <c r="K33" i="76"/>
  <c r="K25" i="76"/>
  <c r="K17" i="76"/>
  <c r="K13" i="76"/>
  <c r="P13" i="69"/>
  <c r="D10" i="88"/>
  <c r="N42" i="63"/>
  <c r="N38" i="63"/>
  <c r="N34" i="63"/>
  <c r="N29" i="63"/>
  <c r="N24" i="63"/>
  <c r="N20" i="63"/>
  <c r="N16" i="63"/>
  <c r="N12" i="63"/>
  <c r="N36" i="63"/>
  <c r="N27" i="63"/>
  <c r="N22" i="63"/>
  <c r="N14" i="63"/>
  <c r="N45" i="63"/>
  <c r="N41" i="63"/>
  <c r="N37" i="63"/>
  <c r="N33" i="63"/>
  <c r="N28" i="63"/>
  <c r="N23" i="63"/>
  <c r="N19" i="63"/>
  <c r="N15" i="63"/>
  <c r="N11" i="63"/>
  <c r="N40" i="63"/>
  <c r="N31" i="63"/>
  <c r="N18" i="63"/>
  <c r="N44" i="63"/>
  <c r="N43" i="63"/>
  <c r="N39" i="63"/>
  <c r="N35" i="63"/>
  <c r="N30" i="63"/>
  <c r="N26" i="63"/>
  <c r="N21" i="63"/>
  <c r="N17" i="63"/>
  <c r="N13" i="63"/>
  <c r="O150" i="62"/>
  <c r="O145" i="62"/>
  <c r="O140" i="62"/>
  <c r="O137" i="62"/>
  <c r="O149" i="62"/>
  <c r="O131" i="62"/>
  <c r="O127" i="62"/>
  <c r="O123" i="62"/>
  <c r="O118" i="62"/>
  <c r="O114" i="62"/>
  <c r="O110" i="62"/>
  <c r="O106" i="62"/>
  <c r="O102" i="62"/>
  <c r="O98" i="62"/>
  <c r="O94" i="62"/>
  <c r="O90" i="62"/>
  <c r="O86" i="62"/>
  <c r="O81" i="62"/>
  <c r="O77" i="62"/>
  <c r="O73" i="62"/>
  <c r="O69" i="62"/>
  <c r="O65" i="62"/>
  <c r="O61" i="62"/>
  <c r="O57" i="62"/>
  <c r="O53" i="62"/>
  <c r="O49" i="62"/>
  <c r="O45" i="62"/>
  <c r="O40" i="62"/>
  <c r="O36" i="62"/>
  <c r="O32" i="62"/>
  <c r="O28" i="62"/>
  <c r="O24" i="62"/>
  <c r="O20" i="62"/>
  <c r="O16" i="62"/>
  <c r="O12" i="62"/>
  <c r="R43" i="59"/>
  <c r="R39" i="59"/>
  <c r="R35" i="59"/>
  <c r="R31" i="59"/>
  <c r="R26" i="59"/>
  <c r="R22" i="59"/>
  <c r="R18" i="59"/>
  <c r="R14" i="59"/>
  <c r="R30" i="59"/>
  <c r="R21" i="59"/>
  <c r="R17" i="59"/>
  <c r="O141" i="62"/>
  <c r="O135" i="62"/>
  <c r="O124" i="62"/>
  <c r="O107" i="62"/>
  <c r="O99" i="62"/>
  <c r="O87" i="62"/>
  <c r="O78" i="62"/>
  <c r="O66" i="62"/>
  <c r="O58" i="62"/>
  <c r="O46" i="62"/>
  <c r="O37" i="62"/>
  <c r="O25" i="62"/>
  <c r="O21" i="62"/>
  <c r="R44" i="59"/>
  <c r="R36" i="59"/>
  <c r="R23" i="59"/>
  <c r="R15" i="59"/>
  <c r="O148" i="62"/>
  <c r="O143" i="62"/>
  <c r="O139" i="62"/>
  <c r="O136" i="62"/>
  <c r="O134" i="62"/>
  <c r="O130" i="62"/>
  <c r="O126" i="62"/>
  <c r="O122" i="62"/>
  <c r="O117" i="62"/>
  <c r="O113" i="62"/>
  <c r="O109" i="62"/>
  <c r="O105" i="62"/>
  <c r="O101" i="62"/>
  <c r="O97" i="62"/>
  <c r="O93" i="62"/>
  <c r="O89" i="62"/>
  <c r="O85" i="62"/>
  <c r="O80" i="62"/>
  <c r="O76" i="62"/>
  <c r="O72" i="62"/>
  <c r="O68" i="62"/>
  <c r="O64" i="62"/>
  <c r="O60" i="62"/>
  <c r="O56" i="62"/>
  <c r="O52" i="62"/>
  <c r="O48" i="62"/>
  <c r="O44" i="62"/>
  <c r="O39" i="62"/>
  <c r="O35" i="62"/>
  <c r="O31" i="62"/>
  <c r="O27" i="62"/>
  <c r="O23" i="62"/>
  <c r="O19" i="62"/>
  <c r="O15" i="62"/>
  <c r="O11" i="62"/>
  <c r="R46" i="59"/>
  <c r="R42" i="59"/>
  <c r="R38" i="59"/>
  <c r="R34" i="59"/>
  <c r="R25" i="59"/>
  <c r="R13" i="59"/>
  <c r="O153" i="62"/>
  <c r="O128" i="62"/>
  <c r="O111" i="62"/>
  <c r="O95" i="62"/>
  <c r="O74" i="62"/>
  <c r="O54" i="62"/>
  <c r="O33" i="62"/>
  <c r="O13" i="62"/>
  <c r="R32" i="59"/>
  <c r="O147" i="62"/>
  <c r="O142" i="62"/>
  <c r="O138" i="62"/>
  <c r="O151" i="62"/>
  <c r="O133" i="62"/>
  <c r="O129" i="62"/>
  <c r="O125" i="62"/>
  <c r="O121" i="62"/>
  <c r="O116" i="62"/>
  <c r="O112" i="62"/>
  <c r="O108" i="62"/>
  <c r="O104" i="62"/>
  <c r="O100" i="62"/>
  <c r="O96" i="62"/>
  <c r="O92" i="62"/>
  <c r="O88" i="62"/>
  <c r="O84" i="62"/>
  <c r="O79" i="62"/>
  <c r="O75" i="62"/>
  <c r="O71" i="62"/>
  <c r="O67" i="62"/>
  <c r="O63" i="62"/>
  <c r="O59" i="62"/>
  <c r="O55" i="62"/>
  <c r="O51" i="62"/>
  <c r="O47" i="62"/>
  <c r="O43" i="62"/>
  <c r="O38" i="62"/>
  <c r="O34" i="62"/>
  <c r="O30" i="62"/>
  <c r="O26" i="62"/>
  <c r="O22" i="62"/>
  <c r="O18" i="62"/>
  <c r="O14" i="62"/>
  <c r="R45" i="59"/>
  <c r="R41" i="59"/>
  <c r="R37" i="59"/>
  <c r="R33" i="59"/>
  <c r="R29" i="59"/>
  <c r="R24" i="59"/>
  <c r="R20" i="59"/>
  <c r="R16" i="59"/>
  <c r="R12" i="59"/>
  <c r="O146" i="62"/>
  <c r="O152" i="62"/>
  <c r="O132" i="62"/>
  <c r="O119" i="62"/>
  <c r="O115" i="62"/>
  <c r="O103" i="62"/>
  <c r="O91" i="62"/>
  <c r="O83" i="62"/>
  <c r="O70" i="62"/>
  <c r="O62" i="62"/>
  <c r="O50" i="62"/>
  <c r="O42" i="62"/>
  <c r="O29" i="62"/>
  <c r="O17" i="62"/>
  <c r="R40" i="59"/>
  <c r="R28" i="59"/>
  <c r="R19" i="59"/>
  <c r="R11" i="59"/>
  <c r="L25" i="58"/>
  <c r="L21" i="58"/>
  <c r="L16" i="58"/>
  <c r="L12" i="58"/>
  <c r="L19" i="58"/>
  <c r="L10" i="58"/>
  <c r="L24" i="58"/>
  <c r="L20" i="58"/>
  <c r="L15" i="58"/>
  <c r="L11" i="58"/>
  <c r="L14" i="58"/>
  <c r="L23" i="58"/>
  <c r="L22" i="58"/>
  <c r="L18" i="58"/>
  <c r="L13" i="58"/>
  <c r="D24" i="88"/>
  <c r="D13" i="88"/>
  <c r="D17" i="88"/>
  <c r="D42" i="88"/>
  <c r="D19" i="88"/>
  <c r="D11" i="88"/>
  <c r="D38" i="88"/>
  <c r="D31" i="88"/>
  <c r="D16" i="88"/>
  <c r="D23" i="88"/>
  <c r="D12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2">
    <s v="Migdal Hashkaot Neches Boded"/>
    <s v="{[Time].[Hie Time].[Yom].&amp;[20190331]}"/>
    <s v="{[Medida].[Medida].&amp;[2]}"/>
    <s v="{[Keren].[Keren].[All]}"/>
    <s v="{[Cheshbon KM].[Hie Peilut].[Peilut 7].&amp;[Kod_Peilut_L7_1044]&amp;[Kod_Peilut_L6_372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6]&amp;[NechesBoded_L2_102]&amp;[NechesBoded_L1_101]"/>
    <s v="[Neches].[Hie Neches Boded].[Neches Boded L3].&amp;[NechesBoded_L3_109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4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3" si="31">
        <n x="1" s="1"/>
        <n x="29"/>
        <n x="30"/>
      </t>
    </mdx>
    <mdx n="0" f="v">
      <t c="3" si="31">
        <n x="1" s="1"/>
        <n x="32"/>
        <n x="30"/>
      </t>
    </mdx>
    <mdx n="0" f="v">
      <t c="3" si="31">
        <n x="1" s="1"/>
        <n x="33"/>
        <n x="30"/>
      </t>
    </mdx>
    <mdx n="0" f="v">
      <t c="3" si="31">
        <n x="1" s="1"/>
        <n x="34"/>
        <n x="30"/>
      </t>
    </mdx>
    <mdx n="0" f="v">
      <t c="3" si="31">
        <n x="1" s="1"/>
        <n x="35"/>
        <n x="30"/>
      </t>
    </mdx>
    <mdx n="0" f="v">
      <t c="3" si="31">
        <n x="1" s="1"/>
        <n x="36"/>
        <n x="30"/>
      </t>
    </mdx>
    <mdx n="0" f="v">
      <t c="3" si="31">
        <n x="1" s="1"/>
        <n x="37"/>
        <n x="30"/>
      </t>
    </mdx>
    <mdx n="0" f="v">
      <t c="3" si="31">
        <n x="1" s="1"/>
        <n x="38"/>
        <n x="30"/>
      </t>
    </mdx>
    <mdx n="0" f="v">
      <t c="3" si="31">
        <n x="1" s="1"/>
        <n x="39"/>
        <n x="30"/>
      </t>
    </mdx>
    <mdx n="0" f="v">
      <t c="3" si="31">
        <n x="1" s="1"/>
        <n x="40"/>
        <n x="30"/>
      </t>
    </mdx>
    <mdx n="0" f="v">
      <t c="3" si="31">
        <n x="1" s="1"/>
        <n x="41"/>
        <n x="30"/>
      </t>
    </mdx>
  </mdxMetadata>
  <valueMetadata count="5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</valueMetadata>
</metadata>
</file>

<file path=xl/sharedStrings.xml><?xml version="1.0" encoding="utf-8"?>
<sst xmlns="http://schemas.openxmlformats.org/spreadsheetml/2006/main" count="3177" uniqueCount="832">
  <si>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</si>
  <si>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</si>
  <si>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</si>
  <si>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</si>
  <si>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</si>
  <si>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</si>
  <si>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</si>
  <si>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</si>
  <si>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</si>
  <si>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</si>
  <si>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</si>
  <si>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</si>
  <si>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</si>
  <si>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</si>
  <si>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</si>
  <si>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</si>
  <si>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</si>
  <si>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</si>
  <si>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</si>
  <si>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</si>
  <si>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</si>
  <si>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</si>
  <si>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</si>
  <si>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</si>
  <si>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</si>
  <si>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</si>
  <si>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</si>
  <si>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</si>
  <si>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</si>
  <si>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</si>
  <si>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</si>
  <si>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</si>
  <si>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</si>
  <si>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</si>
  <si>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</si>
  <si>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</si>
  <si>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</si>
  <si>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</si>
  <si>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</si>
  <si>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כתבי אופציה</t>
  </si>
  <si>
    <t>סה"כ חוזים עתידיים</t>
  </si>
  <si>
    <t>נכס הבסיס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</si>
  <si>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</si>
  <si>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</si>
  <si>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</si>
  <si>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</si>
  <si>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</si>
  <si>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</si>
  <si>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</si>
  <si>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</si>
  <si>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</si>
  <si>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</si>
  <si>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</si>
  <si>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</si>
  <si>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</si>
  <si>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</si>
  <si>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</si>
  <si>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ערד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</si>
  <si>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</si>
  <si>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</si>
  <si>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</si>
  <si>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</si>
  <si>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</si>
  <si>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</si>
  <si>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</si>
  <si>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</si>
  <si>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</si>
  <si>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</si>
  <si>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</si>
  <si>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</si>
  <si>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</si>
  <si>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</si>
  <si>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</si>
  <si>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</si>
  <si>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</si>
  <si>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</si>
  <si>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</si>
  <si>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</si>
  <si>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</si>
  <si>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</si>
  <si>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</si>
  <si>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</si>
  <si>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</si>
  <si>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</si>
  <si>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</si>
  <si>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</si>
  <si>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</si>
  <si>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</si>
  <si>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</si>
  <si>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</si>
  <si>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</si>
  <si>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</si>
  <si>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</si>
  <si>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</si>
  <si>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</si>
  <si>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</si>
  <si>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</si>
  <si>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</si>
  <si>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</si>
  <si>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</si>
  <si>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</si>
  <si>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</si>
  <si>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</si>
  <si>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</si>
  <si>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</si>
  <si>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</si>
  <si>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</si>
  <si>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</si>
  <si>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</si>
  <si>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</si>
  <si>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</si>
  <si>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</si>
  <si>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</si>
  <si>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</si>
  <si>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</si>
  <si>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</si>
  <si>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</si>
  <si>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</si>
  <si>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</si>
  <si>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</si>
  <si>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</si>
  <si>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</si>
  <si>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</si>
  <si>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</si>
  <si>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</si>
  <si>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</si>
  <si>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</si>
  <si>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</si>
  <si>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</si>
  <si>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</si>
  <si>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</si>
  <si>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</si>
  <si>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</si>
  <si>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</si>
  <si>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</si>
  <si>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</si>
  <si>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</si>
  <si>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</si>
  <si>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</si>
  <si>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</si>
  <si>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</si>
  <si>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</si>
  <si>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</si>
  <si>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</si>
  <si>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</si>
  <si>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</si>
  <si>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</si>
  <si>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</si>
  <si>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</si>
  <si>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</si>
  <si>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</si>
  <si>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</si>
  <si>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</si>
  <si>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</si>
  <si>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</si>
  <si>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</si>
  <si>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</si>
  <si>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</si>
  <si>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</si>
  <si>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</si>
  <si>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</si>
  <si>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</si>
  <si>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</si>
  <si>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</si>
  <si>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</si>
  <si>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</si>
  <si>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</si>
  <si>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</si>
  <si>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</si>
  <si>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</si>
  <si>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</si>
  <si>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</si>
  <si>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</si>
  <si>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</si>
  <si>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</si>
  <si>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</si>
  <si>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</si>
  <si>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</si>
  <si>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</si>
  <si>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</si>
  <si>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</si>
  <si>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</si>
  <si>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</si>
  <si>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</si>
  <si>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</si>
  <si>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</si>
  <si>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</si>
  <si>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</si>
  <si>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</si>
  <si>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</si>
  <si>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</si>
  <si>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</si>
  <si>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</si>
  <si>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</si>
  <si>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</si>
  <si>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</si>
  <si>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</si>
  <si>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</si>
  <si>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</si>
  <si>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</si>
  <si>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</si>
  <si>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</si>
  <si>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</si>
  <si>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</si>
  <si>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</si>
  <si>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</si>
  <si>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</si>
  <si>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</si>
  <si>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</si>
  <si>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</si>
  <si>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</si>
  <si>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</si>
  <si>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</si>
  <si>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</si>
  <si>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</si>
  <si>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</si>
  <si>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</si>
  <si>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</si>
  <si>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</si>
  <si>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</si>
  <si>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</si>
  <si>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</si>
  <si>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</si>
  <si>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</si>
  <si>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</si>
  <si>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</si>
  <si>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</si>
  <si>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</si>
  <si>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</si>
  <si>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</si>
  <si>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</si>
  <si>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</si>
  <si>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</si>
  <si>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</si>
  <si>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</si>
  <si>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</si>
  <si>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</si>
  <si>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</si>
  <si>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31/03/2019</t>
  </si>
  <si>
    <t>מגדל מקפת קרנות פנסיה וקופות גמל בע"מ</t>
  </si>
  <si>
    <t>מקפת אישית - פנסיונרים כשר מ-2018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</si>
  <si>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</si>
  <si>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</si>
  <si>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</si>
  <si>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</si>
  <si>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</si>
  <si>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</si>
  <si>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</si>
  <si>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</si>
  <si>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</si>
  <si>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</si>
  <si>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</si>
  <si>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</si>
  <si>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</si>
  <si>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</si>
  <si>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</si>
  <si>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</si>
  <si>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</si>
  <si>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</si>
  <si>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</si>
  <si>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529</t>
  </si>
  <si>
    <t>1157023</t>
  </si>
  <si>
    <t>ממשלתי צמוד 545</t>
  </si>
  <si>
    <t>1134865</t>
  </si>
  <si>
    <t>ממשלתי צמוד 922</t>
  </si>
  <si>
    <t>1124056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</si>
  <si>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</si>
  <si>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</si>
  <si>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</si>
  <si>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</si>
  <si>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</si>
  <si>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</si>
  <si>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</si>
  <si>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</si>
  <si>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1119</t>
  </si>
  <si>
    <t>1157098</t>
  </si>
  <si>
    <t>ממשלתי שקלי 1122</t>
  </si>
  <si>
    <t>1141225</t>
  </si>
  <si>
    <t>ממשלתי שקלי 1123</t>
  </si>
  <si>
    <t>1155068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</si>
  <si>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</si>
  <si>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</si>
  <si>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</si>
  <si>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</si>
  <si>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</si>
  <si>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</si>
  <si>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</si>
  <si>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</si>
  <si>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327</t>
  </si>
  <si>
    <t>1139344</t>
  </si>
  <si>
    <t>ממשלתי שקלי 421</t>
  </si>
  <si>
    <t>1138130</t>
  </si>
  <si>
    <t>ממשלתי שקלי 819</t>
  </si>
  <si>
    <t>1156371</t>
  </si>
  <si>
    <t>ממשלתי שקלי 825</t>
  </si>
  <si>
    <t>1135557</t>
  </si>
  <si>
    <t>ממשלתי שקלי 928</t>
  </si>
  <si>
    <t>1150879</t>
  </si>
  <si>
    <t>ממשק0120</t>
  </si>
  <si>
    <t>1115773</t>
  </si>
  <si>
    <t>סה"כ תל אביב 35</t>
  </si>
  <si>
    <t>אורמת טכנולוגיות*</t>
  </si>
  <si>
    <t>1134402</t>
  </si>
  <si>
    <t>מגמה</t>
  </si>
  <si>
    <t>520036716</t>
  </si>
  <si>
    <t>איי.אפ.אפ</t>
  </si>
  <si>
    <t>1155019</t>
  </si>
  <si>
    <t>MATERIALS</t>
  </si>
  <si>
    <t>איירפורט סיטי</t>
  </si>
  <si>
    <t>1095835</t>
  </si>
  <si>
    <t>511659401</t>
  </si>
  <si>
    <t>נדלן ובינוי</t>
  </si>
  <si>
    <t>אלביט מערכות</t>
  </si>
  <si>
    <t>1081124</t>
  </si>
  <si>
    <t>520043027</t>
  </si>
  <si>
    <t>ביטחוניות</t>
  </si>
  <si>
    <t>אמות</t>
  </si>
  <si>
    <t>1097278</t>
  </si>
  <si>
    <t>520026683</t>
  </si>
  <si>
    <t>בזק</t>
  </si>
  <si>
    <t>230011</t>
  </si>
  <si>
    <t>520031931</t>
  </si>
  <si>
    <t>תקשורת מדיה</t>
  </si>
  <si>
    <t>בינלאומי 5</t>
  </si>
  <si>
    <t>593038</t>
  </si>
  <si>
    <t>513141879</t>
  </si>
  <si>
    <t>בנקים</t>
  </si>
  <si>
    <t>בתי זיקוק לנפט</t>
  </si>
  <si>
    <t>2590248</t>
  </si>
  <si>
    <t>520036658</t>
  </si>
  <si>
    <t>כימיה גומי ופלסטיק</t>
  </si>
  <si>
    <t>דיסקונט</t>
  </si>
  <si>
    <t>691212</t>
  </si>
  <si>
    <t>520007030</t>
  </si>
  <si>
    <t>דלק קדוחים*</t>
  </si>
  <si>
    <t>475020</t>
  </si>
  <si>
    <t>550013098</t>
  </si>
  <si>
    <t>חיפוש נפט וגז</t>
  </si>
  <si>
    <t>הפניקס 1</t>
  </si>
  <si>
    <t>767012</t>
  </si>
  <si>
    <t>520017450</t>
  </si>
  <si>
    <t>ביטוח</t>
  </si>
  <si>
    <t>הראל השקעות</t>
  </si>
  <si>
    <t>585018</t>
  </si>
  <si>
    <t>520033986</t>
  </si>
  <si>
    <t>חברה לישראל</t>
  </si>
  <si>
    <t>576017</t>
  </si>
  <si>
    <t>520028010</t>
  </si>
  <si>
    <t>השקעה ואחזקות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</si>
  <si>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</si>
  <si>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</si>
  <si>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</si>
  <si>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</si>
  <si>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</si>
  <si>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</si>
  <si>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</si>
  <si>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</si>
  <si>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</si>
  <si>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550010003</t>
  </si>
  <si>
    <t>כיל</t>
  </si>
  <si>
    <t>281014</t>
  </si>
  <si>
    <t>520027830</t>
  </si>
  <si>
    <t>לאומי</t>
  </si>
  <si>
    <t>604611</t>
  </si>
  <si>
    <t>520018078</t>
  </si>
  <si>
    <t>מזרחי</t>
  </si>
  <si>
    <t>695437</t>
  </si>
  <si>
    <t>520000522</t>
  </si>
  <si>
    <t>מליסרון*</t>
  </si>
  <si>
    <t>323014</t>
  </si>
  <si>
    <t>520037789</t>
  </si>
  <si>
    <t>נייס</t>
  </si>
  <si>
    <t>273011</t>
  </si>
  <si>
    <t>520036872</t>
  </si>
  <si>
    <t>פועלים</t>
  </si>
  <si>
    <t>662577</t>
  </si>
  <si>
    <t>520000118</t>
  </si>
  <si>
    <t>פז נפט*</t>
  </si>
  <si>
    <t>1100007</t>
  </si>
  <si>
    <t>510216054</t>
  </si>
  <si>
    <t>פריגו</t>
  </si>
  <si>
    <t>1130699</t>
  </si>
  <si>
    <t>529592</t>
  </si>
  <si>
    <t>קבוצת עזריאלי</t>
  </si>
  <si>
    <t>1119478</t>
  </si>
  <si>
    <t>510960719</t>
  </si>
  <si>
    <t>שופרסל</t>
  </si>
  <si>
    <t>777037</t>
  </si>
  <si>
    <t>520022732</t>
  </si>
  <si>
    <t>שטראוס גרופ*</t>
  </si>
  <si>
    <t>746016</t>
  </si>
  <si>
    <t>520003781</t>
  </si>
  <si>
    <t>מזון</t>
  </si>
  <si>
    <t>סה"כ תל אביב 90</t>
  </si>
  <si>
    <t>אבגול*</t>
  </si>
  <si>
    <t>1100957</t>
  </si>
  <si>
    <t>510119068</t>
  </si>
  <si>
    <t>עץ נייר ודפוס</t>
  </si>
  <si>
    <t>או פי סי*</t>
  </si>
  <si>
    <t>1141571</t>
  </si>
  <si>
    <t>514401702</t>
  </si>
  <si>
    <t>אזורים*</t>
  </si>
  <si>
    <t>715011</t>
  </si>
  <si>
    <t>520025990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</si>
  <si>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</si>
  <si>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</si>
  <si>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</si>
  <si>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</si>
  <si>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</si>
  <si>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</si>
  <si>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</si>
  <si>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אלוט תקשורת*</t>
  </si>
  <si>
    <t>1099654</t>
  </si>
  <si>
    <t>512394776</t>
  </si>
  <si>
    <t>אלקטרה*</t>
  </si>
  <si>
    <t>739037</t>
  </si>
  <si>
    <t>520028911</t>
  </si>
  <si>
    <t>אנלייט אנרגיה*</t>
  </si>
  <si>
    <t>720011</t>
  </si>
  <si>
    <t>520041146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</si>
  <si>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</si>
  <si>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</si>
  <si>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</si>
  <si>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</si>
  <si>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</si>
  <si>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</si>
  <si>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</si>
  <si>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</si>
  <si>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</si>
  <si>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</si>
  <si>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</si>
  <si>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גב ים 1*</t>
  </si>
  <si>
    <t>759019</t>
  </si>
  <si>
    <t>520001736</t>
  </si>
  <si>
    <t>דמרי</t>
  </si>
  <si>
    <t>1090315</t>
  </si>
  <si>
    <t>511399388</t>
  </si>
  <si>
    <t>דנאל כא*</t>
  </si>
  <si>
    <t>314013</t>
  </si>
  <si>
    <t>520037565</t>
  </si>
  <si>
    <t>שרותים</t>
  </si>
  <si>
    <t>המלט*</t>
  </si>
  <si>
    <t>1080324</t>
  </si>
  <si>
    <t>520041575</t>
  </si>
  <si>
    <t>וואן תוכנה*</t>
  </si>
  <si>
    <t>161018</t>
  </si>
  <si>
    <t>520034695</t>
  </si>
  <si>
    <t>שרותי מידע</t>
  </si>
  <si>
    <t>חילן טק*</t>
  </si>
  <si>
    <t>1084698</t>
  </si>
  <si>
    <t>520039942</t>
  </si>
  <si>
    <t>ישרס</t>
  </si>
  <si>
    <t>613034</t>
  </si>
  <si>
    <t>520017807</t>
  </si>
  <si>
    <t>כלל ביטוח</t>
  </si>
  <si>
    <t>224014</t>
  </si>
  <si>
    <t>520036120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</si>
  <si>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</si>
  <si>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</si>
  <si>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</si>
  <si>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</si>
  <si>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</si>
  <si>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</si>
  <si>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</si>
  <si>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</si>
  <si>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520007469</t>
  </si>
  <si>
    <t>נובה</t>
  </si>
  <si>
    <t>1084557</t>
  </si>
  <si>
    <t>511812463</t>
  </si>
  <si>
    <t>נפטא*</t>
  </si>
  <si>
    <t>643015</t>
  </si>
  <si>
    <t>520020942</t>
  </si>
  <si>
    <t>סאפיינס</t>
  </si>
  <si>
    <t>1087659</t>
  </si>
  <si>
    <t>53368</t>
  </si>
  <si>
    <t>סלקום CEL</t>
  </si>
  <si>
    <t>1101534</t>
  </si>
  <si>
    <t>511930125</t>
  </si>
  <si>
    <t>סקופ*</t>
  </si>
  <si>
    <t>288019</t>
  </si>
  <si>
    <t>520037425</t>
  </si>
  <si>
    <t>פלסאון תעשיות*</t>
  </si>
  <si>
    <t>1081603</t>
  </si>
  <si>
    <t>520042912</t>
  </si>
  <si>
    <t>פרטנר</t>
  </si>
  <si>
    <t>1083484</t>
  </si>
  <si>
    <t>520044314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</si>
  <si>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</si>
  <si>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</si>
  <si>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</si>
  <si>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</si>
  <si>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</si>
  <si>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</si>
  <si>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</si>
  <si>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</si>
  <si>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</si>
  <si>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</si>
  <si>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רדהיל</t>
  </si>
  <si>
    <t>1122381</t>
  </si>
  <si>
    <t>514304005</t>
  </si>
  <si>
    <t>ריט 1*</t>
  </si>
  <si>
    <t>1098920</t>
  </si>
  <si>
    <t>513821488</t>
  </si>
  <si>
    <t>רמי לוי</t>
  </si>
  <si>
    <t>1104249</t>
  </si>
  <si>
    <t>513770669</t>
  </si>
  <si>
    <t>רציו יהש*</t>
  </si>
  <si>
    <t>394015</t>
  </si>
  <si>
    <t>550012777</t>
  </si>
  <si>
    <t>שיכון ובינוי</t>
  </si>
  <si>
    <t>1081942</t>
  </si>
  <si>
    <t>520036104</t>
  </si>
  <si>
    <t>שפיר הנדסה</t>
  </si>
  <si>
    <t>1133875</t>
  </si>
  <si>
    <t>514892801</t>
  </si>
  <si>
    <t>תמר פטרוליום*</t>
  </si>
  <si>
    <t>1141357</t>
  </si>
  <si>
    <t>515334662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</si>
  <si>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</si>
  <si>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</si>
  <si>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</si>
  <si>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</si>
  <si>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</si>
  <si>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</si>
  <si>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</si>
  <si>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</si>
  <si>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</si>
  <si>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אוריין*</t>
  </si>
  <si>
    <t>1103506</t>
  </si>
  <si>
    <t>511068256</t>
  </si>
  <si>
    <t>אילקס מדיקל</t>
  </si>
  <si>
    <t>1080753</t>
  </si>
  <si>
    <t>520042219</t>
  </si>
  <si>
    <t>איתמר מדיקל*</t>
  </si>
  <si>
    <t>1102458</t>
  </si>
  <si>
    <t>512434218</t>
  </si>
  <si>
    <t>מכשור רפואי</t>
  </si>
  <si>
    <t>אלספק*</t>
  </si>
  <si>
    <t>1090364</t>
  </si>
  <si>
    <t>511297541</t>
  </si>
  <si>
    <t>אלרון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</si>
  <si>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</si>
  <si>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</si>
  <si>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</si>
  <si>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</si>
  <si>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</si>
  <si>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</si>
  <si>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</si>
  <si>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</si>
  <si>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</si>
  <si>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</si>
  <si>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</si>
  <si>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אקויטל</t>
  </si>
  <si>
    <t>755017</t>
  </si>
  <si>
    <t>520030859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</si>
  <si>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</si>
  <si>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</si>
  <si>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</si>
  <si>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</si>
  <si>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</si>
  <si>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</si>
  <si>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</si>
  <si>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</si>
  <si>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</si>
  <si>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</si>
  <si>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</si>
  <si>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</si>
  <si>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</si>
  <si>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</si>
  <si>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</si>
  <si>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דלק תמלוגים*</t>
  </si>
  <si>
    <t>1129493</t>
  </si>
  <si>
    <t>514837111</t>
  </si>
  <si>
    <t>זנלכל*</t>
  </si>
  <si>
    <t>130013</t>
  </si>
  <si>
    <t>520034208</t>
  </si>
  <si>
    <t>חד*</t>
  </si>
  <si>
    <t>351015</t>
  </si>
  <si>
    <t>520038449</t>
  </si>
  <si>
    <t>לודן*</t>
  </si>
  <si>
    <t>1081439</t>
  </si>
  <si>
    <t>520043381</t>
  </si>
  <si>
    <t>לוינשטין*</t>
  </si>
  <si>
    <t>573014</t>
  </si>
  <si>
    <t>520033424</t>
  </si>
  <si>
    <t>מדטכניקה*</t>
  </si>
  <si>
    <t>253013</t>
  </si>
  <si>
    <t>520036195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</si>
  <si>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</si>
  <si>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</si>
  <si>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</si>
  <si>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</si>
  <si>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</si>
  <si>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</si>
  <si>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</si>
  <si>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</si>
  <si>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</si>
  <si>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</si>
  <si>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</si>
  <si>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</si>
  <si>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פלאזה סנטרס</t>
  </si>
  <si>
    <t>1109917</t>
  </si>
  <si>
    <t>33248324</t>
  </si>
  <si>
    <t>פלסטופיל*</t>
  </si>
  <si>
    <t>1092840</t>
  </si>
  <si>
    <t>513681247</t>
  </si>
  <si>
    <t>פלרם*</t>
  </si>
  <si>
    <t>644013</t>
  </si>
  <si>
    <t>520039843</t>
  </si>
  <si>
    <t>פנינסולה*</t>
  </si>
  <si>
    <t>333013</t>
  </si>
  <si>
    <t>520033713</t>
  </si>
  <si>
    <t>שרותים פיננסים</t>
  </si>
  <si>
    <t>קו מנחה*</t>
  </si>
  <si>
    <t>271015</t>
  </si>
  <si>
    <t>520036997</t>
  </si>
  <si>
    <t>קסטרו</t>
  </si>
  <si>
    <t>280016</t>
  </si>
  <si>
    <t>520037649</t>
  </si>
  <si>
    <t>רבל אי.סי.אס בעמ*</t>
  </si>
  <si>
    <t>1103878</t>
  </si>
  <si>
    <t>513506329</t>
  </si>
  <si>
    <t>רם און*</t>
  </si>
  <si>
    <t>1090943</t>
  </si>
  <si>
    <t>512776964</t>
  </si>
  <si>
    <t>תדיר גן</t>
  </si>
  <si>
    <t>1090141</t>
  </si>
  <si>
    <t>511870891</t>
  </si>
  <si>
    <t>ALLOT COMMUNICATIONS LTD*</t>
  </si>
  <si>
    <t>IL0010996549</t>
  </si>
  <si>
    <t>NASDAQ</t>
  </si>
  <si>
    <t>בלומברג</t>
  </si>
  <si>
    <t>CHECK POINT SOFTWARE TECH</t>
  </si>
  <si>
    <t>IL0010824113</t>
  </si>
  <si>
    <t>520042821</t>
  </si>
  <si>
    <t>Software &amp; Services</t>
  </si>
  <si>
    <t>CYBERARK SOFTWARE</t>
  </si>
  <si>
    <t>IL0011334468</t>
  </si>
  <si>
    <t>512291642</t>
  </si>
  <si>
    <t>ENERGEAN OIL &amp; GAS</t>
  </si>
  <si>
    <t>GB00BG12Y042</t>
  </si>
  <si>
    <t>10758801</t>
  </si>
  <si>
    <t>ENERGY</t>
  </si>
  <si>
    <t>INTEC PHARMA LTD</t>
  </si>
  <si>
    <t>IL0011177958</t>
  </si>
  <si>
    <t>513022780</t>
  </si>
  <si>
    <t>INTL FLAVORS AND FRAGRANCES</t>
  </si>
  <si>
    <t>US4595061015</t>
  </si>
  <si>
    <t>NYSE</t>
  </si>
  <si>
    <t>ITURAN LOCATION AND CONTROL</t>
  </si>
  <si>
    <t>IL0010818685</t>
  </si>
  <si>
    <t>520043811</t>
  </si>
  <si>
    <t>KAMADA LTD</t>
  </si>
  <si>
    <t>IL0010941198</t>
  </si>
  <si>
    <t>KORNIT DIGITAL LTD</t>
  </si>
  <si>
    <t>IL0011216723</t>
  </si>
  <si>
    <t>513195420</t>
  </si>
  <si>
    <t>MediWound Ltd*</t>
  </si>
  <si>
    <t>IL0011316309</t>
  </si>
  <si>
    <t>512894940</t>
  </si>
  <si>
    <t>HEALTH CARE</t>
  </si>
  <si>
    <t>NICE</t>
  </si>
  <si>
    <t>US6536561086</t>
  </si>
  <si>
    <t>NOVA MEASURING INSTRUMENTS</t>
  </si>
  <si>
    <t>IL0010845571</t>
  </si>
  <si>
    <t>ORMAT TECHNOLOGIES INC*</t>
  </si>
  <si>
    <t>US6866881021</t>
  </si>
  <si>
    <t>PARTNER COMMUNICATIONS ADR</t>
  </si>
  <si>
    <t>US70211M1099</t>
  </si>
  <si>
    <t>PERRIGO CO</t>
  </si>
  <si>
    <t>IE00BGH1M568</t>
  </si>
  <si>
    <t>PLAZA CENTERS NV</t>
  </si>
  <si>
    <t>NL0011882741</t>
  </si>
  <si>
    <t>REDHILL BIOPHARMA LTD ADR</t>
  </si>
  <si>
    <t>US7574681034</t>
  </si>
  <si>
    <t>SAPIENS INTERNATIONAL CORP</t>
  </si>
  <si>
    <t>KYG7T16G1039</t>
  </si>
  <si>
    <t>SOLAREDGE TECHNOLOGIES</t>
  </si>
  <si>
    <t>US83417M1045</t>
  </si>
  <si>
    <t>513865329</t>
  </si>
  <si>
    <t>Semiconductors &amp; Semiconductor</t>
  </si>
  <si>
    <t>TEVA PHARMACEUTICAL SP ADR</t>
  </si>
  <si>
    <t>US8816242098</t>
  </si>
  <si>
    <t>TOWER SEMICONDUCTOR LTD</t>
  </si>
  <si>
    <t>IL0010823792</t>
  </si>
  <si>
    <t>UROGEN PHARMA</t>
  </si>
  <si>
    <t>IL0011407140</t>
  </si>
  <si>
    <t>513537621</t>
  </si>
  <si>
    <t>Pharmaceuticals&amp; Biotechnology</t>
  </si>
  <si>
    <t>VERINT SYSTEMS</t>
  </si>
  <si>
    <t>US92343X1000</t>
  </si>
  <si>
    <t>512704867</t>
  </si>
  <si>
    <t>WIX.COM LTD</t>
  </si>
  <si>
    <t>IL0011301780</t>
  </si>
  <si>
    <t>513881177</t>
  </si>
  <si>
    <t>MOSAIC CO/THE</t>
  </si>
  <si>
    <t>US61945C1036</t>
  </si>
  <si>
    <t>MYLAN</t>
  </si>
  <si>
    <t>NL0011031208</t>
  </si>
  <si>
    <t>NUTRIEN LTD</t>
  </si>
  <si>
    <t>CA67077M1086</t>
  </si>
  <si>
    <t>PALO ALTO NETWORKS</t>
  </si>
  <si>
    <t>US6974351057</t>
  </si>
  <si>
    <t>Technology Hardware &amp; Equipment</t>
  </si>
  <si>
    <t>VARONIS SYSTEMS</t>
  </si>
  <si>
    <t>US9222801022</t>
  </si>
  <si>
    <t>הראל סל כשר תל אביב 125</t>
  </si>
  <si>
    <t>1155340</t>
  </si>
  <si>
    <t>514103811</t>
  </si>
  <si>
    <t>מניות</t>
  </si>
  <si>
    <t>הראל סל תא בנקים</t>
  </si>
  <si>
    <t>1148949</t>
  </si>
  <si>
    <t>פסגות ETF כש תא 125</t>
  </si>
  <si>
    <t>1155324</t>
  </si>
  <si>
    <t>513464289</t>
  </si>
  <si>
    <t>פסגות ETF תא צמיחה</t>
  </si>
  <si>
    <t>1148782</t>
  </si>
  <si>
    <t>פסגות ETF תל אביב 125</t>
  </si>
  <si>
    <t>1148808</t>
  </si>
  <si>
    <t>פסגות סל בנקים סדרה 1</t>
  </si>
  <si>
    <t>1148774</t>
  </si>
  <si>
    <t>קסם ETF כשרה תא 125</t>
  </si>
  <si>
    <t>1155365</t>
  </si>
  <si>
    <t>520041989</t>
  </si>
  <si>
    <t>קסם תא בנקים</t>
  </si>
  <si>
    <t>1146430</t>
  </si>
  <si>
    <t>קסם תא125</t>
  </si>
  <si>
    <t>1146356</t>
  </si>
  <si>
    <t>תכלית סל כש תא 125</t>
  </si>
  <si>
    <t>1155373</t>
  </si>
  <si>
    <t>513540310</t>
  </si>
  <si>
    <t>תכלית תא בנקים</t>
  </si>
  <si>
    <t>1143726</t>
  </si>
  <si>
    <t>הראל סל כשרה תל בונד 60</t>
  </si>
  <si>
    <t>1155092</t>
  </si>
  <si>
    <t>אג"ח</t>
  </si>
  <si>
    <t>הראל סל תלבונד 60</t>
  </si>
  <si>
    <t>1150473</t>
  </si>
  <si>
    <t>פסגות ETF כש תלבונד 60</t>
  </si>
  <si>
    <t>1155076</t>
  </si>
  <si>
    <t>קסם ETF כשרה תל בונד 60</t>
  </si>
  <si>
    <t>1155126</t>
  </si>
  <si>
    <t>תכלית סל כש תלבונד שקלי</t>
  </si>
  <si>
    <t>1155183</t>
  </si>
  <si>
    <t>DAIWA ETF TOPIX</t>
  </si>
  <si>
    <t>JP3027620008</t>
  </si>
  <si>
    <t>HORIZONS S&amp;P/TSX 60 INDEX</t>
  </si>
  <si>
    <t>CA44049A1241</t>
  </si>
  <si>
    <t>ISHARES CORE S&amp;P 500 UCITS ETF</t>
  </si>
  <si>
    <t>IE00B5BMR087</t>
  </si>
  <si>
    <t>ISHARES CRNCY HEDGD MSCI EM</t>
  </si>
  <si>
    <t>US46434G5099</t>
  </si>
  <si>
    <t>ISHARES CURR HEDGED MSCI JAPAN</t>
  </si>
  <si>
    <t>US46434V8862</t>
  </si>
  <si>
    <t>LYXOR ETF S&amp;P 500</t>
  </si>
  <si>
    <t>LU0496786657</t>
  </si>
  <si>
    <t>SOURCE S&amp;P 500 UCITS ETF</t>
  </si>
  <si>
    <t>IE00B3YCGJ38</t>
  </si>
  <si>
    <t>SOURCE STOXX EUROPE 600</t>
  </si>
  <si>
    <t>IE00B60SWW18</t>
  </si>
  <si>
    <t>VANGUARD AUST SHARES IDX ETF</t>
  </si>
  <si>
    <t>AU000000VAS1</t>
  </si>
  <si>
    <t>Vanguard MSCI emerging markets</t>
  </si>
  <si>
    <t>US9220428588</t>
  </si>
  <si>
    <t>XTRACKERS MSCI EUROPE HEDGED E</t>
  </si>
  <si>
    <t>US2330518539</t>
  </si>
  <si>
    <t>כתבי אופציה בישראל</t>
  </si>
  <si>
    <t>איתמר אופציה 4</t>
  </si>
  <si>
    <t>1137017</t>
  </si>
  <si>
    <t>ברנמילר אפ 1*</t>
  </si>
  <si>
    <t>1143494</t>
  </si>
  <si>
    <t>ערד 8805</t>
  </si>
  <si>
    <t>ערד 8812</t>
  </si>
  <si>
    <t>98812000</t>
  </si>
  <si>
    <t>ערד 8863</t>
  </si>
  <si>
    <t>88630000</t>
  </si>
  <si>
    <t>ערד 8865</t>
  </si>
  <si>
    <t>88650000</t>
  </si>
  <si>
    <t>ערד 8866</t>
  </si>
  <si>
    <t>88660000</t>
  </si>
  <si>
    <t>ערד 8869</t>
  </si>
  <si>
    <t>88690000</t>
  </si>
  <si>
    <t>ערד 8871</t>
  </si>
  <si>
    <t>88710000</t>
  </si>
  <si>
    <t>₪ / מט"ח</t>
  </si>
  <si>
    <t>פורוורד ש"ח-מט"ח</t>
  </si>
  <si>
    <t>10000019</t>
  </si>
  <si>
    <t>ל.ר.</t>
  </si>
  <si>
    <t>10000021</t>
  </si>
  <si>
    <t>10000058</t>
  </si>
  <si>
    <t>10000088</t>
  </si>
  <si>
    <t>10000091</t>
  </si>
  <si>
    <t>10000035</t>
  </si>
  <si>
    <t>10000037</t>
  </si>
  <si>
    <t>10000068</t>
  </si>
  <si>
    <t>10000006</t>
  </si>
  <si>
    <t>10000072</t>
  </si>
  <si>
    <t>10000095</t>
  </si>
  <si>
    <t>10000013</t>
  </si>
  <si>
    <t>10000056</t>
  </si>
  <si>
    <t>10000080</t>
  </si>
  <si>
    <t>10000005</t>
  </si>
  <si>
    <t>10000017</t>
  </si>
  <si>
    <t>10000025</t>
  </si>
  <si>
    <t>10000004</t>
  </si>
  <si>
    <t>10000027</t>
  </si>
  <si>
    <t>10000099</t>
  </si>
  <si>
    <t>10000101</t>
  </si>
  <si>
    <t>10000102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</si>
  <si>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</si>
  <si>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</si>
  <si>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</si>
  <si>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</si>
  <si>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</si>
  <si>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</si>
  <si>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</si>
  <si>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AAA.IL</t>
  </si>
  <si>
    <t>מעלות S&amp;P</t>
  </si>
  <si>
    <t>בנק לאומי לישראל בע"מ</t>
  </si>
  <si>
    <t>34110000</t>
  </si>
  <si>
    <t>בנק מזרחי טפחות בע"מ</t>
  </si>
  <si>
    <t>30120000</t>
  </si>
  <si>
    <t>בנק דיסקונט לישראל בע"מ</t>
  </si>
  <si>
    <t>30011000</t>
  </si>
  <si>
    <t>AA+.IL</t>
  </si>
  <si>
    <t>30312000</t>
  </si>
  <si>
    <t>34010000</t>
  </si>
  <si>
    <t>34510000</t>
  </si>
  <si>
    <t>31710000</t>
  </si>
  <si>
    <t>34710000</t>
  </si>
  <si>
    <t>34020000</t>
  </si>
  <si>
    <t>30311000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</si>
</sst>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#,##0.0000"/>
    <numFmt numFmtId="169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0" fontId="27" fillId="0" borderId="0" xfId="0" applyFont="1" applyFill="1" applyBorder="1" applyAlignment="1">
      <alignment horizontal="right"/>
    </xf>
    <xf numFmtId="167" fontId="27" fillId="0" borderId="0" xfId="0" applyNumberFormat="1" applyFont="1" applyFill="1" applyBorder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8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9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wrapText="1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C3" sqref="C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170</v>
      </c>
      <c r="C1" s="78" t="s" vm="1">
        <v>238</v>
      </c>
    </row>
    <row r="2" spans="1:23">
      <c r="B2" s="57" t="s">
        <v>169</v>
      </c>
      <c r="C2" s="78" t="s">
        <v>239</v>
      </c>
    </row>
    <row r="3" spans="1:23">
      <c r="B3" s="57" t="s">
        <v>171</v>
      </c>
      <c r="C3" s="78" t="s">
        <v>240</v>
      </c>
    </row>
    <row r="4" spans="1:23">
      <c r="B4" s="57" t="s">
        <v>172</v>
      </c>
      <c r="C4" s="78">
        <v>12146</v>
      </c>
    </row>
    <row r="6" spans="1:23" ht="26.25" customHeight="1">
      <c r="B6" s="122" t="s">
        <v>186</v>
      </c>
      <c r="C6" s="123"/>
      <c r="D6" s="124"/>
    </row>
    <row r="7" spans="1:23" s="10" customFormat="1">
      <c r="B7" s="23"/>
      <c r="C7" s="24" t="s">
        <v>101</v>
      </c>
      <c r="D7" s="25" t="s">
        <v>99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225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185</v>
      </c>
      <c r="C10" s="108">
        <f>C11+C12+C23</f>
        <v>2768.5951592052002</v>
      </c>
      <c r="D10" s="109">
        <f>C10/$C$42</f>
        <v>1</v>
      </c>
    </row>
    <row r="11" spans="1:23">
      <c r="A11" s="45" t="s">
        <v>132</v>
      </c>
      <c r="B11" s="29" t="s">
        <v>187</v>
      </c>
      <c r="C11" s="108">
        <f>מזומנים!J10</f>
        <v>83.584231404000008</v>
      </c>
      <c r="D11" s="109">
        <f t="shared" ref="D11:D13" si="0">C11/$C$42</f>
        <v>3.0190124087335006E-2</v>
      </c>
    </row>
    <row r="12" spans="1:23">
      <c r="B12" s="29" t="s">
        <v>188</v>
      </c>
      <c r="C12" s="108">
        <f>C13+C16+C17+C19</f>
        <v>1013.5041578012001</v>
      </c>
      <c r="D12" s="109">
        <f t="shared" si="0"/>
        <v>0.36607163543988636</v>
      </c>
    </row>
    <row r="13" spans="1:23">
      <c r="A13" s="55" t="s">
        <v>132</v>
      </c>
      <c r="B13" s="30" t="s">
        <v>58</v>
      </c>
      <c r="C13" s="108">
        <f>'תעודות התחייבות ממשלתיות'!O11</f>
        <v>160.34021480400006</v>
      </c>
      <c r="D13" s="109">
        <f t="shared" si="0"/>
        <v>5.791392586629749E-2</v>
      </c>
    </row>
    <row r="14" spans="1:23">
      <c r="A14" s="55" t="s">
        <v>132</v>
      </c>
      <c r="B14" s="30" t="s">
        <v>59</v>
      </c>
      <c r="C14" s="108" t="s" vm="2">
        <v>809</v>
      </c>
      <c r="D14" s="109" t="s" vm="3">
        <v>809</v>
      </c>
    </row>
    <row r="15" spans="1:23">
      <c r="A15" s="55" t="s">
        <v>132</v>
      </c>
      <c r="B15" s="30" t="s">
        <v>60</v>
      </c>
      <c r="C15" s="108" t="s" vm="4">
        <v>809</v>
      </c>
      <c r="D15" s="109" t="s" vm="5">
        <v>809</v>
      </c>
    </row>
    <row r="16" spans="1:23">
      <c r="A16" s="55" t="s">
        <v>132</v>
      </c>
      <c r="B16" s="30" t="s">
        <v>61</v>
      </c>
      <c r="C16" s="108">
        <f>מניות!L11</f>
        <v>5.9126386000000031E-2</v>
      </c>
      <c r="D16" s="109">
        <f>C16/$C$42</f>
        <v>2.1356096720538171E-5</v>
      </c>
    </row>
    <row r="17" spans="1:4">
      <c r="A17" s="55" t="s">
        <v>132</v>
      </c>
      <c r="B17" s="30" t="s">
        <v>62</v>
      </c>
      <c r="C17" s="108">
        <f>'תעודות סל'!K11</f>
        <v>853.10481485319997</v>
      </c>
      <c r="D17" s="109">
        <f>C17/$C$42</f>
        <v>0.30813635284188923</v>
      </c>
    </row>
    <row r="18" spans="1:4">
      <c r="A18" s="55" t="s">
        <v>132</v>
      </c>
      <c r="B18" s="30" t="s">
        <v>63</v>
      </c>
      <c r="C18" s="108" t="s" vm="6">
        <v>809</v>
      </c>
      <c r="D18" s="109" t="s" vm="7">
        <v>809</v>
      </c>
    </row>
    <row r="19" spans="1:4">
      <c r="A19" s="55" t="s">
        <v>132</v>
      </c>
      <c r="B19" s="30" t="s">
        <v>64</v>
      </c>
      <c r="C19" s="108">
        <f>'כתבי אופציה'!I11</f>
        <v>1.7579999999999999E-6</v>
      </c>
      <c r="D19" s="109">
        <f>C19/$C$42</f>
        <v>6.3497907744109511E-10</v>
      </c>
    </row>
    <row r="20" spans="1:4">
      <c r="A20" s="55" t="s">
        <v>132</v>
      </c>
      <c r="B20" s="30" t="s">
        <v>65</v>
      </c>
      <c r="C20" s="108" t="s" vm="8">
        <v>809</v>
      </c>
      <c r="D20" s="109" t="s" vm="9">
        <v>809</v>
      </c>
    </row>
    <row r="21" spans="1:4">
      <c r="A21" s="55" t="s">
        <v>132</v>
      </c>
      <c r="B21" s="30" t="s">
        <v>66</v>
      </c>
      <c r="C21" s="108" t="s" vm="10">
        <v>809</v>
      </c>
      <c r="D21" s="109" t="s" vm="11">
        <v>809</v>
      </c>
    </row>
    <row r="22" spans="1:4">
      <c r="A22" s="55" t="s">
        <v>132</v>
      </c>
      <c r="B22" s="30" t="s">
        <v>67</v>
      </c>
      <c r="C22" s="108" t="s" vm="12">
        <v>809</v>
      </c>
      <c r="D22" s="109" t="s" vm="13">
        <v>809</v>
      </c>
    </row>
    <row r="23" spans="1:4">
      <c r="B23" s="29" t="s">
        <v>189</v>
      </c>
      <c r="C23" s="108">
        <f>C24+C31</f>
        <v>1671.50677</v>
      </c>
      <c r="D23" s="109">
        <f>C23/$C$42</f>
        <v>0.60373824047277858</v>
      </c>
    </row>
    <row r="24" spans="1:4">
      <c r="A24" s="55" t="s">
        <v>132</v>
      </c>
      <c r="B24" s="30" t="s">
        <v>68</v>
      </c>
      <c r="C24" s="108">
        <f>'לא סחיר- תעודות התחייבות ממשלתי'!M11</f>
        <v>1673.07356</v>
      </c>
      <c r="D24" s="109">
        <f>C24/$C$42</f>
        <v>0.60430415564271267</v>
      </c>
    </row>
    <row r="25" spans="1:4">
      <c r="A25" s="55" t="s">
        <v>132</v>
      </c>
      <c r="B25" s="30" t="s">
        <v>69</v>
      </c>
      <c r="C25" s="108" t="s" vm="14">
        <v>809</v>
      </c>
      <c r="D25" s="109" t="s" vm="15">
        <v>809</v>
      </c>
    </row>
    <row r="26" spans="1:4">
      <c r="A26" s="55" t="s">
        <v>132</v>
      </c>
      <c r="B26" s="30" t="s">
        <v>60</v>
      </c>
      <c r="C26" s="108" t="s" vm="16">
        <v>809</v>
      </c>
      <c r="D26" s="109" t="s" vm="17">
        <v>809</v>
      </c>
    </row>
    <row r="27" spans="1:4">
      <c r="A27" s="55" t="s">
        <v>132</v>
      </c>
      <c r="B27" s="30" t="s">
        <v>70</v>
      </c>
      <c r="C27" s="108" t="s" vm="18">
        <v>809</v>
      </c>
      <c r="D27" s="109" t="s" vm="19">
        <v>809</v>
      </c>
    </row>
    <row r="28" spans="1:4">
      <c r="A28" s="55" t="s">
        <v>132</v>
      </c>
      <c r="B28" s="30" t="s">
        <v>71</v>
      </c>
      <c r="C28" s="108" t="s" vm="20">
        <v>809</v>
      </c>
      <c r="D28" s="109" t="s" vm="21">
        <v>809</v>
      </c>
    </row>
    <row r="29" spans="1:4">
      <c r="A29" s="55" t="s">
        <v>132</v>
      </c>
      <c r="B29" s="30" t="s">
        <v>72</v>
      </c>
      <c r="C29" s="108" t="s" vm="22">
        <v>809</v>
      </c>
      <c r="D29" s="109" t="s" vm="23">
        <v>809</v>
      </c>
    </row>
    <row r="30" spans="1:4">
      <c r="A30" s="55" t="s">
        <v>132</v>
      </c>
      <c r="B30" s="30" t="s">
        <v>212</v>
      </c>
      <c r="C30" s="108" t="s" vm="24">
        <v>809</v>
      </c>
      <c r="D30" s="109" t="s" vm="25">
        <v>809</v>
      </c>
    </row>
    <row r="31" spans="1:4">
      <c r="A31" s="55" t="s">
        <v>132</v>
      </c>
      <c r="B31" s="30" t="s">
        <v>95</v>
      </c>
      <c r="C31" s="108">
        <f>'לא סחיר - חוזים עתידיים'!I11</f>
        <v>-1.5667899999999999</v>
      </c>
      <c r="D31" s="109">
        <f>C31/$C$42</f>
        <v>-5.6591516993397808E-4</v>
      </c>
    </row>
    <row r="32" spans="1:4">
      <c r="A32" s="55" t="s">
        <v>132</v>
      </c>
      <c r="B32" s="30" t="s">
        <v>73</v>
      </c>
      <c r="C32" s="108" t="s" vm="26">
        <v>809</v>
      </c>
      <c r="D32" s="109" t="s" vm="27">
        <v>809</v>
      </c>
    </row>
    <row r="33" spans="1:4">
      <c r="A33" s="55" t="s">
        <v>132</v>
      </c>
      <c r="B33" s="29" t="s">
        <v>190</v>
      </c>
      <c r="C33" s="108" t="s" vm="28">
        <v>809</v>
      </c>
      <c r="D33" s="109" t="s" vm="29">
        <v>809</v>
      </c>
    </row>
    <row r="34" spans="1:4">
      <c r="A34" s="55" t="s">
        <v>132</v>
      </c>
      <c r="B34" s="29" t="s">
        <v>191</v>
      </c>
      <c r="C34" s="108" t="s" vm="30">
        <v>809</v>
      </c>
      <c r="D34" s="109" t="s" vm="31">
        <v>809</v>
      </c>
    </row>
    <row r="35" spans="1:4">
      <c r="A35" s="55" t="s">
        <v>132</v>
      </c>
      <c r="B35" s="29" t="s">
        <v>192</v>
      </c>
      <c r="C35" s="108" t="s" vm="32">
        <v>809</v>
      </c>
      <c r="D35" s="109" t="s" vm="33">
        <v>809</v>
      </c>
    </row>
    <row r="36" spans="1:4">
      <c r="A36" s="55" t="s">
        <v>132</v>
      </c>
      <c r="B36" s="56" t="s">
        <v>193</v>
      </c>
      <c r="C36" s="108" t="s" vm="34">
        <v>809</v>
      </c>
      <c r="D36" s="109" t="s" vm="35">
        <v>809</v>
      </c>
    </row>
    <row r="37" spans="1:4">
      <c r="A37" s="55" t="s">
        <v>132</v>
      </c>
      <c r="B37" s="29" t="s">
        <v>194</v>
      </c>
      <c r="C37" s="108" t="s" vm="36">
        <v>809</v>
      </c>
      <c r="D37" s="109" t="s" vm="37">
        <v>809</v>
      </c>
    </row>
    <row r="38" spans="1:4">
      <c r="A38" s="55"/>
      <c r="B38" s="68" t="s">
        <v>196</v>
      </c>
      <c r="C38" s="108">
        <v>0</v>
      </c>
      <c r="D38" s="109">
        <f>C38/$C$42</f>
        <v>0</v>
      </c>
    </row>
    <row r="39" spans="1:4">
      <c r="A39" s="55" t="s">
        <v>132</v>
      </c>
      <c r="B39" s="69" t="s">
        <v>197</v>
      </c>
      <c r="C39" s="108" t="s" vm="38">
        <v>809</v>
      </c>
      <c r="D39" s="109" t="s" vm="39">
        <v>809</v>
      </c>
    </row>
    <row r="40" spans="1:4">
      <c r="A40" s="55" t="s">
        <v>132</v>
      </c>
      <c r="B40" s="69" t="s">
        <v>223</v>
      </c>
      <c r="C40" s="108" t="s" vm="40">
        <v>809</v>
      </c>
      <c r="D40" s="109" t="s" vm="41">
        <v>809</v>
      </c>
    </row>
    <row r="41" spans="1:4">
      <c r="A41" s="55" t="s">
        <v>132</v>
      </c>
      <c r="B41" s="69" t="s">
        <v>198</v>
      </c>
      <c r="C41" s="108" t="s" vm="42">
        <v>809</v>
      </c>
      <c r="D41" s="109" t="s" vm="43">
        <v>809</v>
      </c>
    </row>
    <row r="42" spans="1:4">
      <c r="B42" s="69" t="s">
        <v>74</v>
      </c>
      <c r="C42" s="108">
        <f>C38+C10</f>
        <v>2768.5951592052002</v>
      </c>
      <c r="D42" s="109">
        <f>C42/$C$42</f>
        <v>1</v>
      </c>
    </row>
    <row r="43" spans="1:4">
      <c r="A43" s="55" t="s">
        <v>132</v>
      </c>
      <c r="B43" s="69" t="s">
        <v>195</v>
      </c>
      <c r="C43" s="108"/>
      <c r="D43" s="109"/>
    </row>
    <row r="44" spans="1:4">
      <c r="B44" s="6" t="s">
        <v>100</v>
      </c>
    </row>
    <row r="45" spans="1:4">
      <c r="C45" s="75" t="s">
        <v>177</v>
      </c>
      <c r="D45" s="36" t="s">
        <v>94</v>
      </c>
    </row>
    <row r="46" spans="1:4">
      <c r="C46" s="76" t="s">
        <v>1</v>
      </c>
      <c r="D46" s="25" t="s">
        <v>2</v>
      </c>
    </row>
    <row r="47" spans="1:4">
      <c r="C47" s="110" t="s">
        <v>158</v>
      </c>
      <c r="D47" s="111" vm="44">
        <v>2.5729000000000002</v>
      </c>
    </row>
    <row r="48" spans="1:4">
      <c r="C48" s="110" t="s">
        <v>167</v>
      </c>
      <c r="D48" s="111">
        <v>0.92769022502618081</v>
      </c>
    </row>
    <row r="49" spans="2:4">
      <c r="C49" s="110" t="s">
        <v>163</v>
      </c>
      <c r="D49" s="111" vm="45">
        <v>2.7052</v>
      </c>
    </row>
    <row r="50" spans="2:4">
      <c r="B50" s="12"/>
      <c r="C50" s="110" t="s">
        <v>810</v>
      </c>
      <c r="D50" s="111" vm="46">
        <v>3.6494</v>
      </c>
    </row>
    <row r="51" spans="2:4">
      <c r="C51" s="110" t="s">
        <v>156</v>
      </c>
      <c r="D51" s="111" vm="47">
        <v>4.0781999999999998</v>
      </c>
    </row>
    <row r="52" spans="2:4">
      <c r="C52" s="110" t="s">
        <v>157</v>
      </c>
      <c r="D52" s="111" vm="48">
        <v>4.7325999999999997</v>
      </c>
    </row>
    <row r="53" spans="2:4">
      <c r="C53" s="110" t="s">
        <v>159</v>
      </c>
      <c r="D53" s="111">
        <v>0.46267515923566882</v>
      </c>
    </row>
    <row r="54" spans="2:4">
      <c r="C54" s="110" t="s">
        <v>164</v>
      </c>
      <c r="D54" s="111" vm="49">
        <v>3.2778</v>
      </c>
    </row>
    <row r="55" spans="2:4">
      <c r="C55" s="110" t="s">
        <v>165</v>
      </c>
      <c r="D55" s="111">
        <v>0.18716729107296534</v>
      </c>
    </row>
    <row r="56" spans="2:4">
      <c r="C56" s="110" t="s">
        <v>162</v>
      </c>
      <c r="D56" s="111" vm="50">
        <v>0.54620000000000002</v>
      </c>
    </row>
    <row r="57" spans="2:4">
      <c r="C57" s="110" t="s">
        <v>811</v>
      </c>
      <c r="D57" s="111">
        <v>2.4723023999999998</v>
      </c>
    </row>
    <row r="58" spans="2:4">
      <c r="C58" s="110" t="s">
        <v>161</v>
      </c>
      <c r="D58" s="111" vm="51">
        <v>0.39090000000000003</v>
      </c>
    </row>
    <row r="59" spans="2:4">
      <c r="C59" s="110" t="s">
        <v>154</v>
      </c>
      <c r="D59" s="111" vm="52">
        <v>3.6320000000000001</v>
      </c>
    </row>
    <row r="60" spans="2:4">
      <c r="C60" s="110" t="s">
        <v>168</v>
      </c>
      <c r="D60" s="111" vm="53">
        <v>0.24929999999999999</v>
      </c>
    </row>
    <row r="61" spans="2:4">
      <c r="C61" s="110" t="s">
        <v>812</v>
      </c>
      <c r="D61" s="111" vm="54">
        <v>0.42030000000000001</v>
      </c>
    </row>
    <row r="62" spans="2:4">
      <c r="C62" s="110" t="s">
        <v>813</v>
      </c>
      <c r="D62" s="111">
        <v>5.533464356993769E-2</v>
      </c>
    </row>
    <row r="63" spans="2:4">
      <c r="C63" s="110" t="s">
        <v>155</v>
      </c>
      <c r="D63" s="111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J18" sqref="J18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7" style="1" bestFit="1" customWidth="1"/>
    <col min="8" max="8" width="6.425781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170</v>
      </c>
      <c r="C1" s="78" t="s" vm="1">
        <v>238</v>
      </c>
    </row>
    <row r="2" spans="2:60">
      <c r="B2" s="57" t="s">
        <v>169</v>
      </c>
      <c r="C2" s="78" t="s">
        <v>239</v>
      </c>
    </row>
    <row r="3" spans="2:60">
      <c r="B3" s="57" t="s">
        <v>171</v>
      </c>
      <c r="C3" s="78" t="s">
        <v>240</v>
      </c>
    </row>
    <row r="4" spans="2:60">
      <c r="B4" s="57" t="s">
        <v>172</v>
      </c>
      <c r="C4" s="78">
        <v>12146</v>
      </c>
    </row>
    <row r="6" spans="2:60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0" ht="26.25" customHeight="1">
      <c r="B7" s="136" t="s">
        <v>83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2:60" s="3" customFormat="1" ht="78.75">
      <c r="B8" s="23" t="s">
        <v>107</v>
      </c>
      <c r="C8" s="31" t="s">
        <v>37</v>
      </c>
      <c r="D8" s="31" t="s">
        <v>110</v>
      </c>
      <c r="E8" s="31" t="s">
        <v>52</v>
      </c>
      <c r="F8" s="31" t="s">
        <v>92</v>
      </c>
      <c r="G8" s="31" t="s">
        <v>222</v>
      </c>
      <c r="H8" s="31" t="s">
        <v>221</v>
      </c>
      <c r="I8" s="31" t="s">
        <v>49</v>
      </c>
      <c r="J8" s="31" t="s">
        <v>48</v>
      </c>
      <c r="K8" s="31" t="s">
        <v>173</v>
      </c>
      <c r="L8" s="31" t="s">
        <v>175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229</v>
      </c>
      <c r="H9" s="17"/>
      <c r="I9" s="17" t="s">
        <v>225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12" t="s">
        <v>39</v>
      </c>
      <c r="C11" s="113"/>
      <c r="D11" s="113"/>
      <c r="E11" s="113"/>
      <c r="F11" s="113"/>
      <c r="G11" s="114"/>
      <c r="H11" s="118"/>
      <c r="I11" s="114">
        <v>1.7579999999999999E-6</v>
      </c>
      <c r="J11" s="113"/>
      <c r="K11" s="115">
        <f>I11/$I$11</f>
        <v>1</v>
      </c>
      <c r="L11" s="115">
        <f>I11/'סכום נכסי הקרן'!$C$42</f>
        <v>6.3497907744109511E-10</v>
      </c>
      <c r="BC11" s="100"/>
      <c r="BD11" s="3"/>
      <c r="BE11" s="100"/>
      <c r="BG11" s="100"/>
    </row>
    <row r="12" spans="2:60" s="4" customFormat="1" ht="18" customHeight="1">
      <c r="B12" s="116" t="s">
        <v>26</v>
      </c>
      <c r="C12" s="113"/>
      <c r="D12" s="113"/>
      <c r="E12" s="113"/>
      <c r="F12" s="113"/>
      <c r="G12" s="114"/>
      <c r="H12" s="118"/>
      <c r="I12" s="114">
        <v>1.7579999999999999E-6</v>
      </c>
      <c r="J12" s="113"/>
      <c r="K12" s="115">
        <f t="shared" ref="K12:K15" si="0">I12/$I$11</f>
        <v>1</v>
      </c>
      <c r="L12" s="115">
        <f>I12/'סכום נכסי הקרן'!$C$42</f>
        <v>6.3497907744109511E-10</v>
      </c>
      <c r="BC12" s="100"/>
      <c r="BD12" s="3"/>
      <c r="BE12" s="100"/>
      <c r="BG12" s="100"/>
    </row>
    <row r="13" spans="2:60">
      <c r="B13" s="102" t="s">
        <v>766</v>
      </c>
      <c r="C13" s="82"/>
      <c r="D13" s="82"/>
      <c r="E13" s="82"/>
      <c r="F13" s="82"/>
      <c r="G13" s="91"/>
      <c r="H13" s="93"/>
      <c r="I13" s="91">
        <v>1.7579999999999999E-6</v>
      </c>
      <c r="J13" s="82"/>
      <c r="K13" s="92">
        <f t="shared" si="0"/>
        <v>1</v>
      </c>
      <c r="L13" s="92">
        <f>I13/'סכום נכסי הקרן'!$C$42</f>
        <v>6.3497907744109511E-10</v>
      </c>
      <c r="BD13" s="3"/>
    </row>
    <row r="14" spans="2:60" ht="20.25">
      <c r="B14" s="87" t="s">
        <v>767</v>
      </c>
      <c r="C14" s="84" t="s">
        <v>768</v>
      </c>
      <c r="D14" s="97" t="s">
        <v>111</v>
      </c>
      <c r="E14" s="97" t="s">
        <v>536</v>
      </c>
      <c r="F14" s="97" t="s">
        <v>155</v>
      </c>
      <c r="G14" s="94">
        <v>3.3600000000000001E-3</v>
      </c>
      <c r="H14" s="96">
        <v>35</v>
      </c>
      <c r="I14" s="94">
        <v>1.176E-6</v>
      </c>
      <c r="J14" s="95">
        <v>5.2188888985534985E-10</v>
      </c>
      <c r="K14" s="95">
        <f t="shared" si="0"/>
        <v>0.66894197952218437</v>
      </c>
      <c r="L14" s="95">
        <f>I14/'סכום נכסי הקרן'!$C$42</f>
        <v>4.2476416101861659E-10</v>
      </c>
      <c r="BD14" s="4"/>
    </row>
    <row r="15" spans="2:60">
      <c r="B15" s="87" t="s">
        <v>769</v>
      </c>
      <c r="C15" s="84" t="s">
        <v>770</v>
      </c>
      <c r="D15" s="97" t="s">
        <v>111</v>
      </c>
      <c r="E15" s="97" t="s">
        <v>181</v>
      </c>
      <c r="F15" s="97" t="s">
        <v>155</v>
      </c>
      <c r="G15" s="94">
        <v>8.9599999999999999E-4</v>
      </c>
      <c r="H15" s="96">
        <v>65</v>
      </c>
      <c r="I15" s="94">
        <v>5.820000000000001E-7</v>
      </c>
      <c r="J15" s="95">
        <v>7.4700219515265604E-10</v>
      </c>
      <c r="K15" s="95">
        <f t="shared" si="0"/>
        <v>0.3310580204778158</v>
      </c>
      <c r="L15" s="95">
        <f>I15/'סכום נכסי הקרן'!$C$42</f>
        <v>2.1021491642247863E-10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99" t="s">
        <v>237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99" t="s">
        <v>103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99" t="s">
        <v>220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99" t="s">
        <v>228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170</v>
      </c>
      <c r="C1" s="78" t="s" vm="1">
        <v>238</v>
      </c>
    </row>
    <row r="2" spans="2:61">
      <c r="B2" s="57" t="s">
        <v>169</v>
      </c>
      <c r="C2" s="78" t="s">
        <v>239</v>
      </c>
    </row>
    <row r="3" spans="2:61">
      <c r="B3" s="57" t="s">
        <v>171</v>
      </c>
      <c r="C3" s="78" t="s">
        <v>240</v>
      </c>
    </row>
    <row r="4" spans="2:61">
      <c r="B4" s="57" t="s">
        <v>172</v>
      </c>
      <c r="C4" s="78">
        <v>12146</v>
      </c>
    </row>
    <row r="6" spans="2:61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84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78.75">
      <c r="B8" s="23" t="s">
        <v>107</v>
      </c>
      <c r="C8" s="31" t="s">
        <v>37</v>
      </c>
      <c r="D8" s="31" t="s">
        <v>110</v>
      </c>
      <c r="E8" s="31" t="s">
        <v>52</v>
      </c>
      <c r="F8" s="31" t="s">
        <v>92</v>
      </c>
      <c r="G8" s="31" t="s">
        <v>222</v>
      </c>
      <c r="H8" s="31" t="s">
        <v>221</v>
      </c>
      <c r="I8" s="31" t="s">
        <v>49</v>
      </c>
      <c r="J8" s="31" t="s">
        <v>48</v>
      </c>
      <c r="K8" s="31" t="s">
        <v>173</v>
      </c>
      <c r="L8" s="32" t="s">
        <v>175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229</v>
      </c>
      <c r="H9" s="17"/>
      <c r="I9" s="17" t="s">
        <v>225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170</v>
      </c>
      <c r="C1" s="78" t="s" vm="1">
        <v>238</v>
      </c>
    </row>
    <row r="2" spans="1:60">
      <c r="B2" s="57" t="s">
        <v>169</v>
      </c>
      <c r="C2" s="78" t="s">
        <v>239</v>
      </c>
    </row>
    <row r="3" spans="1:60">
      <c r="B3" s="57" t="s">
        <v>171</v>
      </c>
      <c r="C3" s="78" t="s">
        <v>240</v>
      </c>
    </row>
    <row r="4" spans="1:60">
      <c r="B4" s="57" t="s">
        <v>172</v>
      </c>
      <c r="C4" s="78">
        <v>12146</v>
      </c>
    </row>
    <row r="6" spans="1:60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111</v>
      </c>
      <c r="BF6" s="1" t="s">
        <v>178</v>
      </c>
      <c r="BH6" s="3" t="s">
        <v>155</v>
      </c>
    </row>
    <row r="7" spans="1:60" ht="26.25" customHeight="1">
      <c r="B7" s="136" t="s">
        <v>85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113</v>
      </c>
      <c r="BF7" s="1" t="s">
        <v>133</v>
      </c>
      <c r="BH7" s="3" t="s">
        <v>154</v>
      </c>
    </row>
    <row r="8" spans="1:60" s="3" customFormat="1" ht="78.75">
      <c r="A8" s="2"/>
      <c r="B8" s="23" t="s">
        <v>107</v>
      </c>
      <c r="C8" s="31" t="s">
        <v>37</v>
      </c>
      <c r="D8" s="31" t="s">
        <v>110</v>
      </c>
      <c r="E8" s="31" t="s">
        <v>52</v>
      </c>
      <c r="F8" s="31" t="s">
        <v>92</v>
      </c>
      <c r="G8" s="31" t="s">
        <v>222</v>
      </c>
      <c r="H8" s="31" t="s">
        <v>221</v>
      </c>
      <c r="I8" s="31" t="s">
        <v>49</v>
      </c>
      <c r="J8" s="31" t="s">
        <v>173</v>
      </c>
      <c r="K8" s="31" t="s">
        <v>175</v>
      </c>
      <c r="BC8" s="1" t="s">
        <v>126</v>
      </c>
      <c r="BD8" s="1" t="s">
        <v>127</v>
      </c>
      <c r="BE8" s="1" t="s">
        <v>134</v>
      </c>
      <c r="BG8" s="4" t="s">
        <v>156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229</v>
      </c>
      <c r="H9" s="17"/>
      <c r="I9" s="17" t="s">
        <v>225</v>
      </c>
      <c r="J9" s="33" t="s">
        <v>20</v>
      </c>
      <c r="K9" s="58" t="s">
        <v>20</v>
      </c>
      <c r="BC9" s="1" t="s">
        <v>123</v>
      </c>
      <c r="BE9" s="1" t="s">
        <v>135</v>
      </c>
      <c r="BG9" s="4" t="s">
        <v>157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119</v>
      </c>
      <c r="BD10" s="3"/>
      <c r="BE10" s="1" t="s">
        <v>179</v>
      </c>
      <c r="BG10" s="1" t="s">
        <v>163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118</v>
      </c>
      <c r="BD11" s="3"/>
      <c r="BE11" s="1" t="s">
        <v>136</v>
      </c>
      <c r="BG11" s="1" t="s">
        <v>158</v>
      </c>
    </row>
    <row r="12" spans="1:60" ht="20.25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116</v>
      </c>
      <c r="BD12" s="4"/>
      <c r="BE12" s="1" t="s">
        <v>137</v>
      </c>
      <c r="BG12" s="1" t="s">
        <v>159</v>
      </c>
    </row>
    <row r="13" spans="1:60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120</v>
      </c>
      <c r="BE13" s="1" t="s">
        <v>138</v>
      </c>
      <c r="BG13" s="1" t="s">
        <v>160</v>
      </c>
    </row>
    <row r="14" spans="1:60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117</v>
      </c>
      <c r="BE14" s="1" t="s">
        <v>139</v>
      </c>
      <c r="BG14" s="1" t="s">
        <v>162</v>
      </c>
    </row>
    <row r="15" spans="1:60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128</v>
      </c>
      <c r="BE15" s="1" t="s">
        <v>180</v>
      </c>
      <c r="BG15" s="1" t="s">
        <v>164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114</v>
      </c>
      <c r="BD16" s="1" t="s">
        <v>129</v>
      </c>
      <c r="BE16" s="1" t="s">
        <v>140</v>
      </c>
      <c r="BG16" s="1" t="s">
        <v>165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124</v>
      </c>
      <c r="BE17" s="1" t="s">
        <v>141</v>
      </c>
      <c r="BG17" s="1" t="s">
        <v>166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112</v>
      </c>
      <c r="BF18" s="1" t="s">
        <v>142</v>
      </c>
      <c r="BH18" s="1" t="s">
        <v>28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125</v>
      </c>
      <c r="BF19" s="1" t="s">
        <v>143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130</v>
      </c>
      <c r="BF20" s="1" t="s">
        <v>144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115</v>
      </c>
      <c r="BE21" s="1" t="s">
        <v>131</v>
      </c>
      <c r="BF21" s="1" t="s">
        <v>145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121</v>
      </c>
      <c r="BF22" s="1" t="s">
        <v>146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28</v>
      </c>
      <c r="BE23" s="1" t="s">
        <v>122</v>
      </c>
      <c r="BF23" s="1" t="s">
        <v>181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184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147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148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183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149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150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182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28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170</v>
      </c>
      <c r="C1" s="78" t="s" vm="1">
        <v>238</v>
      </c>
    </row>
    <row r="2" spans="2:81">
      <c r="B2" s="57" t="s">
        <v>169</v>
      </c>
      <c r="C2" s="78" t="s">
        <v>239</v>
      </c>
    </row>
    <row r="3" spans="2:81">
      <c r="B3" s="57" t="s">
        <v>171</v>
      </c>
      <c r="C3" s="78" t="s">
        <v>240</v>
      </c>
      <c r="E3" s="2"/>
    </row>
    <row r="4" spans="2:81">
      <c r="B4" s="57" t="s">
        <v>172</v>
      </c>
      <c r="C4" s="78">
        <v>12146</v>
      </c>
    </row>
    <row r="6" spans="2:81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86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3" t="s">
        <v>107</v>
      </c>
      <c r="C8" s="31" t="s">
        <v>37</v>
      </c>
      <c r="D8" s="14" t="s">
        <v>41</v>
      </c>
      <c r="E8" s="31" t="s">
        <v>15</v>
      </c>
      <c r="F8" s="31" t="s">
        <v>53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49</v>
      </c>
      <c r="O8" s="31" t="s">
        <v>48</v>
      </c>
      <c r="P8" s="31" t="s">
        <v>173</v>
      </c>
      <c r="Q8" s="32" t="s">
        <v>175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33" t="s">
        <v>225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20"/>
  <sheetViews>
    <sheetView rightToLeft="1" workbookViewId="0">
      <selection activeCell="M21" sqref="M21"/>
    </sheetView>
  </sheetViews>
  <sheetFormatPr defaultColWidth="9.140625" defaultRowHeight="18"/>
  <cols>
    <col min="1" max="1" width="3" style="1" customWidth="1"/>
    <col min="2" max="2" width="3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11.28515625" style="1" bestFit="1" customWidth="1"/>
    <col min="7" max="7" width="6.140625" style="1" bestFit="1" customWidth="1"/>
    <col min="8" max="8" width="9" style="1" bestFit="1" customWidth="1"/>
    <col min="9" max="9" width="6.85546875" style="1" bestFit="1" customWidth="1"/>
    <col min="10" max="10" width="7.5703125" style="1" bestFit="1" customWidth="1"/>
    <col min="11" max="11" width="11.28515625" style="1" bestFit="1" customWidth="1"/>
    <col min="12" max="12" width="9.5703125" style="1" bestFit="1" customWidth="1"/>
    <col min="13" max="13" width="9" style="1" bestFit="1" customWidth="1"/>
    <col min="14" max="14" width="6.28515625" style="1" bestFit="1" customWidth="1"/>
    <col min="15" max="15" width="9.140625" style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170</v>
      </c>
      <c r="C1" s="78" t="s" vm="1">
        <v>238</v>
      </c>
    </row>
    <row r="2" spans="2:72">
      <c r="B2" s="57" t="s">
        <v>169</v>
      </c>
      <c r="C2" s="78" t="s">
        <v>239</v>
      </c>
    </row>
    <row r="3" spans="2:72">
      <c r="B3" s="57" t="s">
        <v>171</v>
      </c>
      <c r="C3" s="78" t="s">
        <v>240</v>
      </c>
    </row>
    <row r="4" spans="2:72">
      <c r="B4" s="57" t="s">
        <v>172</v>
      </c>
      <c r="C4" s="78">
        <v>12146</v>
      </c>
    </row>
    <row r="6" spans="2:72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77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78.75">
      <c r="B8" s="23" t="s">
        <v>107</v>
      </c>
      <c r="C8" s="31" t="s">
        <v>37</v>
      </c>
      <c r="D8" s="31" t="s">
        <v>15</v>
      </c>
      <c r="E8" s="31" t="s">
        <v>53</v>
      </c>
      <c r="F8" s="31" t="s">
        <v>93</v>
      </c>
      <c r="G8" s="31" t="s">
        <v>18</v>
      </c>
      <c r="H8" s="31" t="s">
        <v>92</v>
      </c>
      <c r="I8" s="31" t="s">
        <v>17</v>
      </c>
      <c r="J8" s="31" t="s">
        <v>19</v>
      </c>
      <c r="K8" s="31" t="s">
        <v>222</v>
      </c>
      <c r="L8" s="31" t="s">
        <v>221</v>
      </c>
      <c r="M8" s="31" t="s">
        <v>101</v>
      </c>
      <c r="N8" s="31" t="s">
        <v>48</v>
      </c>
      <c r="O8" s="31" t="s">
        <v>173</v>
      </c>
      <c r="P8" s="32" t="s">
        <v>175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229</v>
      </c>
      <c r="L9" s="33"/>
      <c r="M9" s="33" t="s">
        <v>225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3" t="s">
        <v>27</v>
      </c>
      <c r="C11" s="82"/>
      <c r="D11" s="82"/>
      <c r="E11" s="82"/>
      <c r="F11" s="82"/>
      <c r="G11" s="91">
        <v>10.334985900679705</v>
      </c>
      <c r="H11" s="82"/>
      <c r="I11" s="82"/>
      <c r="J11" s="104">
        <v>4.8569501585453298E-2</v>
      </c>
      <c r="K11" s="91"/>
      <c r="L11" s="82"/>
      <c r="M11" s="91">
        <v>1673.07356</v>
      </c>
      <c r="N11" s="82"/>
      <c r="O11" s="92">
        <f>M11/$M$11</f>
        <v>1</v>
      </c>
      <c r="P11" s="92">
        <f>M11/'סכום נכסי הקרן'!$C$42</f>
        <v>0.60430415564271267</v>
      </c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s="100" customFormat="1" ht="21.75" customHeight="1">
      <c r="B12" s="116" t="s">
        <v>219</v>
      </c>
      <c r="C12" s="113"/>
      <c r="D12" s="113"/>
      <c r="E12" s="113"/>
      <c r="F12" s="113"/>
      <c r="G12" s="114">
        <v>10.334985900679705</v>
      </c>
      <c r="H12" s="113"/>
      <c r="I12" s="113"/>
      <c r="J12" s="119">
        <v>4.8569501585453291E-2</v>
      </c>
      <c r="K12" s="114"/>
      <c r="L12" s="113"/>
      <c r="M12" s="114">
        <v>1673.07356</v>
      </c>
      <c r="N12" s="113"/>
      <c r="O12" s="115">
        <f t="shared" ref="O12:O19" si="0">M12/$M$11</f>
        <v>1</v>
      </c>
      <c r="P12" s="115">
        <f>M12/'סכום נכסי הקרן'!$C$42</f>
        <v>0.60430415564271267</v>
      </c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2:72">
      <c r="B13" s="102" t="s">
        <v>57</v>
      </c>
      <c r="C13" s="82"/>
      <c r="D13" s="82"/>
      <c r="E13" s="82"/>
      <c r="F13" s="82"/>
      <c r="G13" s="91">
        <v>10.334985900679705</v>
      </c>
      <c r="H13" s="82"/>
      <c r="I13" s="82"/>
      <c r="J13" s="104">
        <v>4.8569501585453291E-2</v>
      </c>
      <c r="K13" s="91"/>
      <c r="L13" s="82"/>
      <c r="M13" s="91">
        <v>1673.07356</v>
      </c>
      <c r="N13" s="82"/>
      <c r="O13" s="92">
        <f t="shared" si="0"/>
        <v>1</v>
      </c>
      <c r="P13" s="92">
        <f>M13/'סכום נכסי הקרן'!$C$42</f>
        <v>0.60430415564271267</v>
      </c>
    </row>
    <row r="14" spans="2:72">
      <c r="B14" s="87" t="s">
        <v>771</v>
      </c>
      <c r="C14" s="84">
        <v>8805</v>
      </c>
      <c r="D14" s="84" t="s">
        <v>243</v>
      </c>
      <c r="E14" s="84"/>
      <c r="F14" s="105">
        <v>41487</v>
      </c>
      <c r="G14" s="94">
        <v>7.57</v>
      </c>
      <c r="H14" s="97" t="s">
        <v>155</v>
      </c>
      <c r="I14" s="98">
        <v>4.8000000000000001E-2</v>
      </c>
      <c r="J14" s="98">
        <v>5.0900000000000001E-2</v>
      </c>
      <c r="K14" s="94">
        <v>12000</v>
      </c>
      <c r="L14" s="106">
        <v>101.0676</v>
      </c>
      <c r="M14" s="94">
        <v>11.9222</v>
      </c>
      <c r="N14" s="84"/>
      <c r="O14" s="95">
        <f t="shared" si="0"/>
        <v>7.1259269676104374E-3</v>
      </c>
      <c r="P14" s="95">
        <f>M14/'סכום נכסי הקרן'!$C$42</f>
        <v>4.306227279333461E-3</v>
      </c>
    </row>
    <row r="15" spans="2:72">
      <c r="B15" s="87" t="s">
        <v>772</v>
      </c>
      <c r="C15" s="84" t="s">
        <v>773</v>
      </c>
      <c r="D15" s="84" t="s">
        <v>243</v>
      </c>
      <c r="E15" s="84"/>
      <c r="F15" s="105">
        <v>41700</v>
      </c>
      <c r="G15" s="94">
        <v>7.9799999999999995</v>
      </c>
      <c r="H15" s="97" t="s">
        <v>155</v>
      </c>
      <c r="I15" s="98">
        <v>4.8000000000000001E-2</v>
      </c>
      <c r="J15" s="98">
        <v>4.9100000000000005E-2</v>
      </c>
      <c r="K15" s="94">
        <v>71000</v>
      </c>
      <c r="L15" s="106">
        <v>100.7612</v>
      </c>
      <c r="M15" s="94">
        <v>71.259330000000006</v>
      </c>
      <c r="N15" s="84"/>
      <c r="O15" s="95">
        <f t="shared" si="0"/>
        <v>4.2591869062828296E-2</v>
      </c>
      <c r="P15" s="95">
        <f>M15/'סכום נכסי הקרן'!$C$42</f>
        <v>2.5738443471257429E-2</v>
      </c>
    </row>
    <row r="16" spans="2:72">
      <c r="B16" s="87" t="s">
        <v>774</v>
      </c>
      <c r="C16" s="84" t="s">
        <v>775</v>
      </c>
      <c r="D16" s="84" t="s">
        <v>243</v>
      </c>
      <c r="E16" s="84"/>
      <c r="F16" s="105">
        <v>43252</v>
      </c>
      <c r="G16" s="94">
        <v>10.29</v>
      </c>
      <c r="H16" s="97" t="s">
        <v>155</v>
      </c>
      <c r="I16" s="98">
        <v>4.8000000000000001E-2</v>
      </c>
      <c r="J16" s="98">
        <v>4.8600000000000004E-2</v>
      </c>
      <c r="K16" s="94">
        <v>440000</v>
      </c>
      <c r="L16" s="106">
        <v>102.0992</v>
      </c>
      <c r="M16" s="94">
        <v>449.12387000000001</v>
      </c>
      <c r="N16" s="84"/>
      <c r="O16" s="95">
        <f t="shared" si="0"/>
        <v>0.26844239293339855</v>
      </c>
      <c r="P16" s="95">
        <f>M16/'סכום נכסי הקרן'!$C$42</f>
        <v>0.1622208536003267</v>
      </c>
    </row>
    <row r="17" spans="2:16">
      <c r="B17" s="87" t="s">
        <v>776</v>
      </c>
      <c r="C17" s="84" t="s">
        <v>777</v>
      </c>
      <c r="D17" s="84" t="s">
        <v>243</v>
      </c>
      <c r="E17" s="84"/>
      <c r="F17" s="105">
        <v>43313</v>
      </c>
      <c r="G17" s="94">
        <v>10.46</v>
      </c>
      <c r="H17" s="97" t="s">
        <v>155</v>
      </c>
      <c r="I17" s="98">
        <v>4.8000000000000001E-2</v>
      </c>
      <c r="J17" s="98">
        <v>4.8500000000000008E-2</v>
      </c>
      <c r="K17" s="94">
        <v>181000</v>
      </c>
      <c r="L17" s="106">
        <v>100.77330000000001</v>
      </c>
      <c r="M17" s="94">
        <v>182.54262</v>
      </c>
      <c r="N17" s="84"/>
      <c r="O17" s="95">
        <f t="shared" si="0"/>
        <v>0.10910615310901213</v>
      </c>
      <c r="P17" s="95">
        <f>M17/'סכום נכסי הקרן'!$C$42</f>
        <v>6.5933301729966101E-2</v>
      </c>
    </row>
    <row r="18" spans="2:16">
      <c r="B18" s="87" t="s">
        <v>778</v>
      </c>
      <c r="C18" s="84" t="s">
        <v>779</v>
      </c>
      <c r="D18" s="84" t="s">
        <v>243</v>
      </c>
      <c r="E18" s="84"/>
      <c r="F18" s="105">
        <v>43345</v>
      </c>
      <c r="G18" s="94">
        <v>10.54</v>
      </c>
      <c r="H18" s="97" t="s">
        <v>155</v>
      </c>
      <c r="I18" s="98">
        <v>4.8000000000000001E-2</v>
      </c>
      <c r="J18" s="98">
        <v>4.8499999999999995E-2</v>
      </c>
      <c r="K18" s="94">
        <v>669420</v>
      </c>
      <c r="L18" s="106">
        <v>100.38290000000001</v>
      </c>
      <c r="M18" s="94">
        <v>671.81080000000009</v>
      </c>
      <c r="N18" s="84"/>
      <c r="O18" s="95">
        <f t="shared" si="0"/>
        <v>0.40154289450369418</v>
      </c>
      <c r="P18" s="95">
        <f>M18/'סכום נכסי הקרן'!$C$42</f>
        <v>0.24265403981738576</v>
      </c>
    </row>
    <row r="19" spans="2:16">
      <c r="B19" s="87" t="s">
        <v>780</v>
      </c>
      <c r="C19" s="84" t="s">
        <v>781</v>
      </c>
      <c r="D19" s="84" t="s">
        <v>243</v>
      </c>
      <c r="E19" s="84"/>
      <c r="F19" s="105">
        <v>43435</v>
      </c>
      <c r="G19" s="94">
        <v>10.540000000000001</v>
      </c>
      <c r="H19" s="97" t="s">
        <v>155</v>
      </c>
      <c r="I19" s="98">
        <v>4.8000000000000001E-2</v>
      </c>
      <c r="J19" s="98">
        <v>4.8500000000000008E-2</v>
      </c>
      <c r="K19" s="94">
        <v>272000</v>
      </c>
      <c r="L19" s="106">
        <v>101.5937</v>
      </c>
      <c r="M19" s="94">
        <v>276.33517000000001</v>
      </c>
      <c r="N19" s="84"/>
      <c r="O19" s="95">
        <f t="shared" si="0"/>
        <v>0.16516618073864009</v>
      </c>
      <c r="P19" s="95">
        <f>M19/'סכום נכסי הקרן'!$C$42</f>
        <v>9.9810609391995569E-2</v>
      </c>
    </row>
    <row r="20" spans="2:16">
      <c r="B20" s="87" t="s">
        <v>782</v>
      </c>
      <c r="C20" s="84" t="s">
        <v>783</v>
      </c>
      <c r="D20" s="84" t="s">
        <v>243</v>
      </c>
      <c r="E20" s="84"/>
      <c r="F20" s="105">
        <v>43497</v>
      </c>
      <c r="G20" s="94">
        <v>10.709999999999999</v>
      </c>
      <c r="H20" s="97" t="s">
        <v>155</v>
      </c>
      <c r="I20" s="98">
        <v>4.8000000000000001E-2</v>
      </c>
      <c r="J20" s="98">
        <v>4.8499999999999995E-2</v>
      </c>
      <c r="K20" s="94">
        <v>10000</v>
      </c>
      <c r="L20" s="106">
        <v>100.7957</v>
      </c>
      <c r="M20" s="94">
        <v>10.07957</v>
      </c>
      <c r="N20" s="84"/>
      <c r="O20" s="95">
        <f>M20/$M$11</f>
        <v>6.0245826848163214E-3</v>
      </c>
      <c r="P20" s="95">
        <f>M20/'סכום נכסי הקרן'!$C$42</f>
        <v>3.6406803524476334E-3</v>
      </c>
    </row>
    <row r="21" spans="2:16">
      <c r="B21" s="83"/>
      <c r="C21" s="84"/>
      <c r="D21" s="84"/>
      <c r="E21" s="84"/>
      <c r="F21" s="84"/>
      <c r="G21" s="84"/>
      <c r="H21" s="84"/>
      <c r="I21" s="84"/>
      <c r="J21" s="84"/>
      <c r="K21" s="94"/>
      <c r="L21" s="84"/>
      <c r="M21" s="84"/>
      <c r="N21" s="84"/>
      <c r="O21" s="95"/>
      <c r="P21" s="84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99" t="s">
        <v>103</v>
      </c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99" t="s">
        <v>220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99" t="s">
        <v>228</v>
      </c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  <row r="111" spans="2:16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</row>
    <row r="112" spans="2:16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</row>
    <row r="113" spans="2:16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</row>
    <row r="114" spans="2:16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</row>
    <row r="115" spans="2:16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</row>
    <row r="116" spans="2:16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</row>
    <row r="117" spans="2:16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</row>
    <row r="118" spans="2:16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</row>
    <row r="119" spans="2:16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</row>
    <row r="120" spans="2:16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170</v>
      </c>
      <c r="C1" s="78" t="s" vm="1">
        <v>238</v>
      </c>
    </row>
    <row r="2" spans="2:65">
      <c r="B2" s="57" t="s">
        <v>169</v>
      </c>
      <c r="C2" s="78" t="s">
        <v>239</v>
      </c>
    </row>
    <row r="3" spans="2:65">
      <c r="B3" s="57" t="s">
        <v>171</v>
      </c>
      <c r="C3" s="78" t="s">
        <v>240</v>
      </c>
    </row>
    <row r="4" spans="2:65">
      <c r="B4" s="57" t="s">
        <v>172</v>
      </c>
      <c r="C4" s="78">
        <v>12146</v>
      </c>
    </row>
    <row r="6" spans="2:65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78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78.75">
      <c r="B8" s="23" t="s">
        <v>107</v>
      </c>
      <c r="C8" s="31" t="s">
        <v>37</v>
      </c>
      <c r="D8" s="31" t="s">
        <v>109</v>
      </c>
      <c r="E8" s="31" t="s">
        <v>108</v>
      </c>
      <c r="F8" s="31" t="s">
        <v>52</v>
      </c>
      <c r="G8" s="31" t="s">
        <v>15</v>
      </c>
      <c r="H8" s="31" t="s">
        <v>53</v>
      </c>
      <c r="I8" s="31" t="s">
        <v>93</v>
      </c>
      <c r="J8" s="31" t="s">
        <v>18</v>
      </c>
      <c r="K8" s="31" t="s">
        <v>92</v>
      </c>
      <c r="L8" s="31" t="s">
        <v>17</v>
      </c>
      <c r="M8" s="71" t="s">
        <v>19</v>
      </c>
      <c r="N8" s="31" t="s">
        <v>222</v>
      </c>
      <c r="O8" s="31" t="s">
        <v>221</v>
      </c>
      <c r="P8" s="31" t="s">
        <v>101</v>
      </c>
      <c r="Q8" s="31" t="s">
        <v>48</v>
      </c>
      <c r="R8" s="31" t="s">
        <v>173</v>
      </c>
      <c r="S8" s="32" t="s">
        <v>175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225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104</v>
      </c>
      <c r="R10" s="21" t="s">
        <v>105</v>
      </c>
      <c r="S10" s="21" t="s">
        <v>176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170</v>
      </c>
      <c r="C1" s="78" t="s" vm="1">
        <v>238</v>
      </c>
    </row>
    <row r="2" spans="2:81">
      <c r="B2" s="57" t="s">
        <v>169</v>
      </c>
      <c r="C2" s="78" t="s">
        <v>239</v>
      </c>
    </row>
    <row r="3" spans="2:81">
      <c r="B3" s="57" t="s">
        <v>171</v>
      </c>
      <c r="C3" s="78" t="s">
        <v>240</v>
      </c>
    </row>
    <row r="4" spans="2:81">
      <c r="B4" s="57" t="s">
        <v>172</v>
      </c>
      <c r="C4" s="78">
        <v>12146</v>
      </c>
    </row>
    <row r="6" spans="2:81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79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78.75">
      <c r="B8" s="23" t="s">
        <v>107</v>
      </c>
      <c r="C8" s="31" t="s">
        <v>37</v>
      </c>
      <c r="D8" s="31" t="s">
        <v>109</v>
      </c>
      <c r="E8" s="31" t="s">
        <v>108</v>
      </c>
      <c r="F8" s="31" t="s">
        <v>52</v>
      </c>
      <c r="G8" s="31" t="s">
        <v>15</v>
      </c>
      <c r="H8" s="31" t="s">
        <v>53</v>
      </c>
      <c r="I8" s="31" t="s">
        <v>93</v>
      </c>
      <c r="J8" s="31" t="s">
        <v>18</v>
      </c>
      <c r="K8" s="31" t="s">
        <v>92</v>
      </c>
      <c r="L8" s="31" t="s">
        <v>17</v>
      </c>
      <c r="M8" s="71" t="s">
        <v>19</v>
      </c>
      <c r="N8" s="71" t="s">
        <v>222</v>
      </c>
      <c r="O8" s="31" t="s">
        <v>221</v>
      </c>
      <c r="P8" s="31" t="s">
        <v>101</v>
      </c>
      <c r="Q8" s="31" t="s">
        <v>48</v>
      </c>
      <c r="R8" s="31" t="s">
        <v>173</v>
      </c>
      <c r="S8" s="32" t="s">
        <v>175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229</v>
      </c>
      <c r="O9" s="33"/>
      <c r="P9" s="33" t="s">
        <v>225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104</v>
      </c>
      <c r="R10" s="21" t="s">
        <v>105</v>
      </c>
      <c r="S10" s="21" t="s">
        <v>176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170</v>
      </c>
      <c r="C1" s="78" t="s" vm="1">
        <v>238</v>
      </c>
    </row>
    <row r="2" spans="2:98">
      <c r="B2" s="57" t="s">
        <v>169</v>
      </c>
      <c r="C2" s="78" t="s">
        <v>239</v>
      </c>
    </row>
    <row r="3" spans="2:98">
      <c r="B3" s="57" t="s">
        <v>171</v>
      </c>
      <c r="C3" s="78" t="s">
        <v>240</v>
      </c>
    </row>
    <row r="4" spans="2:98">
      <c r="B4" s="57" t="s">
        <v>172</v>
      </c>
      <c r="C4" s="78">
        <v>12146</v>
      </c>
    </row>
    <row r="6" spans="2:98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80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78.75">
      <c r="B8" s="23" t="s">
        <v>107</v>
      </c>
      <c r="C8" s="31" t="s">
        <v>37</v>
      </c>
      <c r="D8" s="31" t="s">
        <v>109</v>
      </c>
      <c r="E8" s="31" t="s">
        <v>108</v>
      </c>
      <c r="F8" s="31" t="s">
        <v>52</v>
      </c>
      <c r="G8" s="31" t="s">
        <v>92</v>
      </c>
      <c r="H8" s="31" t="s">
        <v>222</v>
      </c>
      <c r="I8" s="31" t="s">
        <v>221</v>
      </c>
      <c r="J8" s="31" t="s">
        <v>101</v>
      </c>
      <c r="K8" s="31" t="s">
        <v>48</v>
      </c>
      <c r="L8" s="31" t="s">
        <v>173</v>
      </c>
      <c r="M8" s="32" t="s">
        <v>175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229</v>
      </c>
      <c r="I9" s="33"/>
      <c r="J9" s="33" t="s">
        <v>225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170</v>
      </c>
      <c r="C1" s="78" t="s" vm="1">
        <v>238</v>
      </c>
    </row>
    <row r="2" spans="2:55">
      <c r="B2" s="57" t="s">
        <v>169</v>
      </c>
      <c r="C2" s="78" t="s">
        <v>239</v>
      </c>
    </row>
    <row r="3" spans="2:55">
      <c r="B3" s="57" t="s">
        <v>171</v>
      </c>
      <c r="C3" s="78" t="s">
        <v>240</v>
      </c>
    </row>
    <row r="4" spans="2:55">
      <c r="B4" s="57" t="s">
        <v>172</v>
      </c>
      <c r="C4" s="78">
        <v>12146</v>
      </c>
    </row>
    <row r="6" spans="2:55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87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78.75">
      <c r="B8" s="23" t="s">
        <v>107</v>
      </c>
      <c r="C8" s="31" t="s">
        <v>37</v>
      </c>
      <c r="D8" s="31" t="s">
        <v>92</v>
      </c>
      <c r="E8" s="31" t="s">
        <v>93</v>
      </c>
      <c r="F8" s="31" t="s">
        <v>222</v>
      </c>
      <c r="G8" s="31" t="s">
        <v>221</v>
      </c>
      <c r="H8" s="31" t="s">
        <v>101</v>
      </c>
      <c r="I8" s="31" t="s">
        <v>48</v>
      </c>
      <c r="J8" s="31" t="s">
        <v>173</v>
      </c>
      <c r="K8" s="32" t="s">
        <v>175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229</v>
      </c>
      <c r="G9" s="33"/>
      <c r="H9" s="33" t="s">
        <v>225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103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220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228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170</v>
      </c>
      <c r="C1" s="78" t="s" vm="1">
        <v>238</v>
      </c>
    </row>
    <row r="2" spans="2:59">
      <c r="B2" s="57" t="s">
        <v>169</v>
      </c>
      <c r="C2" s="78" t="s">
        <v>239</v>
      </c>
    </row>
    <row r="3" spans="2:59">
      <c r="B3" s="57" t="s">
        <v>171</v>
      </c>
      <c r="C3" s="78" t="s">
        <v>240</v>
      </c>
    </row>
    <row r="4" spans="2:59">
      <c r="B4" s="57" t="s">
        <v>172</v>
      </c>
      <c r="C4" s="78">
        <v>12146</v>
      </c>
    </row>
    <row r="6" spans="2:59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9" ht="26.25" customHeight="1">
      <c r="B7" s="136" t="s">
        <v>88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9" s="3" customFormat="1" ht="78.75">
      <c r="B8" s="23" t="s">
        <v>107</v>
      </c>
      <c r="C8" s="31" t="s">
        <v>37</v>
      </c>
      <c r="D8" s="31" t="s">
        <v>52</v>
      </c>
      <c r="E8" s="31" t="s">
        <v>92</v>
      </c>
      <c r="F8" s="31" t="s">
        <v>93</v>
      </c>
      <c r="G8" s="31" t="s">
        <v>222</v>
      </c>
      <c r="H8" s="31" t="s">
        <v>221</v>
      </c>
      <c r="I8" s="31" t="s">
        <v>101</v>
      </c>
      <c r="J8" s="31" t="s">
        <v>48</v>
      </c>
      <c r="K8" s="31" t="s">
        <v>173</v>
      </c>
      <c r="L8" s="32" t="s">
        <v>175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7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7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7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75</v>
      </c>
      <c r="C6" s="14" t="s">
        <v>37</v>
      </c>
      <c r="E6" s="14" t="s">
        <v>108</v>
      </c>
      <c r="I6" s="14" t="s">
        <v>15</v>
      </c>
      <c r="J6" s="14" t="s">
        <v>53</v>
      </c>
      <c r="M6" s="14" t="s">
        <v>92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77</v>
      </c>
      <c r="C8" s="31" t="s">
        <v>37</v>
      </c>
      <c r="D8" s="31" t="s">
        <v>110</v>
      </c>
      <c r="I8" s="31" t="s">
        <v>15</v>
      </c>
      <c r="J8" s="31" t="s">
        <v>53</v>
      </c>
      <c r="K8" s="31" t="s">
        <v>93</v>
      </c>
      <c r="L8" s="31" t="s">
        <v>18</v>
      </c>
      <c r="M8" s="31" t="s">
        <v>92</v>
      </c>
      <c r="Q8" s="31" t="s">
        <v>17</v>
      </c>
      <c r="R8" s="31" t="s">
        <v>19</v>
      </c>
      <c r="S8" s="31" t="s">
        <v>0</v>
      </c>
      <c r="T8" s="31" t="s">
        <v>96</v>
      </c>
      <c r="U8" s="31" t="s">
        <v>49</v>
      </c>
      <c r="V8" s="31" t="s">
        <v>48</v>
      </c>
      <c r="W8" s="32" t="s">
        <v>102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110</v>
      </c>
      <c r="E9" s="42" t="s">
        <v>108</v>
      </c>
      <c r="G9" s="14" t="s">
        <v>52</v>
      </c>
      <c r="I9" s="14" t="s">
        <v>15</v>
      </c>
      <c r="J9" s="14" t="s">
        <v>53</v>
      </c>
      <c r="K9" s="14" t="s">
        <v>93</v>
      </c>
      <c r="L9" s="14" t="s">
        <v>18</v>
      </c>
      <c r="M9" s="14" t="s">
        <v>92</v>
      </c>
      <c r="Q9" s="14" t="s">
        <v>17</v>
      </c>
      <c r="R9" s="14" t="s">
        <v>19</v>
      </c>
      <c r="S9" s="14" t="s">
        <v>0</v>
      </c>
      <c r="T9" s="14" t="s">
        <v>96</v>
      </c>
      <c r="U9" s="14" t="s">
        <v>49</v>
      </c>
      <c r="V9" s="14" t="s">
        <v>48</v>
      </c>
      <c r="W9" s="39" t="s">
        <v>102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110</v>
      </c>
      <c r="E10" s="42" t="s">
        <v>108</v>
      </c>
      <c r="G10" s="31" t="s">
        <v>52</v>
      </c>
      <c r="I10" s="31" t="s">
        <v>15</v>
      </c>
      <c r="J10" s="31" t="s">
        <v>53</v>
      </c>
      <c r="K10" s="31" t="s">
        <v>93</v>
      </c>
      <c r="L10" s="31" t="s">
        <v>18</v>
      </c>
      <c r="M10" s="31" t="s">
        <v>92</v>
      </c>
      <c r="Q10" s="31" t="s">
        <v>17</v>
      </c>
      <c r="R10" s="31" t="s">
        <v>19</v>
      </c>
      <c r="S10" s="31" t="s">
        <v>0</v>
      </c>
      <c r="T10" s="31" t="s">
        <v>96</v>
      </c>
      <c r="U10" s="31" t="s">
        <v>49</v>
      </c>
      <c r="V10" s="14" t="s">
        <v>48</v>
      </c>
      <c r="W10" s="32" t="s">
        <v>102</v>
      </c>
    </row>
    <row r="11" spans="2:25" ht="31.5">
      <c r="B11" s="49" t="str">
        <f>מניות!B7</f>
        <v>4. מניות</v>
      </c>
      <c r="C11" s="31" t="s">
        <v>37</v>
      </c>
      <c r="D11" s="14" t="s">
        <v>110</v>
      </c>
      <c r="E11" s="42" t="s">
        <v>108</v>
      </c>
      <c r="H11" s="31" t="s">
        <v>92</v>
      </c>
      <c r="S11" s="31" t="s">
        <v>0</v>
      </c>
      <c r="T11" s="14" t="s">
        <v>96</v>
      </c>
      <c r="U11" s="14" t="s">
        <v>49</v>
      </c>
      <c r="V11" s="14" t="s">
        <v>48</v>
      </c>
      <c r="W11" s="15" t="s">
        <v>102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110</v>
      </c>
      <c r="E12" s="42" t="s">
        <v>108</v>
      </c>
      <c r="H12" s="31" t="s">
        <v>92</v>
      </c>
      <c r="S12" s="31" t="s">
        <v>0</v>
      </c>
      <c r="T12" s="31" t="s">
        <v>96</v>
      </c>
      <c r="U12" s="31" t="s">
        <v>49</v>
      </c>
      <c r="V12" s="31" t="s">
        <v>48</v>
      </c>
      <c r="W12" s="32" t="s">
        <v>102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110</v>
      </c>
      <c r="G13" s="31" t="s">
        <v>52</v>
      </c>
      <c r="H13" s="31" t="s">
        <v>92</v>
      </c>
      <c r="S13" s="31" t="s">
        <v>0</v>
      </c>
      <c r="T13" s="31" t="s">
        <v>96</v>
      </c>
      <c r="U13" s="31" t="s">
        <v>49</v>
      </c>
      <c r="V13" s="31" t="s">
        <v>48</v>
      </c>
      <c r="W13" s="32" t="s">
        <v>102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110</v>
      </c>
      <c r="G14" s="31" t="s">
        <v>52</v>
      </c>
      <c r="H14" s="31" t="s">
        <v>92</v>
      </c>
      <c r="S14" s="31" t="s">
        <v>0</v>
      </c>
      <c r="T14" s="31" t="s">
        <v>96</v>
      </c>
      <c r="U14" s="31" t="s">
        <v>49</v>
      </c>
      <c r="V14" s="31" t="s">
        <v>48</v>
      </c>
      <c r="W14" s="32" t="s">
        <v>102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110</v>
      </c>
      <c r="G15" s="31" t="s">
        <v>52</v>
      </c>
      <c r="H15" s="31" t="s">
        <v>92</v>
      </c>
      <c r="S15" s="31" t="s">
        <v>0</v>
      </c>
      <c r="T15" s="31" t="s">
        <v>96</v>
      </c>
      <c r="U15" s="31" t="s">
        <v>49</v>
      </c>
      <c r="V15" s="31" t="s">
        <v>48</v>
      </c>
      <c r="W15" s="32" t="s">
        <v>102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110</v>
      </c>
      <c r="G16" s="31" t="s">
        <v>52</v>
      </c>
      <c r="H16" s="31" t="s">
        <v>92</v>
      </c>
      <c r="S16" s="31" t="s">
        <v>0</v>
      </c>
      <c r="T16" s="32" t="s">
        <v>96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41</v>
      </c>
      <c r="I17" s="31" t="s">
        <v>15</v>
      </c>
      <c r="J17" s="31" t="s">
        <v>53</v>
      </c>
      <c r="K17" s="31" t="s">
        <v>93</v>
      </c>
      <c r="L17" s="31" t="s">
        <v>18</v>
      </c>
      <c r="M17" s="31" t="s">
        <v>92</v>
      </c>
      <c r="Q17" s="31" t="s">
        <v>17</v>
      </c>
      <c r="R17" s="31" t="s">
        <v>19</v>
      </c>
      <c r="S17" s="31" t="s">
        <v>0</v>
      </c>
      <c r="T17" s="31" t="s">
        <v>96</v>
      </c>
      <c r="U17" s="31" t="s">
        <v>49</v>
      </c>
      <c r="V17" s="31" t="s">
        <v>48</v>
      </c>
      <c r="W17" s="32" t="s">
        <v>102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53</v>
      </c>
      <c r="K19" s="31" t="s">
        <v>93</v>
      </c>
      <c r="L19" s="31" t="s">
        <v>18</v>
      </c>
      <c r="M19" s="31" t="s">
        <v>92</v>
      </c>
      <c r="Q19" s="31" t="s">
        <v>17</v>
      </c>
      <c r="R19" s="31" t="s">
        <v>19</v>
      </c>
      <c r="S19" s="31" t="s">
        <v>0</v>
      </c>
      <c r="T19" s="31" t="s">
        <v>96</v>
      </c>
      <c r="U19" s="31" t="s">
        <v>101</v>
      </c>
      <c r="V19" s="31" t="s">
        <v>48</v>
      </c>
      <c r="W19" s="32" t="s">
        <v>102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109</v>
      </c>
      <c r="E20" s="42" t="s">
        <v>108</v>
      </c>
      <c r="G20" s="31" t="s">
        <v>52</v>
      </c>
      <c r="I20" s="31" t="s">
        <v>15</v>
      </c>
      <c r="J20" s="31" t="s">
        <v>53</v>
      </c>
      <c r="K20" s="31" t="s">
        <v>93</v>
      </c>
      <c r="L20" s="31" t="s">
        <v>18</v>
      </c>
      <c r="M20" s="31" t="s">
        <v>92</v>
      </c>
      <c r="Q20" s="31" t="s">
        <v>17</v>
      </c>
      <c r="R20" s="31" t="s">
        <v>19</v>
      </c>
      <c r="S20" s="31" t="s">
        <v>0</v>
      </c>
      <c r="T20" s="31" t="s">
        <v>96</v>
      </c>
      <c r="U20" s="31" t="s">
        <v>101</v>
      </c>
      <c r="V20" s="31" t="s">
        <v>48</v>
      </c>
      <c r="W20" s="32" t="s">
        <v>102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109</v>
      </c>
      <c r="E21" s="42" t="s">
        <v>108</v>
      </c>
      <c r="G21" s="31" t="s">
        <v>52</v>
      </c>
      <c r="I21" s="31" t="s">
        <v>15</v>
      </c>
      <c r="J21" s="31" t="s">
        <v>53</v>
      </c>
      <c r="K21" s="31" t="s">
        <v>93</v>
      </c>
      <c r="L21" s="31" t="s">
        <v>18</v>
      </c>
      <c r="M21" s="31" t="s">
        <v>92</v>
      </c>
      <c r="Q21" s="31" t="s">
        <v>17</v>
      </c>
      <c r="R21" s="31" t="s">
        <v>19</v>
      </c>
      <c r="S21" s="31" t="s">
        <v>0</v>
      </c>
      <c r="T21" s="31" t="s">
        <v>96</v>
      </c>
      <c r="U21" s="31" t="s">
        <v>101</v>
      </c>
      <c r="V21" s="31" t="s">
        <v>48</v>
      </c>
      <c r="W21" s="32" t="s">
        <v>102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109</v>
      </c>
      <c r="E22" s="42" t="s">
        <v>108</v>
      </c>
      <c r="G22" s="31" t="s">
        <v>52</v>
      </c>
      <c r="H22" s="31" t="s">
        <v>92</v>
      </c>
      <c r="S22" s="31" t="s">
        <v>0</v>
      </c>
      <c r="T22" s="31" t="s">
        <v>96</v>
      </c>
      <c r="U22" s="31" t="s">
        <v>101</v>
      </c>
      <c r="V22" s="31" t="s">
        <v>48</v>
      </c>
      <c r="W22" s="32" t="s">
        <v>102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52</v>
      </c>
      <c r="H23" s="31" t="s">
        <v>92</v>
      </c>
      <c r="K23" s="31" t="s">
        <v>93</v>
      </c>
      <c r="S23" s="31" t="s">
        <v>0</v>
      </c>
      <c r="T23" s="31" t="s">
        <v>96</v>
      </c>
      <c r="U23" s="31" t="s">
        <v>101</v>
      </c>
      <c r="V23" s="31" t="s">
        <v>48</v>
      </c>
      <c r="W23" s="32" t="s">
        <v>102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52</v>
      </c>
      <c r="H24" s="31" t="s">
        <v>92</v>
      </c>
      <c r="K24" s="31" t="s">
        <v>93</v>
      </c>
      <c r="S24" s="31" t="s">
        <v>0</v>
      </c>
      <c r="T24" s="31" t="s">
        <v>96</v>
      </c>
      <c r="U24" s="31" t="s">
        <v>101</v>
      </c>
      <c r="V24" s="31" t="s">
        <v>48</v>
      </c>
      <c r="W24" s="32" t="s">
        <v>102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52</v>
      </c>
      <c r="H25" s="31" t="s">
        <v>92</v>
      </c>
      <c r="K25" s="31" t="s">
        <v>93</v>
      </c>
      <c r="S25" s="31" t="s">
        <v>0</v>
      </c>
      <c r="T25" s="31" t="s">
        <v>96</v>
      </c>
      <c r="U25" s="31" t="s">
        <v>101</v>
      </c>
      <c r="V25" s="31" t="s">
        <v>48</v>
      </c>
      <c r="W25" s="32" t="s">
        <v>102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52</v>
      </c>
      <c r="H26" s="31" t="s">
        <v>92</v>
      </c>
      <c r="K26" s="31" t="s">
        <v>93</v>
      </c>
      <c r="S26" s="31" t="s">
        <v>0</v>
      </c>
      <c r="T26" s="31" t="s">
        <v>96</v>
      </c>
      <c r="U26" s="31" t="s">
        <v>101</v>
      </c>
      <c r="V26" s="32" t="s">
        <v>102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41</v>
      </c>
      <c r="I27" s="31" t="s">
        <v>15</v>
      </c>
      <c r="J27" s="31" t="s">
        <v>53</v>
      </c>
      <c r="K27" s="31" t="s">
        <v>93</v>
      </c>
      <c r="L27" s="31" t="s">
        <v>18</v>
      </c>
      <c r="M27" s="31" t="s">
        <v>92</v>
      </c>
      <c r="Q27" s="31" t="s">
        <v>17</v>
      </c>
      <c r="R27" s="31" t="s">
        <v>19</v>
      </c>
      <c r="S27" s="31" t="s">
        <v>0</v>
      </c>
      <c r="T27" s="31" t="s">
        <v>96</v>
      </c>
      <c r="U27" s="31" t="s">
        <v>101</v>
      </c>
      <c r="V27" s="31" t="s">
        <v>48</v>
      </c>
      <c r="W27" s="32" t="s">
        <v>102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53</v>
      </c>
      <c r="L28" s="31" t="s">
        <v>18</v>
      </c>
      <c r="M28" s="31" t="s">
        <v>92</v>
      </c>
      <c r="Q28" s="14" t="s">
        <v>33</v>
      </c>
      <c r="R28" s="31" t="s">
        <v>19</v>
      </c>
      <c r="S28" s="31" t="s">
        <v>0</v>
      </c>
      <c r="T28" s="31" t="s">
        <v>96</v>
      </c>
      <c r="U28" s="31" t="s">
        <v>101</v>
      </c>
      <c r="V28" s="32" t="s">
        <v>102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108</v>
      </c>
      <c r="I29" s="31" t="s">
        <v>15</v>
      </c>
      <c r="J29" s="31" t="s">
        <v>53</v>
      </c>
      <c r="L29" s="31" t="s">
        <v>18</v>
      </c>
      <c r="M29" s="31" t="s">
        <v>92</v>
      </c>
      <c r="O29" s="50" t="s">
        <v>42</v>
      </c>
      <c r="P29" s="51"/>
      <c r="R29" s="31" t="s">
        <v>19</v>
      </c>
      <c r="S29" s="31" t="s">
        <v>0</v>
      </c>
      <c r="T29" s="31" t="s">
        <v>96</v>
      </c>
      <c r="U29" s="31" t="s">
        <v>101</v>
      </c>
      <c r="V29" s="32" t="s">
        <v>102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76</v>
      </c>
      <c r="P30" s="51" t="s">
        <v>45</v>
      </c>
      <c r="U30" s="31" t="s">
        <v>101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101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98</v>
      </c>
      <c r="Y32" s="15" t="s">
        <v>97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170</v>
      </c>
      <c r="C1" s="78" t="s" vm="1">
        <v>238</v>
      </c>
    </row>
    <row r="2" spans="2:54">
      <c r="B2" s="57" t="s">
        <v>169</v>
      </c>
      <c r="C2" s="78" t="s">
        <v>239</v>
      </c>
    </row>
    <row r="3" spans="2:54">
      <c r="B3" s="57" t="s">
        <v>171</v>
      </c>
      <c r="C3" s="78" t="s">
        <v>240</v>
      </c>
    </row>
    <row r="4" spans="2:54">
      <c r="B4" s="57" t="s">
        <v>172</v>
      </c>
      <c r="C4" s="78">
        <v>12146</v>
      </c>
    </row>
    <row r="6" spans="2:54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4" ht="26.25" customHeight="1">
      <c r="B7" s="136" t="s">
        <v>89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4" s="3" customFormat="1" ht="78.75">
      <c r="B8" s="23" t="s">
        <v>107</v>
      </c>
      <c r="C8" s="31" t="s">
        <v>37</v>
      </c>
      <c r="D8" s="31" t="s">
        <v>52</v>
      </c>
      <c r="E8" s="31" t="s">
        <v>92</v>
      </c>
      <c r="F8" s="31" t="s">
        <v>93</v>
      </c>
      <c r="G8" s="31" t="s">
        <v>222</v>
      </c>
      <c r="H8" s="31" t="s">
        <v>221</v>
      </c>
      <c r="I8" s="31" t="s">
        <v>101</v>
      </c>
      <c r="J8" s="31" t="s">
        <v>48</v>
      </c>
      <c r="K8" s="31" t="s">
        <v>173</v>
      </c>
      <c r="L8" s="32" t="s">
        <v>175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P31" sqref="P31"/>
    </sheetView>
  </sheetViews>
  <sheetFormatPr defaultColWidth="9.140625" defaultRowHeight="18"/>
  <cols>
    <col min="1" max="1" width="6.28515625" style="1" customWidth="1"/>
    <col min="2" max="2" width="26.14062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170</v>
      </c>
      <c r="C1" s="78" t="s" vm="1">
        <v>238</v>
      </c>
    </row>
    <row r="2" spans="2:51">
      <c r="B2" s="57" t="s">
        <v>169</v>
      </c>
      <c r="C2" s="78" t="s">
        <v>239</v>
      </c>
    </row>
    <row r="3" spans="2:51">
      <c r="B3" s="57" t="s">
        <v>171</v>
      </c>
      <c r="C3" s="78" t="s">
        <v>240</v>
      </c>
    </row>
    <row r="4" spans="2:51">
      <c r="B4" s="57" t="s">
        <v>172</v>
      </c>
      <c r="C4" s="78">
        <v>12146</v>
      </c>
    </row>
    <row r="6" spans="2:51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1" ht="26.25" customHeight="1">
      <c r="B7" s="136" t="s">
        <v>90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1" s="3" customFormat="1" ht="63">
      <c r="B8" s="23" t="s">
        <v>107</v>
      </c>
      <c r="C8" s="31" t="s">
        <v>37</v>
      </c>
      <c r="D8" s="31" t="s">
        <v>52</v>
      </c>
      <c r="E8" s="31" t="s">
        <v>92</v>
      </c>
      <c r="F8" s="31" t="s">
        <v>93</v>
      </c>
      <c r="G8" s="31" t="s">
        <v>222</v>
      </c>
      <c r="H8" s="31" t="s">
        <v>221</v>
      </c>
      <c r="I8" s="31" t="s">
        <v>101</v>
      </c>
      <c r="J8" s="31" t="s">
        <v>173</v>
      </c>
      <c r="K8" s="32" t="s">
        <v>175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229</v>
      </c>
      <c r="H9" s="17"/>
      <c r="I9" s="17" t="s">
        <v>225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2" t="s">
        <v>40</v>
      </c>
      <c r="C11" s="113"/>
      <c r="D11" s="113"/>
      <c r="E11" s="113"/>
      <c r="F11" s="113"/>
      <c r="G11" s="114"/>
      <c r="H11" s="118"/>
      <c r="I11" s="114">
        <v>-1.5667899999999999</v>
      </c>
      <c r="J11" s="115">
        <f>I11/$I$11</f>
        <v>1</v>
      </c>
      <c r="K11" s="115">
        <f>I11/'סכום נכסי הקרן'!$C$42</f>
        <v>-5.6591516993397808E-4</v>
      </c>
      <c r="AW11" s="100"/>
    </row>
    <row r="12" spans="2:51" s="100" customFormat="1" ht="19.5" customHeight="1">
      <c r="B12" s="116" t="s">
        <v>32</v>
      </c>
      <c r="C12" s="113"/>
      <c r="D12" s="113"/>
      <c r="E12" s="113"/>
      <c r="F12" s="113"/>
      <c r="G12" s="114"/>
      <c r="H12" s="118"/>
      <c r="I12" s="114">
        <v>-1.5667899999999999</v>
      </c>
      <c r="J12" s="115">
        <f t="shared" ref="J12:J35" si="0">I12/$I$11</f>
        <v>1</v>
      </c>
      <c r="K12" s="115">
        <f>I12/'סכום נכסי הקרן'!$C$42</f>
        <v>-5.6591516993397808E-4</v>
      </c>
    </row>
    <row r="13" spans="2:51">
      <c r="B13" s="102" t="s">
        <v>784</v>
      </c>
      <c r="C13" s="82"/>
      <c r="D13" s="82"/>
      <c r="E13" s="82"/>
      <c r="F13" s="82"/>
      <c r="G13" s="91"/>
      <c r="H13" s="93"/>
      <c r="I13" s="91">
        <v>-1.5667899999999999</v>
      </c>
      <c r="J13" s="92">
        <f t="shared" si="0"/>
        <v>1</v>
      </c>
      <c r="K13" s="92">
        <f>I13/'סכום נכסי הקרן'!$C$42</f>
        <v>-5.6591516993397808E-4</v>
      </c>
    </row>
    <row r="14" spans="2:51">
      <c r="B14" s="87" t="s">
        <v>785</v>
      </c>
      <c r="C14" s="84" t="s">
        <v>786</v>
      </c>
      <c r="D14" s="97" t="s">
        <v>787</v>
      </c>
      <c r="E14" s="97" t="s">
        <v>154</v>
      </c>
      <c r="F14" s="105">
        <v>43388</v>
      </c>
      <c r="G14" s="94">
        <v>1271.2</v>
      </c>
      <c r="H14" s="96">
        <v>1.5222</v>
      </c>
      <c r="I14" s="94">
        <v>1.9350000000000003E-2</v>
      </c>
      <c r="J14" s="95">
        <f t="shared" si="0"/>
        <v>-1.2350091588534522E-2</v>
      </c>
      <c r="K14" s="95">
        <f>I14/'סכום נכסי הקרן'!$C$42</f>
        <v>6.9891041800257075E-6</v>
      </c>
    </row>
    <row r="15" spans="2:51">
      <c r="B15" s="87" t="s">
        <v>785</v>
      </c>
      <c r="C15" s="84" t="s">
        <v>788</v>
      </c>
      <c r="D15" s="97" t="s">
        <v>787</v>
      </c>
      <c r="E15" s="97" t="s">
        <v>154</v>
      </c>
      <c r="F15" s="105">
        <v>43396</v>
      </c>
      <c r="G15" s="94">
        <v>1263.33</v>
      </c>
      <c r="H15" s="96">
        <v>-0.33090000000000003</v>
      </c>
      <c r="I15" s="94">
        <v>-4.1799999999999997E-3</v>
      </c>
      <c r="J15" s="95">
        <f t="shared" si="0"/>
        <v>2.667875082174382E-3</v>
      </c>
      <c r="K15" s="95">
        <f>I15/'סכום נכסי הקרן'!$C$42</f>
        <v>-1.509790980491341E-6</v>
      </c>
    </row>
    <row r="16" spans="2:51" s="7" customFormat="1">
      <c r="B16" s="87" t="s">
        <v>785</v>
      </c>
      <c r="C16" s="84" t="s">
        <v>789</v>
      </c>
      <c r="D16" s="97" t="s">
        <v>787</v>
      </c>
      <c r="E16" s="97" t="s">
        <v>154</v>
      </c>
      <c r="F16" s="105">
        <v>43439</v>
      </c>
      <c r="G16" s="94">
        <v>36320</v>
      </c>
      <c r="H16" s="96">
        <v>-1.6115999999999999</v>
      </c>
      <c r="I16" s="94">
        <v>-0.58534000000000008</v>
      </c>
      <c r="J16" s="95">
        <f t="shared" si="0"/>
        <v>0.37359186617223761</v>
      </c>
      <c r="K16" s="95">
        <f>I16/'סכום נכסי הקרן'!$C$42</f>
        <v>-2.1142130443081383E-4</v>
      </c>
      <c r="AW16" s="1"/>
      <c r="AY16" s="1"/>
    </row>
    <row r="17" spans="2:51" s="7" customFormat="1">
      <c r="B17" s="87" t="s">
        <v>785</v>
      </c>
      <c r="C17" s="84" t="s">
        <v>790</v>
      </c>
      <c r="D17" s="97" t="s">
        <v>787</v>
      </c>
      <c r="E17" s="97" t="s">
        <v>154</v>
      </c>
      <c r="F17" s="105">
        <v>43496</v>
      </c>
      <c r="G17" s="94">
        <v>22748.67</v>
      </c>
      <c r="H17" s="96">
        <v>-0.25259999999999999</v>
      </c>
      <c r="I17" s="94">
        <v>-5.7460000000000004E-2</v>
      </c>
      <c r="J17" s="95">
        <f t="shared" si="0"/>
        <v>3.6673708665488039E-2</v>
      </c>
      <c r="K17" s="95">
        <f>I17/'סכום נכסי הקרן'!$C$42</f>
        <v>-2.0754208071538868E-5</v>
      </c>
      <c r="AW17" s="1"/>
      <c r="AY17" s="1"/>
    </row>
    <row r="18" spans="2:51" s="7" customFormat="1">
      <c r="B18" s="87" t="s">
        <v>785</v>
      </c>
      <c r="C18" s="84" t="s">
        <v>791</v>
      </c>
      <c r="D18" s="97" t="s">
        <v>787</v>
      </c>
      <c r="E18" s="97" t="s">
        <v>154</v>
      </c>
      <c r="F18" s="105">
        <v>43500</v>
      </c>
      <c r="G18" s="94">
        <v>3601.7</v>
      </c>
      <c r="H18" s="96">
        <v>-0.50860000000000005</v>
      </c>
      <c r="I18" s="94">
        <v>-1.8319999999999999E-2</v>
      </c>
      <c r="J18" s="95">
        <f t="shared" si="0"/>
        <v>1.1692696532400642E-2</v>
      </c>
      <c r="K18" s="95">
        <f>I18/'סכום נכסי הקרן'!$C$42</f>
        <v>-6.6170743451199451E-6</v>
      </c>
      <c r="AW18" s="1"/>
      <c r="AY18" s="1"/>
    </row>
    <row r="19" spans="2:51">
      <c r="B19" s="87" t="s">
        <v>785</v>
      </c>
      <c r="C19" s="84" t="s">
        <v>792</v>
      </c>
      <c r="D19" s="97" t="s">
        <v>787</v>
      </c>
      <c r="E19" s="97" t="s">
        <v>154</v>
      </c>
      <c r="F19" s="105">
        <v>43404</v>
      </c>
      <c r="G19" s="94">
        <v>16831.86</v>
      </c>
      <c r="H19" s="96">
        <v>1.0286999999999999</v>
      </c>
      <c r="I19" s="94">
        <v>0.17315</v>
      </c>
      <c r="J19" s="95">
        <f t="shared" si="0"/>
        <v>-0.11051257666949624</v>
      </c>
      <c r="K19" s="95">
        <f>I19/'סכום נכסי הקרן'!$C$42</f>
        <v>6.2540743605759739E-5</v>
      </c>
    </row>
    <row r="20" spans="2:51">
      <c r="B20" s="87" t="s">
        <v>785</v>
      </c>
      <c r="C20" s="84" t="s">
        <v>793</v>
      </c>
      <c r="D20" s="97" t="s">
        <v>787</v>
      </c>
      <c r="E20" s="97" t="s">
        <v>154</v>
      </c>
      <c r="F20" s="105">
        <v>43404</v>
      </c>
      <c r="G20" s="94">
        <v>30361.4</v>
      </c>
      <c r="H20" s="96">
        <v>1.0378000000000001</v>
      </c>
      <c r="I20" s="94">
        <v>0.31507999999999997</v>
      </c>
      <c r="J20" s="95">
        <f t="shared" si="0"/>
        <v>-0.20109906241423547</v>
      </c>
      <c r="K20" s="95">
        <f>I20/'סכום נכסי הקרן'!$C$42</f>
        <v>1.1380501007971572E-4</v>
      </c>
    </row>
    <row r="21" spans="2:51">
      <c r="B21" s="87" t="s">
        <v>785</v>
      </c>
      <c r="C21" s="84" t="s">
        <v>794</v>
      </c>
      <c r="D21" s="97" t="s">
        <v>787</v>
      </c>
      <c r="E21" s="97" t="s">
        <v>154</v>
      </c>
      <c r="F21" s="105">
        <v>43454</v>
      </c>
      <c r="G21" s="94">
        <v>5448</v>
      </c>
      <c r="H21" s="96">
        <v>-2.6827999999999999</v>
      </c>
      <c r="I21" s="94">
        <v>-0.14615999999999998</v>
      </c>
      <c r="J21" s="95">
        <f t="shared" si="0"/>
        <v>9.3286273208279341E-2</v>
      </c>
      <c r="K21" s="95">
        <f>I21/'סכום נכסי הקרן'!$C$42</f>
        <v>-5.2792117155170912E-5</v>
      </c>
    </row>
    <row r="22" spans="2:51">
      <c r="B22" s="87" t="s">
        <v>785</v>
      </c>
      <c r="C22" s="84" t="s">
        <v>795</v>
      </c>
      <c r="D22" s="97" t="s">
        <v>787</v>
      </c>
      <c r="E22" s="97" t="s">
        <v>154</v>
      </c>
      <c r="F22" s="105">
        <v>43284</v>
      </c>
      <c r="G22" s="94">
        <v>1997.6</v>
      </c>
      <c r="H22" s="96">
        <v>1.3956999999999999</v>
      </c>
      <c r="I22" s="94">
        <v>2.7879999999999999E-2</v>
      </c>
      <c r="J22" s="95">
        <f t="shared" si="0"/>
        <v>-1.7794343849526738E-2</v>
      </c>
      <c r="K22" s="95">
        <f>I22/'סכום נכסי הקרן'!$C$42</f>
        <v>1.0070089123468563E-5</v>
      </c>
    </row>
    <row r="23" spans="2:51">
      <c r="B23" s="87" t="s">
        <v>785</v>
      </c>
      <c r="C23" s="84" t="s">
        <v>796</v>
      </c>
      <c r="D23" s="97" t="s">
        <v>787</v>
      </c>
      <c r="E23" s="97" t="s">
        <v>154</v>
      </c>
      <c r="F23" s="105">
        <v>43458</v>
      </c>
      <c r="G23" s="94">
        <v>14528</v>
      </c>
      <c r="H23" s="96">
        <v>-3.1535000000000002</v>
      </c>
      <c r="I23" s="94">
        <v>-0.45813999999999999</v>
      </c>
      <c r="J23" s="95">
        <f t="shared" si="0"/>
        <v>0.29240676797784004</v>
      </c>
      <c r="K23" s="95">
        <f>I23/'סכום נכסי הקרן'!$C$42</f>
        <v>-1.6547742579002466E-4</v>
      </c>
    </row>
    <row r="24" spans="2:51">
      <c r="B24" s="87" t="s">
        <v>785</v>
      </c>
      <c r="C24" s="84" t="s">
        <v>797</v>
      </c>
      <c r="D24" s="97" t="s">
        <v>787</v>
      </c>
      <c r="E24" s="97" t="s">
        <v>154</v>
      </c>
      <c r="F24" s="105">
        <v>43500</v>
      </c>
      <c r="G24" s="94">
        <v>27344.04</v>
      </c>
      <c r="H24" s="96">
        <v>-0.61470000000000002</v>
      </c>
      <c r="I24" s="94">
        <v>-0.16809000000000002</v>
      </c>
      <c r="J24" s="95">
        <f t="shared" si="0"/>
        <v>0.10728304367528516</v>
      </c>
      <c r="K24" s="95">
        <f>I24/'סכום נכסי הקרן'!$C$42</f>
        <v>-6.0713101892533391E-5</v>
      </c>
    </row>
    <row r="25" spans="2:51">
      <c r="B25" s="87" t="s">
        <v>785</v>
      </c>
      <c r="C25" s="84" t="s">
        <v>798</v>
      </c>
      <c r="D25" s="97" t="s">
        <v>787</v>
      </c>
      <c r="E25" s="97" t="s">
        <v>154</v>
      </c>
      <c r="F25" s="105">
        <v>43286</v>
      </c>
      <c r="G25" s="94">
        <v>6137.18</v>
      </c>
      <c r="H25" s="96">
        <v>-2.0436000000000001</v>
      </c>
      <c r="I25" s="94">
        <v>-0.12542</v>
      </c>
      <c r="J25" s="95">
        <f t="shared" si="0"/>
        <v>8.0049017417777757E-2</v>
      </c>
      <c r="K25" s="95">
        <f>I25/'סכום נכסי הקרן'!$C$42</f>
        <v>-4.530095329502967E-5</v>
      </c>
    </row>
    <row r="26" spans="2:51">
      <c r="B26" s="87" t="s">
        <v>785</v>
      </c>
      <c r="C26" s="84" t="s">
        <v>799</v>
      </c>
      <c r="D26" s="97" t="s">
        <v>787</v>
      </c>
      <c r="E26" s="97" t="s">
        <v>154</v>
      </c>
      <c r="F26" s="105">
        <v>43438</v>
      </c>
      <c r="G26" s="94">
        <v>7264</v>
      </c>
      <c r="H26" s="96">
        <v>-1.7053</v>
      </c>
      <c r="I26" s="94">
        <v>-0.12387000000000001</v>
      </c>
      <c r="J26" s="95">
        <f t="shared" si="0"/>
        <v>7.9059733595440371E-2</v>
      </c>
      <c r="K26" s="95">
        <f>I26/'סכום נכסי הקרן'!$C$42</f>
        <v>-4.4741102572598673E-5</v>
      </c>
    </row>
    <row r="27" spans="2:51">
      <c r="B27" s="87" t="s">
        <v>785</v>
      </c>
      <c r="C27" s="84" t="s">
        <v>800</v>
      </c>
      <c r="D27" s="97" t="s">
        <v>787</v>
      </c>
      <c r="E27" s="97" t="s">
        <v>154</v>
      </c>
      <c r="F27" s="105">
        <v>43493</v>
      </c>
      <c r="G27" s="94">
        <v>16402.5</v>
      </c>
      <c r="H27" s="96">
        <v>0.68500000000000005</v>
      </c>
      <c r="I27" s="94">
        <v>0.11234999999999999</v>
      </c>
      <c r="J27" s="95">
        <f t="shared" si="0"/>
        <v>-7.1707120928777943E-2</v>
      </c>
      <c r="K27" s="95">
        <f>I27/'סכום נכסי הקרן'!$C$42</f>
        <v>4.0580147525885687E-5</v>
      </c>
    </row>
    <row r="28" spans="2:51">
      <c r="B28" s="87" t="s">
        <v>785</v>
      </c>
      <c r="C28" s="84" t="s">
        <v>801</v>
      </c>
      <c r="D28" s="97" t="s">
        <v>787</v>
      </c>
      <c r="E28" s="97" t="s">
        <v>154</v>
      </c>
      <c r="F28" s="105">
        <v>43277</v>
      </c>
      <c r="G28" s="94">
        <v>1816</v>
      </c>
      <c r="H28" s="96">
        <v>1.9135</v>
      </c>
      <c r="I28" s="94">
        <v>3.4750000000000003E-2</v>
      </c>
      <c r="J28" s="95">
        <f t="shared" si="0"/>
        <v>-2.2179105049176983E-2</v>
      </c>
      <c r="K28" s="95">
        <f>I28/'סכום נכסי הקרן'!$C$42</f>
        <v>1.2551492002888543E-5</v>
      </c>
    </row>
    <row r="29" spans="2:51">
      <c r="B29" s="87" t="s">
        <v>785</v>
      </c>
      <c r="C29" s="84" t="s">
        <v>802</v>
      </c>
      <c r="D29" s="97" t="s">
        <v>787</v>
      </c>
      <c r="E29" s="97" t="s">
        <v>154</v>
      </c>
      <c r="F29" s="105">
        <v>43349</v>
      </c>
      <c r="G29" s="94">
        <v>1759.25</v>
      </c>
      <c r="H29" s="96">
        <v>-2.8841999999999999</v>
      </c>
      <c r="I29" s="94">
        <v>-5.074E-2</v>
      </c>
      <c r="J29" s="95">
        <f t="shared" si="0"/>
        <v>3.2384684609934968E-2</v>
      </c>
      <c r="K29" s="95">
        <f>I29/'סכום נכסי הקרן'!$C$42</f>
        <v>-1.8326984294289629E-5</v>
      </c>
    </row>
    <row r="30" spans="2:51">
      <c r="B30" s="87" t="s">
        <v>785</v>
      </c>
      <c r="C30" s="84" t="s">
        <v>803</v>
      </c>
      <c r="D30" s="97" t="s">
        <v>787</v>
      </c>
      <c r="E30" s="97" t="s">
        <v>154</v>
      </c>
      <c r="F30" s="105">
        <v>43402</v>
      </c>
      <c r="G30" s="94">
        <v>16344</v>
      </c>
      <c r="H30" s="96">
        <v>-0.7177</v>
      </c>
      <c r="I30" s="94">
        <v>-0.1173</v>
      </c>
      <c r="J30" s="95">
        <f t="shared" si="0"/>
        <v>7.4866446683984456E-2</v>
      </c>
      <c r="K30" s="95">
        <f>I30/'סכום נכסי הקרן'!$C$42</f>
        <v>-4.2368057897520171E-5</v>
      </c>
    </row>
    <row r="31" spans="2:51">
      <c r="B31" s="87" t="s">
        <v>785</v>
      </c>
      <c r="C31" s="84" t="s">
        <v>804</v>
      </c>
      <c r="D31" s="97" t="s">
        <v>787</v>
      </c>
      <c r="E31" s="97" t="s">
        <v>154</v>
      </c>
      <c r="F31" s="105">
        <v>43264</v>
      </c>
      <c r="G31" s="94">
        <v>3671.33</v>
      </c>
      <c r="H31" s="96">
        <v>-3.5314000000000001</v>
      </c>
      <c r="I31" s="94">
        <v>-0.12965000000000002</v>
      </c>
      <c r="J31" s="95">
        <f t="shared" si="0"/>
        <v>8.2748804881317875E-2</v>
      </c>
      <c r="K31" s="95">
        <f>I31/'סכום נכסי הקרן'!$C$42</f>
        <v>-4.6828803976244594E-5</v>
      </c>
    </row>
    <row r="32" spans="2:51">
      <c r="B32" s="87" t="s">
        <v>785</v>
      </c>
      <c r="C32" s="84" t="s">
        <v>805</v>
      </c>
      <c r="D32" s="97" t="s">
        <v>787</v>
      </c>
      <c r="E32" s="97" t="s">
        <v>154</v>
      </c>
      <c r="F32" s="105">
        <v>43402</v>
      </c>
      <c r="G32" s="94">
        <v>29158.400000000001</v>
      </c>
      <c r="H32" s="96">
        <v>0.64049999999999996</v>
      </c>
      <c r="I32" s="94">
        <v>0.18675999999999998</v>
      </c>
      <c r="J32" s="95">
        <f t="shared" si="0"/>
        <v>-0.11919912687724583</v>
      </c>
      <c r="K32" s="95">
        <f>I32/'סכום נכסי הקרן'!$C$42</f>
        <v>6.7456594142718381E-5</v>
      </c>
    </row>
    <row r="33" spans="2:11">
      <c r="B33" s="87" t="s">
        <v>785</v>
      </c>
      <c r="C33" s="84" t="s">
        <v>806</v>
      </c>
      <c r="D33" s="97" t="s">
        <v>787</v>
      </c>
      <c r="E33" s="97" t="s">
        <v>154</v>
      </c>
      <c r="F33" s="105">
        <v>43517</v>
      </c>
      <c r="G33" s="94">
        <v>100657.43</v>
      </c>
      <c r="H33" s="96">
        <v>-0.51639999999999997</v>
      </c>
      <c r="I33" s="94">
        <v>-0.51978000000000002</v>
      </c>
      <c r="J33" s="95">
        <f t="shared" si="0"/>
        <v>0.33174835172550249</v>
      </c>
      <c r="K33" s="95">
        <f>I33/'סכום נכסי הקרן'!$C$42</f>
        <v>-1.8774142484205488E-4</v>
      </c>
    </row>
    <row r="34" spans="2:11">
      <c r="B34" s="87" t="s">
        <v>785</v>
      </c>
      <c r="C34" s="84" t="s">
        <v>807</v>
      </c>
      <c r="D34" s="97" t="s">
        <v>787</v>
      </c>
      <c r="E34" s="97" t="s">
        <v>154</v>
      </c>
      <c r="F34" s="105">
        <v>43542</v>
      </c>
      <c r="G34" s="94">
        <v>12712</v>
      </c>
      <c r="H34" s="96">
        <v>0.96960000000000002</v>
      </c>
      <c r="I34" s="94">
        <v>0.12326000000000001</v>
      </c>
      <c r="J34" s="95">
        <f t="shared" si="0"/>
        <v>-7.8670402542778559E-2</v>
      </c>
      <c r="K34" s="95">
        <f>I34/'סכום נכסי הקרן'!$C$42</f>
        <v>4.4520774223770985E-5</v>
      </c>
    </row>
    <row r="35" spans="2:11">
      <c r="B35" s="87" t="s">
        <v>785</v>
      </c>
      <c r="C35" s="84" t="s">
        <v>808</v>
      </c>
      <c r="D35" s="97" t="s">
        <v>787</v>
      </c>
      <c r="E35" s="97" t="s">
        <v>154</v>
      </c>
      <c r="F35" s="105">
        <v>43543</v>
      </c>
      <c r="G35" s="94">
        <v>6461.1</v>
      </c>
      <c r="H35" s="96">
        <v>-0.85</v>
      </c>
      <c r="I35" s="94">
        <v>-5.4920000000000004E-2</v>
      </c>
      <c r="J35" s="95">
        <f t="shared" si="0"/>
        <v>3.5052559692109346E-2</v>
      </c>
      <c r="K35" s="95">
        <f>I35/'סכום נכסי הקרן'!$C$42</f>
        <v>-1.9836775274780972E-5</v>
      </c>
    </row>
    <row r="36" spans="2:11">
      <c r="B36" s="83"/>
      <c r="C36" s="84"/>
      <c r="D36" s="84"/>
      <c r="E36" s="84"/>
      <c r="F36" s="84"/>
      <c r="G36" s="94"/>
      <c r="H36" s="96"/>
      <c r="I36" s="84"/>
      <c r="J36" s="95"/>
      <c r="K36" s="84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99" t="s">
        <v>237</v>
      </c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99" t="s">
        <v>103</v>
      </c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99" t="s">
        <v>220</v>
      </c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99" t="s">
        <v>228</v>
      </c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</row>
    <row r="124" spans="2:11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</row>
    <row r="125" spans="2:11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</row>
    <row r="126" spans="2:11"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</row>
    <row r="127" spans="2:11"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</row>
    <row r="128" spans="2:11"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</row>
    <row r="129" spans="2:11"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</row>
    <row r="130" spans="2:11"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</row>
    <row r="131" spans="2:11"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</row>
    <row r="132" spans="2:11"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</row>
    <row r="133" spans="2:11"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</row>
    <row r="134" spans="2:11"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</row>
    <row r="135" spans="2:11"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</row>
    <row r="136" spans="2:11">
      <c r="C136" s="1"/>
      <c r="D136" s="1"/>
    </row>
    <row r="137" spans="2:11">
      <c r="C137" s="1"/>
      <c r="D137" s="1"/>
    </row>
    <row r="138" spans="2:11">
      <c r="C138" s="1"/>
      <c r="D138" s="1"/>
    </row>
    <row r="139" spans="2:11">
      <c r="C139" s="1"/>
      <c r="D139" s="1"/>
    </row>
    <row r="140" spans="2:11">
      <c r="C140" s="1"/>
      <c r="D140" s="1"/>
    </row>
    <row r="141" spans="2:11">
      <c r="C141" s="1"/>
      <c r="D141" s="1"/>
    </row>
    <row r="142" spans="2:11">
      <c r="C142" s="1"/>
      <c r="D142" s="1"/>
    </row>
    <row r="143" spans="2:11">
      <c r="C143" s="1"/>
      <c r="D143" s="1"/>
    </row>
    <row r="144" spans="2:11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170</v>
      </c>
      <c r="C1" s="78" t="s" vm="1">
        <v>238</v>
      </c>
    </row>
    <row r="2" spans="2:78">
      <c r="B2" s="57" t="s">
        <v>169</v>
      </c>
      <c r="C2" s="78" t="s">
        <v>239</v>
      </c>
    </row>
    <row r="3" spans="2:78">
      <c r="B3" s="57" t="s">
        <v>171</v>
      </c>
      <c r="C3" s="78" t="s">
        <v>240</v>
      </c>
    </row>
    <row r="4" spans="2:78">
      <c r="B4" s="57" t="s">
        <v>172</v>
      </c>
      <c r="C4" s="78">
        <v>12146</v>
      </c>
    </row>
    <row r="6" spans="2:78" ht="26.25" customHeight="1">
      <c r="B6" s="136" t="s">
        <v>201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91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3" t="s">
        <v>107</v>
      </c>
      <c r="C8" s="31" t="s">
        <v>37</v>
      </c>
      <c r="D8" s="31" t="s">
        <v>41</v>
      </c>
      <c r="E8" s="31" t="s">
        <v>15</v>
      </c>
      <c r="F8" s="31" t="s">
        <v>53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101</v>
      </c>
      <c r="O8" s="31" t="s">
        <v>48</v>
      </c>
      <c r="P8" s="31" t="s">
        <v>173</v>
      </c>
      <c r="Q8" s="32" t="s">
        <v>175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229</v>
      </c>
      <c r="M9" s="17"/>
      <c r="N9" s="17" t="s">
        <v>225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104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170</v>
      </c>
      <c r="C1" s="78" t="s" vm="1">
        <v>238</v>
      </c>
    </row>
    <row r="2" spans="2:61">
      <c r="B2" s="57" t="s">
        <v>169</v>
      </c>
      <c r="C2" s="78" t="s">
        <v>239</v>
      </c>
    </row>
    <row r="3" spans="2:61">
      <c r="B3" s="57" t="s">
        <v>171</v>
      </c>
      <c r="C3" s="78" t="s">
        <v>240</v>
      </c>
    </row>
    <row r="4" spans="2:61">
      <c r="B4" s="57" t="s">
        <v>172</v>
      </c>
      <c r="C4" s="78">
        <v>12146</v>
      </c>
    </row>
    <row r="6" spans="2:61" ht="26.25" customHeight="1">
      <c r="B6" s="136" t="s">
        <v>202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61" s="3" customFormat="1" ht="78.75">
      <c r="B7" s="23" t="s">
        <v>107</v>
      </c>
      <c r="C7" s="31" t="s">
        <v>214</v>
      </c>
      <c r="D7" s="31" t="s">
        <v>37</v>
      </c>
      <c r="E7" s="31" t="s">
        <v>108</v>
      </c>
      <c r="F7" s="31" t="s">
        <v>15</v>
      </c>
      <c r="G7" s="31" t="s">
        <v>93</v>
      </c>
      <c r="H7" s="31" t="s">
        <v>53</v>
      </c>
      <c r="I7" s="31" t="s">
        <v>18</v>
      </c>
      <c r="J7" s="31" t="s">
        <v>92</v>
      </c>
      <c r="K7" s="14" t="s">
        <v>33</v>
      </c>
      <c r="L7" s="71" t="s">
        <v>19</v>
      </c>
      <c r="M7" s="31" t="s">
        <v>222</v>
      </c>
      <c r="N7" s="31" t="s">
        <v>221</v>
      </c>
      <c r="O7" s="31" t="s">
        <v>101</v>
      </c>
      <c r="P7" s="31" t="s">
        <v>173</v>
      </c>
      <c r="Q7" s="32" t="s">
        <v>175</v>
      </c>
      <c r="R7" s="1"/>
      <c r="S7" s="1"/>
      <c r="T7" s="1"/>
      <c r="U7" s="1"/>
      <c r="V7" s="1"/>
      <c r="W7" s="1"/>
      <c r="BH7" s="3" t="s">
        <v>153</v>
      </c>
      <c r="BI7" s="3" t="s">
        <v>155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229</v>
      </c>
      <c r="N8" s="17"/>
      <c r="O8" s="17" t="s">
        <v>225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151</v>
      </c>
      <c r="BI8" s="3" t="s">
        <v>154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104</v>
      </c>
      <c r="R9" s="1"/>
      <c r="S9" s="1"/>
      <c r="T9" s="1"/>
      <c r="U9" s="1"/>
      <c r="V9" s="1"/>
      <c r="W9" s="1"/>
      <c r="BH9" s="4" t="s">
        <v>152</v>
      </c>
      <c r="BI9" s="4" t="s">
        <v>156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28</v>
      </c>
      <c r="BI10" s="4" t="s">
        <v>157</v>
      </c>
    </row>
    <row r="11" spans="2:61" ht="21.7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163</v>
      </c>
    </row>
    <row r="12" spans="2:61">
      <c r="B12" s="99" t="s">
        <v>103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158</v>
      </c>
    </row>
    <row r="13" spans="2:61">
      <c r="B13" s="99" t="s">
        <v>220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159</v>
      </c>
    </row>
    <row r="14" spans="2:61">
      <c r="B14" s="99" t="s">
        <v>228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160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162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161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164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165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166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167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168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28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170</v>
      </c>
      <c r="C1" s="78" t="s" vm="1">
        <v>238</v>
      </c>
    </row>
    <row r="2" spans="2:64">
      <c r="B2" s="57" t="s">
        <v>169</v>
      </c>
      <c r="C2" s="78" t="s">
        <v>239</v>
      </c>
    </row>
    <row r="3" spans="2:64">
      <c r="B3" s="57" t="s">
        <v>171</v>
      </c>
      <c r="C3" s="78" t="s">
        <v>240</v>
      </c>
    </row>
    <row r="4" spans="2:64">
      <c r="B4" s="57" t="s">
        <v>172</v>
      </c>
      <c r="C4" s="78">
        <v>12146</v>
      </c>
    </row>
    <row r="6" spans="2:64" ht="26.25" customHeight="1">
      <c r="B6" s="136" t="s">
        <v>203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78.75">
      <c r="B7" s="60" t="s">
        <v>107</v>
      </c>
      <c r="C7" s="61" t="s">
        <v>37</v>
      </c>
      <c r="D7" s="61" t="s">
        <v>108</v>
      </c>
      <c r="E7" s="61" t="s">
        <v>15</v>
      </c>
      <c r="F7" s="61" t="s">
        <v>53</v>
      </c>
      <c r="G7" s="61" t="s">
        <v>18</v>
      </c>
      <c r="H7" s="61" t="s">
        <v>92</v>
      </c>
      <c r="I7" s="61" t="s">
        <v>42</v>
      </c>
      <c r="J7" s="61" t="s">
        <v>19</v>
      </c>
      <c r="K7" s="61" t="s">
        <v>222</v>
      </c>
      <c r="L7" s="61" t="s">
        <v>221</v>
      </c>
      <c r="M7" s="61" t="s">
        <v>101</v>
      </c>
      <c r="N7" s="61" t="s">
        <v>173</v>
      </c>
      <c r="O7" s="63" t="s">
        <v>175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229</v>
      </c>
      <c r="L8" s="33"/>
      <c r="M8" s="33" t="s">
        <v>225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220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228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170</v>
      </c>
      <c r="C1" s="78" t="s" vm="1">
        <v>238</v>
      </c>
    </row>
    <row r="2" spans="2:56">
      <c r="B2" s="57" t="s">
        <v>169</v>
      </c>
      <c r="C2" s="78" t="s">
        <v>239</v>
      </c>
    </row>
    <row r="3" spans="2:56">
      <c r="B3" s="57" t="s">
        <v>171</v>
      </c>
      <c r="C3" s="78" t="s">
        <v>240</v>
      </c>
    </row>
    <row r="4" spans="2:56">
      <c r="B4" s="57" t="s">
        <v>172</v>
      </c>
      <c r="C4" s="78">
        <v>12146</v>
      </c>
    </row>
    <row r="6" spans="2:56" ht="26.25" customHeight="1">
      <c r="B6" s="136" t="s">
        <v>204</v>
      </c>
      <c r="C6" s="137"/>
      <c r="D6" s="137"/>
      <c r="E6" s="137"/>
      <c r="F6" s="137"/>
      <c r="G6" s="137"/>
      <c r="H6" s="137"/>
      <c r="I6" s="137"/>
      <c r="J6" s="138"/>
    </row>
    <row r="7" spans="2:56" s="3" customFormat="1" ht="78.75">
      <c r="B7" s="60" t="s">
        <v>107</v>
      </c>
      <c r="C7" s="62" t="s">
        <v>44</v>
      </c>
      <c r="D7" s="62" t="s">
        <v>76</v>
      </c>
      <c r="E7" s="62" t="s">
        <v>45</v>
      </c>
      <c r="F7" s="62" t="s">
        <v>92</v>
      </c>
      <c r="G7" s="62" t="s">
        <v>215</v>
      </c>
      <c r="H7" s="62" t="s">
        <v>173</v>
      </c>
      <c r="I7" s="64" t="s">
        <v>174</v>
      </c>
      <c r="J7" s="77" t="s">
        <v>232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226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7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7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M32" sqref="M32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170</v>
      </c>
      <c r="C1" s="78" t="s" vm="1">
        <v>238</v>
      </c>
    </row>
    <row r="2" spans="2:60">
      <c r="B2" s="57" t="s">
        <v>169</v>
      </c>
      <c r="C2" s="78" t="s">
        <v>239</v>
      </c>
    </row>
    <row r="3" spans="2:60">
      <c r="B3" s="57" t="s">
        <v>171</v>
      </c>
      <c r="C3" s="78" t="s">
        <v>240</v>
      </c>
    </row>
    <row r="4" spans="2:60">
      <c r="B4" s="57" t="s">
        <v>172</v>
      </c>
      <c r="C4" s="78">
        <v>12146</v>
      </c>
    </row>
    <row r="6" spans="2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66">
      <c r="B7" s="60" t="s">
        <v>107</v>
      </c>
      <c r="C7" s="60" t="s">
        <v>108</v>
      </c>
      <c r="D7" s="60" t="s">
        <v>15</v>
      </c>
      <c r="E7" s="60" t="s">
        <v>16</v>
      </c>
      <c r="F7" s="60" t="s">
        <v>46</v>
      </c>
      <c r="G7" s="60" t="s">
        <v>92</v>
      </c>
      <c r="H7" s="60" t="s">
        <v>43</v>
      </c>
      <c r="I7" s="60" t="s">
        <v>101</v>
      </c>
      <c r="J7" s="60" t="s">
        <v>173</v>
      </c>
      <c r="K7" s="60" t="s">
        <v>174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225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7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7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170</v>
      </c>
      <c r="C1" s="78" t="s" vm="1">
        <v>238</v>
      </c>
    </row>
    <row r="2" spans="2:60">
      <c r="B2" s="57" t="s">
        <v>169</v>
      </c>
      <c r="C2" s="78" t="s">
        <v>239</v>
      </c>
    </row>
    <row r="3" spans="2:60">
      <c r="B3" s="57" t="s">
        <v>171</v>
      </c>
      <c r="C3" s="78" t="s">
        <v>240</v>
      </c>
    </row>
    <row r="4" spans="2:60">
      <c r="B4" s="57" t="s">
        <v>172</v>
      </c>
      <c r="C4" s="78">
        <v>12146</v>
      </c>
    </row>
    <row r="6" spans="2:60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78.75">
      <c r="B7" s="60" t="s">
        <v>107</v>
      </c>
      <c r="C7" s="62" t="s">
        <v>37</v>
      </c>
      <c r="D7" s="62" t="s">
        <v>15</v>
      </c>
      <c r="E7" s="62" t="s">
        <v>16</v>
      </c>
      <c r="F7" s="62" t="s">
        <v>46</v>
      </c>
      <c r="G7" s="62" t="s">
        <v>92</v>
      </c>
      <c r="H7" s="62" t="s">
        <v>43</v>
      </c>
      <c r="I7" s="62" t="s">
        <v>101</v>
      </c>
      <c r="J7" s="62" t="s">
        <v>173</v>
      </c>
      <c r="K7" s="64" t="s">
        <v>174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225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7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7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170</v>
      </c>
      <c r="C1" s="78" t="s" vm="1">
        <v>238</v>
      </c>
    </row>
    <row r="2" spans="2:47">
      <c r="B2" s="57" t="s">
        <v>169</v>
      </c>
      <c r="C2" s="78" t="s">
        <v>239</v>
      </c>
    </row>
    <row r="3" spans="2:47">
      <c r="B3" s="57" t="s">
        <v>171</v>
      </c>
      <c r="C3" s="78" t="s">
        <v>240</v>
      </c>
    </row>
    <row r="4" spans="2:47">
      <c r="B4" s="57" t="s">
        <v>172</v>
      </c>
      <c r="C4" s="78">
        <v>12146</v>
      </c>
    </row>
    <row r="6" spans="2:47" ht="26.25" customHeight="1">
      <c r="B6" s="136" t="s">
        <v>207</v>
      </c>
      <c r="C6" s="137"/>
      <c r="D6" s="138"/>
    </row>
    <row r="7" spans="2:47" s="3" customFormat="1" ht="33">
      <c r="B7" s="60" t="s">
        <v>107</v>
      </c>
      <c r="C7" s="65" t="s">
        <v>98</v>
      </c>
      <c r="D7" s="66" t="s">
        <v>97</v>
      </c>
    </row>
    <row r="8" spans="2:47" s="3" customFormat="1">
      <c r="B8" s="16"/>
      <c r="C8" s="33" t="s">
        <v>225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7"/>
      <c r="C11" s="101"/>
      <c r="D11" s="101"/>
    </row>
    <row r="12" spans="2:47">
      <c r="B12" s="107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170</v>
      </c>
      <c r="C1" s="78" t="s" vm="1">
        <v>238</v>
      </c>
    </row>
    <row r="2" spans="2:18">
      <c r="B2" s="57" t="s">
        <v>169</v>
      </c>
      <c r="C2" s="78" t="s">
        <v>239</v>
      </c>
    </row>
    <row r="3" spans="2:18">
      <c r="B3" s="57" t="s">
        <v>171</v>
      </c>
      <c r="C3" s="78" t="s">
        <v>240</v>
      </c>
    </row>
    <row r="4" spans="2:18">
      <c r="B4" s="57" t="s">
        <v>172</v>
      </c>
      <c r="C4" s="78">
        <v>12146</v>
      </c>
    </row>
    <row r="6" spans="2:18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107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208</v>
      </c>
      <c r="L7" s="31" t="s">
        <v>227</v>
      </c>
      <c r="M7" s="31" t="s">
        <v>209</v>
      </c>
      <c r="N7" s="31" t="s">
        <v>48</v>
      </c>
      <c r="O7" s="31" t="s">
        <v>173</v>
      </c>
      <c r="P7" s="32" t="s">
        <v>175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6.8554687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57" t="s">
        <v>170</v>
      </c>
      <c r="C1" s="78" t="s" vm="1">
        <v>238</v>
      </c>
    </row>
    <row r="2" spans="2:13">
      <c r="B2" s="57" t="s">
        <v>169</v>
      </c>
      <c r="C2" s="78" t="s">
        <v>239</v>
      </c>
    </row>
    <row r="3" spans="2:13">
      <c r="B3" s="57" t="s">
        <v>171</v>
      </c>
      <c r="C3" s="78" t="s">
        <v>240</v>
      </c>
    </row>
    <row r="4" spans="2:13">
      <c r="B4" s="57" t="s">
        <v>172</v>
      </c>
      <c r="C4" s="78">
        <v>12146</v>
      </c>
    </row>
    <row r="6" spans="2:13" ht="26.25" customHeight="1">
      <c r="B6" s="125" t="s">
        <v>199</v>
      </c>
      <c r="C6" s="126"/>
      <c r="D6" s="126"/>
      <c r="E6" s="126"/>
      <c r="F6" s="126"/>
      <c r="G6" s="126"/>
      <c r="H6" s="126"/>
      <c r="I6" s="126"/>
      <c r="J6" s="126"/>
      <c r="K6" s="126"/>
      <c r="L6" s="126"/>
    </row>
    <row r="7" spans="2:13" s="3" customFormat="1" ht="63">
      <c r="B7" s="13" t="s">
        <v>106</v>
      </c>
      <c r="C7" s="14" t="s">
        <v>37</v>
      </c>
      <c r="D7" s="14" t="s">
        <v>108</v>
      </c>
      <c r="E7" s="14" t="s">
        <v>15</v>
      </c>
      <c r="F7" s="14" t="s">
        <v>53</v>
      </c>
      <c r="G7" s="14" t="s">
        <v>92</v>
      </c>
      <c r="H7" s="14" t="s">
        <v>17</v>
      </c>
      <c r="I7" s="14" t="s">
        <v>19</v>
      </c>
      <c r="J7" s="14" t="s">
        <v>49</v>
      </c>
      <c r="K7" s="14" t="s">
        <v>173</v>
      </c>
      <c r="L7" s="14" t="s">
        <v>174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225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2" t="s">
        <v>36</v>
      </c>
      <c r="C10" s="113"/>
      <c r="D10" s="113"/>
      <c r="E10" s="113"/>
      <c r="F10" s="113"/>
      <c r="G10" s="113"/>
      <c r="H10" s="113"/>
      <c r="I10" s="113"/>
      <c r="J10" s="114">
        <f>J11</f>
        <v>83.584231404000008</v>
      </c>
      <c r="K10" s="115">
        <f>J10/$J$10</f>
        <v>1</v>
      </c>
      <c r="L10" s="115">
        <f>J10/'סכום נכסי הקרן'!$C$42</f>
        <v>3.0190124087335006E-2</v>
      </c>
    </row>
    <row r="11" spans="2:13" s="100" customFormat="1">
      <c r="B11" s="116" t="s">
        <v>219</v>
      </c>
      <c r="C11" s="113"/>
      <c r="D11" s="113"/>
      <c r="E11" s="113"/>
      <c r="F11" s="113"/>
      <c r="G11" s="113"/>
      <c r="H11" s="113"/>
      <c r="I11" s="113"/>
      <c r="J11" s="114">
        <f>J12+J18</f>
        <v>83.584231404000008</v>
      </c>
      <c r="K11" s="115">
        <f t="shared" ref="K11:K16" si="0">J11/$J$10</f>
        <v>1</v>
      </c>
      <c r="L11" s="115">
        <f>J11/'סכום נכסי הקרן'!$C$42</f>
        <v>3.0190124087335006E-2</v>
      </c>
    </row>
    <row r="12" spans="2:13">
      <c r="B12" s="102" t="s">
        <v>34</v>
      </c>
      <c r="C12" s="82"/>
      <c r="D12" s="82"/>
      <c r="E12" s="82"/>
      <c r="F12" s="82"/>
      <c r="G12" s="82"/>
      <c r="H12" s="82"/>
      <c r="I12" s="82"/>
      <c r="J12" s="91">
        <f>SUM(J13:J16)</f>
        <v>65.605136419000004</v>
      </c>
      <c r="K12" s="92">
        <f t="shared" si="0"/>
        <v>0.7848984828478115</v>
      </c>
      <c r="L12" s="92">
        <f>J12/'סכום נכסי הקרן'!$C$42</f>
        <v>2.3696182593136415E-2</v>
      </c>
    </row>
    <row r="13" spans="2:13">
      <c r="B13" s="87" t="s">
        <v>814</v>
      </c>
      <c r="C13" s="84" t="s">
        <v>815</v>
      </c>
      <c r="D13" s="84">
        <v>12</v>
      </c>
      <c r="E13" s="84" t="s">
        <v>816</v>
      </c>
      <c r="F13" s="84" t="s">
        <v>817</v>
      </c>
      <c r="G13" s="97" t="s">
        <v>155</v>
      </c>
      <c r="H13" s="98">
        <v>0</v>
      </c>
      <c r="I13" s="98">
        <v>0</v>
      </c>
      <c r="J13" s="94">
        <v>0.27493659500000001</v>
      </c>
      <c r="K13" s="95">
        <f t="shared" si="0"/>
        <v>3.2893356842764801E-3</v>
      </c>
      <c r="L13" s="95">
        <f>J13/'סכום נכסי הקרן'!$C$42</f>
        <v>9.9305452473205929E-5</v>
      </c>
    </row>
    <row r="14" spans="2:13">
      <c r="B14" s="87" t="s">
        <v>818</v>
      </c>
      <c r="C14" s="84" t="s">
        <v>819</v>
      </c>
      <c r="D14" s="84">
        <v>10</v>
      </c>
      <c r="E14" s="84" t="s">
        <v>816</v>
      </c>
      <c r="F14" s="84" t="s">
        <v>817</v>
      </c>
      <c r="G14" s="97" t="s">
        <v>155</v>
      </c>
      <c r="H14" s="98">
        <v>0</v>
      </c>
      <c r="I14" s="98">
        <v>0</v>
      </c>
      <c r="J14" s="94">
        <v>64.481041517999998</v>
      </c>
      <c r="K14" s="95">
        <f t="shared" si="0"/>
        <v>0.77144983491364849</v>
      </c>
      <c r="L14" s="95">
        <f>J14/'סכום נכסי הקרן'!$C$42</f>
        <v>2.3290166243197151E-2</v>
      </c>
    </row>
    <row r="15" spans="2:13">
      <c r="B15" s="87" t="s">
        <v>820</v>
      </c>
      <c r="C15" s="84" t="s">
        <v>821</v>
      </c>
      <c r="D15" s="84">
        <v>20</v>
      </c>
      <c r="E15" s="84" t="s">
        <v>816</v>
      </c>
      <c r="F15" s="84" t="s">
        <v>817</v>
      </c>
      <c r="G15" s="97" t="s">
        <v>155</v>
      </c>
      <c r="H15" s="98">
        <v>0</v>
      </c>
      <c r="I15" s="98">
        <v>0</v>
      </c>
      <c r="J15" s="94">
        <v>0.30381962200000001</v>
      </c>
      <c r="K15" s="95">
        <f t="shared" si="0"/>
        <v>3.6348916164761244E-3</v>
      </c>
      <c r="L15" s="95">
        <f>J15/'סכום נכסי הקרן'!$C$42</f>
        <v>1.0973782894542791E-4</v>
      </c>
    </row>
    <row r="16" spans="2:13">
      <c r="B16" s="87" t="s">
        <v>822</v>
      </c>
      <c r="C16" s="84" t="s">
        <v>823</v>
      </c>
      <c r="D16" s="84">
        <v>11</v>
      </c>
      <c r="E16" s="84" t="s">
        <v>824</v>
      </c>
      <c r="F16" s="84" t="s">
        <v>817</v>
      </c>
      <c r="G16" s="97" t="s">
        <v>155</v>
      </c>
      <c r="H16" s="98">
        <v>0</v>
      </c>
      <c r="I16" s="98">
        <v>0</v>
      </c>
      <c r="J16" s="94">
        <v>0.54533868400000007</v>
      </c>
      <c r="K16" s="95">
        <f t="shared" si="0"/>
        <v>6.524420633410315E-3</v>
      </c>
      <c r="L16" s="95">
        <f>J16/'סכום נכסי הקרן'!$C$42</f>
        <v>1.9697306852062627E-4</v>
      </c>
    </row>
    <row r="17" spans="2:12">
      <c r="B17" s="83"/>
      <c r="C17" s="84"/>
      <c r="D17" s="84"/>
      <c r="E17" s="84"/>
      <c r="F17" s="84"/>
      <c r="G17" s="84"/>
      <c r="H17" s="84"/>
      <c r="I17" s="84"/>
      <c r="J17" s="84"/>
      <c r="K17" s="95"/>
      <c r="L17" s="84"/>
    </row>
    <row r="18" spans="2:12">
      <c r="B18" s="102" t="s">
        <v>35</v>
      </c>
      <c r="C18" s="82"/>
      <c r="D18" s="82"/>
      <c r="E18" s="82"/>
      <c r="F18" s="82"/>
      <c r="G18" s="82"/>
      <c r="H18" s="82"/>
      <c r="I18" s="82"/>
      <c r="J18" s="91">
        <f>SUM(J19:J25)</f>
        <v>17.979094985</v>
      </c>
      <c r="K18" s="92">
        <f t="shared" ref="K18:K25" si="1">J18/$J$10</f>
        <v>0.2151015171521885</v>
      </c>
      <c r="L18" s="92">
        <f>J18/'סכום נכסי הקרן'!$C$42</f>
        <v>6.4939414941985896E-3</v>
      </c>
    </row>
    <row r="19" spans="2:12">
      <c r="B19" s="87" t="s">
        <v>814</v>
      </c>
      <c r="C19" s="84" t="s">
        <v>825</v>
      </c>
      <c r="D19" s="84">
        <v>12</v>
      </c>
      <c r="E19" s="84" t="s">
        <v>816</v>
      </c>
      <c r="F19" s="84" t="s">
        <v>817</v>
      </c>
      <c r="G19" s="97" t="s">
        <v>154</v>
      </c>
      <c r="H19" s="98">
        <v>0</v>
      </c>
      <c r="I19" s="98">
        <v>0</v>
      </c>
      <c r="J19" s="94">
        <v>1.7460000000000001E-6</v>
      </c>
      <c r="K19" s="95">
        <f t="shared" si="1"/>
        <v>2.0889107558587223E-8</v>
      </c>
      <c r="L19" s="95">
        <f>J19/'סכום נכסי הקרן'!$C$42</f>
        <v>6.3064474926743589E-10</v>
      </c>
    </row>
    <row r="20" spans="2:12">
      <c r="B20" s="87" t="s">
        <v>818</v>
      </c>
      <c r="C20" s="84" t="s">
        <v>826</v>
      </c>
      <c r="D20" s="84">
        <v>10</v>
      </c>
      <c r="E20" s="84" t="s">
        <v>816</v>
      </c>
      <c r="F20" s="84" t="s">
        <v>817</v>
      </c>
      <c r="G20" s="97" t="s">
        <v>154</v>
      </c>
      <c r="H20" s="98">
        <v>0</v>
      </c>
      <c r="I20" s="98">
        <v>0</v>
      </c>
      <c r="J20" s="94">
        <v>17.708742661999999</v>
      </c>
      <c r="K20" s="95">
        <f t="shared" si="1"/>
        <v>0.21186702760243997</v>
      </c>
      <c r="L20" s="95">
        <f>J20/'סכום נכסי הקרן'!$C$42</f>
        <v>6.3962918533324933E-3</v>
      </c>
    </row>
    <row r="21" spans="2:12">
      <c r="B21" s="87" t="s">
        <v>818</v>
      </c>
      <c r="C21" s="84" t="s">
        <v>827</v>
      </c>
      <c r="D21" s="84">
        <v>10</v>
      </c>
      <c r="E21" s="84" t="s">
        <v>816</v>
      </c>
      <c r="F21" s="84" t="s">
        <v>817</v>
      </c>
      <c r="G21" s="97" t="s">
        <v>156</v>
      </c>
      <c r="H21" s="98">
        <v>0</v>
      </c>
      <c r="I21" s="98">
        <v>0</v>
      </c>
      <c r="J21" s="94">
        <v>1.2922199999999999</v>
      </c>
      <c r="K21" s="95">
        <f t="shared" si="1"/>
        <v>1.5460093109597697E-2</v>
      </c>
      <c r="L21" s="95">
        <f>J21/'סכום נכסי הקרן'!$C$42</f>
        <v>4.6674212938050736E-4</v>
      </c>
    </row>
    <row r="22" spans="2:12">
      <c r="B22" s="87" t="s">
        <v>818</v>
      </c>
      <c r="C22" s="84" t="s">
        <v>828</v>
      </c>
      <c r="D22" s="84">
        <v>10</v>
      </c>
      <c r="E22" s="84" t="s">
        <v>816</v>
      </c>
      <c r="F22" s="84" t="s">
        <v>817</v>
      </c>
      <c r="G22" s="97" t="s">
        <v>164</v>
      </c>
      <c r="H22" s="98">
        <v>0</v>
      </c>
      <c r="I22" s="98">
        <v>0</v>
      </c>
      <c r="J22" s="94">
        <v>-1.03667</v>
      </c>
      <c r="K22" s="95">
        <f t="shared" si="1"/>
        <v>-1.2402698243276411E-2</v>
      </c>
      <c r="L22" s="95">
        <f>J22/'סכום נכסי הקרן'!$C$42</f>
        <v>-3.7443899898228675E-4</v>
      </c>
    </row>
    <row r="23" spans="2:12">
      <c r="B23" s="87" t="s">
        <v>818</v>
      </c>
      <c r="C23" s="84" t="s">
        <v>829</v>
      </c>
      <c r="D23" s="84">
        <v>10</v>
      </c>
      <c r="E23" s="84" t="s">
        <v>816</v>
      </c>
      <c r="F23" s="84" t="s">
        <v>817</v>
      </c>
      <c r="G23" s="97" t="s">
        <v>163</v>
      </c>
      <c r="H23" s="98">
        <v>0</v>
      </c>
      <c r="I23" s="98">
        <v>0</v>
      </c>
      <c r="J23" s="94">
        <v>1.4800000000000001E-2</v>
      </c>
      <c r="K23" s="95">
        <f t="shared" si="1"/>
        <v>1.7706689110371759E-4</v>
      </c>
      <c r="L23" s="95">
        <f>J23/'סכום נכסי הקרן'!$C$42</f>
        <v>5.3456714141798685E-6</v>
      </c>
    </row>
    <row r="24" spans="2:12">
      <c r="B24" s="87" t="s">
        <v>820</v>
      </c>
      <c r="C24" s="84" t="s">
        <v>830</v>
      </c>
      <c r="D24" s="84">
        <v>20</v>
      </c>
      <c r="E24" s="84" t="s">
        <v>816</v>
      </c>
      <c r="F24" s="84" t="s">
        <v>817</v>
      </c>
      <c r="G24" s="97" t="s">
        <v>154</v>
      </c>
      <c r="H24" s="98">
        <v>0</v>
      </c>
      <c r="I24" s="98">
        <v>0</v>
      </c>
      <c r="J24" s="94">
        <v>2.28E-7</v>
      </c>
      <c r="K24" s="95">
        <f t="shared" si="1"/>
        <v>2.7277872413275412E-9</v>
      </c>
      <c r="L24" s="95">
        <f>J24/'סכום נכסי הקרן'!$C$42</f>
        <v>8.2352235299527706E-11</v>
      </c>
    </row>
    <row r="25" spans="2:12">
      <c r="B25" s="87" t="s">
        <v>822</v>
      </c>
      <c r="C25" s="84" t="s">
        <v>831</v>
      </c>
      <c r="D25" s="84">
        <v>11</v>
      </c>
      <c r="E25" s="84" t="s">
        <v>824</v>
      </c>
      <c r="F25" s="84" t="s">
        <v>817</v>
      </c>
      <c r="G25" s="97" t="s">
        <v>154</v>
      </c>
      <c r="H25" s="98">
        <v>0</v>
      </c>
      <c r="I25" s="98">
        <v>0</v>
      </c>
      <c r="J25" s="94">
        <v>3.4900000000000001E-7</v>
      </c>
      <c r="K25" s="95">
        <f t="shared" si="1"/>
        <v>4.175428715891719E-9</v>
      </c>
      <c r="L25" s="95">
        <f>J25/'סכום נכסי הקרן'!$C$42</f>
        <v>1.2605671105059284E-10</v>
      </c>
    </row>
    <row r="26" spans="2:12">
      <c r="B26" s="83"/>
      <c r="C26" s="84"/>
      <c r="D26" s="84"/>
      <c r="E26" s="84"/>
      <c r="F26" s="84"/>
      <c r="G26" s="84"/>
      <c r="H26" s="84"/>
      <c r="I26" s="84"/>
      <c r="J26" s="84"/>
      <c r="K26" s="95"/>
      <c r="L26" s="84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99" t="s">
        <v>237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7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</row>
    <row r="123" spans="2:12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</row>
    <row r="124" spans="2:12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</row>
    <row r="125" spans="2:12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170</v>
      </c>
      <c r="C1" s="78" t="s" vm="1">
        <v>238</v>
      </c>
    </row>
    <row r="2" spans="2:18">
      <c r="B2" s="57" t="s">
        <v>169</v>
      </c>
      <c r="C2" s="78" t="s">
        <v>239</v>
      </c>
    </row>
    <row r="3" spans="2:18">
      <c r="B3" s="57" t="s">
        <v>171</v>
      </c>
      <c r="C3" s="78" t="s">
        <v>240</v>
      </c>
    </row>
    <row r="4" spans="2:18">
      <c r="B4" s="57" t="s">
        <v>172</v>
      </c>
      <c r="C4" s="78">
        <v>12146</v>
      </c>
    </row>
    <row r="6" spans="2:18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107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208</v>
      </c>
      <c r="L7" s="31" t="s">
        <v>222</v>
      </c>
      <c r="M7" s="31" t="s">
        <v>209</v>
      </c>
      <c r="N7" s="31" t="s">
        <v>48</v>
      </c>
      <c r="O7" s="31" t="s">
        <v>173</v>
      </c>
      <c r="P7" s="32" t="s">
        <v>175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170</v>
      </c>
      <c r="C1" s="78" t="s" vm="1">
        <v>238</v>
      </c>
    </row>
    <row r="2" spans="2:18">
      <c r="B2" s="57" t="s">
        <v>169</v>
      </c>
      <c r="C2" s="78" t="s">
        <v>239</v>
      </c>
    </row>
    <row r="3" spans="2:18">
      <c r="B3" s="57" t="s">
        <v>171</v>
      </c>
      <c r="C3" s="78" t="s">
        <v>240</v>
      </c>
    </row>
    <row r="4" spans="2:18">
      <c r="B4" s="57" t="s">
        <v>172</v>
      </c>
      <c r="C4" s="78">
        <v>12146</v>
      </c>
    </row>
    <row r="6" spans="2:18" ht="26.25" customHeight="1">
      <c r="B6" s="136" t="s">
        <v>213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78.75">
      <c r="B7" s="23" t="s">
        <v>107</v>
      </c>
      <c r="C7" s="31" t="s">
        <v>37</v>
      </c>
      <c r="D7" s="31" t="s">
        <v>52</v>
      </c>
      <c r="E7" s="31" t="s">
        <v>15</v>
      </c>
      <c r="F7" s="31" t="s">
        <v>53</v>
      </c>
      <c r="G7" s="31" t="s">
        <v>93</v>
      </c>
      <c r="H7" s="31" t="s">
        <v>18</v>
      </c>
      <c r="I7" s="31" t="s">
        <v>92</v>
      </c>
      <c r="J7" s="31" t="s">
        <v>17</v>
      </c>
      <c r="K7" s="31" t="s">
        <v>208</v>
      </c>
      <c r="L7" s="31" t="s">
        <v>222</v>
      </c>
      <c r="M7" s="31" t="s">
        <v>209</v>
      </c>
      <c r="N7" s="31" t="s">
        <v>48</v>
      </c>
      <c r="O7" s="31" t="s">
        <v>173</v>
      </c>
      <c r="P7" s="32" t="s">
        <v>175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229</v>
      </c>
      <c r="M8" s="33" t="s">
        <v>225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237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103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228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workbookViewId="0">
      <selection activeCell="Q28" activeCellId="1" sqref="Q12:Q26 Q28:Q46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0.57031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170</v>
      </c>
      <c r="C1" s="78" t="s" vm="1">
        <v>238</v>
      </c>
    </row>
    <row r="2" spans="2:53">
      <c r="B2" s="57" t="s">
        <v>169</v>
      </c>
      <c r="C2" s="78" t="s">
        <v>239</v>
      </c>
    </row>
    <row r="3" spans="2:53">
      <c r="B3" s="57" t="s">
        <v>171</v>
      </c>
      <c r="C3" s="78" t="s">
        <v>240</v>
      </c>
    </row>
    <row r="4" spans="2:53">
      <c r="B4" s="57" t="s">
        <v>172</v>
      </c>
      <c r="C4" s="78">
        <v>12146</v>
      </c>
    </row>
    <row r="6" spans="2:53" ht="21.75" customHeight="1">
      <c r="B6" s="127" t="s">
        <v>200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9"/>
    </row>
    <row r="7" spans="2:53" ht="27.75" customHeight="1">
      <c r="B7" s="130" t="s">
        <v>77</v>
      </c>
      <c r="C7" s="131"/>
      <c r="D7" s="131"/>
      <c r="E7" s="131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31"/>
      <c r="Q7" s="131"/>
      <c r="R7" s="132"/>
      <c r="AU7" s="3"/>
      <c r="AV7" s="3"/>
    </row>
    <row r="8" spans="2:53" s="3" customFormat="1" ht="66" customHeight="1">
      <c r="B8" s="23" t="s">
        <v>106</v>
      </c>
      <c r="C8" s="31" t="s">
        <v>37</v>
      </c>
      <c r="D8" s="31" t="s">
        <v>110</v>
      </c>
      <c r="E8" s="31" t="s">
        <v>15</v>
      </c>
      <c r="F8" s="31" t="s">
        <v>53</v>
      </c>
      <c r="G8" s="31" t="s">
        <v>93</v>
      </c>
      <c r="H8" s="31" t="s">
        <v>18</v>
      </c>
      <c r="I8" s="31" t="s">
        <v>92</v>
      </c>
      <c r="J8" s="31" t="s">
        <v>17</v>
      </c>
      <c r="K8" s="31" t="s">
        <v>19</v>
      </c>
      <c r="L8" s="31" t="s">
        <v>222</v>
      </c>
      <c r="M8" s="31" t="s">
        <v>221</v>
      </c>
      <c r="N8" s="31" t="s">
        <v>236</v>
      </c>
      <c r="O8" s="31" t="s">
        <v>49</v>
      </c>
      <c r="P8" s="31" t="s">
        <v>224</v>
      </c>
      <c r="Q8" s="31" t="s">
        <v>173</v>
      </c>
      <c r="R8" s="72" t="s">
        <v>175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229</v>
      </c>
      <c r="M9" s="33"/>
      <c r="N9" s="17" t="s">
        <v>225</v>
      </c>
      <c r="O9" s="33" t="s">
        <v>230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104</v>
      </c>
      <c r="R10" s="21" t="s">
        <v>105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27</v>
      </c>
      <c r="C11" s="80"/>
      <c r="D11" s="80"/>
      <c r="E11" s="80"/>
      <c r="F11" s="80"/>
      <c r="G11" s="80"/>
      <c r="H11" s="88">
        <v>5.8491182686790513</v>
      </c>
      <c r="I11" s="80"/>
      <c r="J11" s="80"/>
      <c r="K11" s="89">
        <v>6.2374164653111706E-3</v>
      </c>
      <c r="L11" s="88"/>
      <c r="M11" s="90"/>
      <c r="N11" s="80"/>
      <c r="O11" s="88">
        <v>160.34021480400006</v>
      </c>
      <c r="P11" s="80"/>
      <c r="Q11" s="89">
        <f>O11/$O$11</f>
        <v>1</v>
      </c>
      <c r="R11" s="89">
        <f>O11/'סכום נכסי הקרן'!$C$42</f>
        <v>5.791392586629749E-2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219</v>
      </c>
      <c r="C12" s="82"/>
      <c r="D12" s="82"/>
      <c r="E12" s="82"/>
      <c r="F12" s="82"/>
      <c r="G12" s="82"/>
      <c r="H12" s="91">
        <v>5.8491182686790504</v>
      </c>
      <c r="I12" s="82"/>
      <c r="J12" s="82"/>
      <c r="K12" s="92">
        <v>6.2374164653111698E-3</v>
      </c>
      <c r="L12" s="91"/>
      <c r="M12" s="93"/>
      <c r="N12" s="82"/>
      <c r="O12" s="91">
        <v>160.34021480400008</v>
      </c>
      <c r="P12" s="82"/>
      <c r="Q12" s="92">
        <f t="shared" ref="Q12:Q26" si="0">O12/$O$11</f>
        <v>1.0000000000000002</v>
      </c>
      <c r="R12" s="92">
        <f>O12/'סכום נכסי הקרן'!$C$42</f>
        <v>5.7913925866297497E-2</v>
      </c>
      <c r="AW12" s="4"/>
    </row>
    <row r="13" spans="2:53" s="100" customFormat="1">
      <c r="B13" s="117" t="s">
        <v>25</v>
      </c>
      <c r="C13" s="113"/>
      <c r="D13" s="113"/>
      <c r="E13" s="113"/>
      <c r="F13" s="113"/>
      <c r="G13" s="113"/>
      <c r="H13" s="114">
        <v>5.7861130950919533</v>
      </c>
      <c r="I13" s="113"/>
      <c r="J13" s="113"/>
      <c r="K13" s="115">
        <v>-5.1186871809338905E-3</v>
      </c>
      <c r="L13" s="114"/>
      <c r="M13" s="118"/>
      <c r="N13" s="113"/>
      <c r="O13" s="114">
        <v>55.377605427000006</v>
      </c>
      <c r="P13" s="113"/>
      <c r="Q13" s="115">
        <f t="shared" si="0"/>
        <v>0.34537564699344836</v>
      </c>
      <c r="R13" s="115">
        <f>O13/'סכום נכסי הקרן'!$C$42</f>
        <v>2.0002059616003098E-2</v>
      </c>
    </row>
    <row r="14" spans="2:53">
      <c r="B14" s="85" t="s">
        <v>24</v>
      </c>
      <c r="C14" s="82"/>
      <c r="D14" s="82"/>
      <c r="E14" s="82"/>
      <c r="F14" s="82"/>
      <c r="G14" s="82"/>
      <c r="H14" s="91">
        <v>5.7861130950919533</v>
      </c>
      <c r="I14" s="82"/>
      <c r="J14" s="82"/>
      <c r="K14" s="92">
        <v>-5.1186871809338905E-3</v>
      </c>
      <c r="L14" s="91"/>
      <c r="M14" s="93"/>
      <c r="N14" s="82"/>
      <c r="O14" s="91">
        <v>55.377605427000006</v>
      </c>
      <c r="P14" s="82"/>
      <c r="Q14" s="92">
        <f t="shared" si="0"/>
        <v>0.34537564699344836</v>
      </c>
      <c r="R14" s="92">
        <f>O14/'סכום נכסי הקרן'!$C$42</f>
        <v>2.0002059616003098E-2</v>
      </c>
    </row>
    <row r="15" spans="2:53">
      <c r="B15" s="86" t="s">
        <v>241</v>
      </c>
      <c r="C15" s="84" t="s">
        <v>242</v>
      </c>
      <c r="D15" s="97" t="s">
        <v>111</v>
      </c>
      <c r="E15" s="84" t="s">
        <v>243</v>
      </c>
      <c r="F15" s="84"/>
      <c r="G15" s="84"/>
      <c r="H15" s="94">
        <v>2.2299999998358779</v>
      </c>
      <c r="I15" s="97" t="s">
        <v>155</v>
      </c>
      <c r="J15" s="98">
        <v>0.04</v>
      </c>
      <c r="K15" s="95">
        <v>-1.1699999998473955E-2</v>
      </c>
      <c r="L15" s="94">
        <v>4627.9370289999997</v>
      </c>
      <c r="M15" s="96">
        <v>150.09</v>
      </c>
      <c r="N15" s="84"/>
      <c r="O15" s="94">
        <v>6.9460706180000003</v>
      </c>
      <c r="P15" s="95">
        <v>2.9765850765963328E-7</v>
      </c>
      <c r="Q15" s="95">
        <f t="shared" si="0"/>
        <v>4.332082644700757E-2</v>
      </c>
      <c r="R15" s="95">
        <f>O15/'סכום נכסי הקרן'!$C$42</f>
        <v>2.5088791313187362E-3</v>
      </c>
    </row>
    <row r="16" spans="2:53" ht="20.25">
      <c r="B16" s="86" t="s">
        <v>244</v>
      </c>
      <c r="C16" s="84" t="s">
        <v>245</v>
      </c>
      <c r="D16" s="97" t="s">
        <v>111</v>
      </c>
      <c r="E16" s="84" t="s">
        <v>243</v>
      </c>
      <c r="F16" s="84"/>
      <c r="G16" s="84"/>
      <c r="H16" s="94">
        <v>4.8599999993271457</v>
      </c>
      <c r="I16" s="97" t="s">
        <v>155</v>
      </c>
      <c r="J16" s="98">
        <v>0.04</v>
      </c>
      <c r="K16" s="95">
        <v>-4.6999999983178631E-3</v>
      </c>
      <c r="L16" s="94">
        <v>1895.670382</v>
      </c>
      <c r="M16" s="96">
        <v>156.80000000000001</v>
      </c>
      <c r="N16" s="84"/>
      <c r="O16" s="94">
        <v>2.9724112499999999</v>
      </c>
      <c r="P16" s="95">
        <v>1.6316815956489187E-7</v>
      </c>
      <c r="Q16" s="95">
        <f t="shared" si="0"/>
        <v>1.8538151851882428E-2</v>
      </c>
      <c r="R16" s="95">
        <f>O16/'סכום נכסי הקרן'!$C$42</f>
        <v>1.0736171520480844E-3</v>
      </c>
      <c r="AU16" s="4"/>
    </row>
    <row r="17" spans="2:48" ht="20.25">
      <c r="B17" s="86" t="s">
        <v>246</v>
      </c>
      <c r="C17" s="84" t="s">
        <v>247</v>
      </c>
      <c r="D17" s="97" t="s">
        <v>111</v>
      </c>
      <c r="E17" s="84" t="s">
        <v>243</v>
      </c>
      <c r="F17" s="84"/>
      <c r="G17" s="84"/>
      <c r="H17" s="94">
        <v>7.9200000000278683</v>
      </c>
      <c r="I17" s="97" t="s">
        <v>155</v>
      </c>
      <c r="J17" s="98">
        <v>7.4999999999999997E-3</v>
      </c>
      <c r="K17" s="95">
        <v>-3.9999999986066036E-4</v>
      </c>
      <c r="L17" s="94">
        <v>7952.7642329999999</v>
      </c>
      <c r="M17" s="96">
        <v>108.29</v>
      </c>
      <c r="N17" s="84"/>
      <c r="O17" s="94">
        <v>8.612048527999999</v>
      </c>
      <c r="P17" s="95">
        <v>5.7056659144506396E-7</v>
      </c>
      <c r="Q17" s="95">
        <f t="shared" si="0"/>
        <v>5.3711095114393918E-2</v>
      </c>
      <c r="R17" s="95">
        <f>O17/'סכום נכסי הקרן'!$C$42</f>
        <v>3.1106203806526627E-3</v>
      </c>
      <c r="AV17" s="4"/>
    </row>
    <row r="18" spans="2:48">
      <c r="B18" s="86" t="s">
        <v>248</v>
      </c>
      <c r="C18" s="84" t="s">
        <v>249</v>
      </c>
      <c r="D18" s="97" t="s">
        <v>111</v>
      </c>
      <c r="E18" s="84" t="s">
        <v>243</v>
      </c>
      <c r="F18" s="84"/>
      <c r="G18" s="84"/>
      <c r="H18" s="94">
        <v>13.360000000287954</v>
      </c>
      <c r="I18" s="97" t="s">
        <v>155</v>
      </c>
      <c r="J18" s="98">
        <v>0.04</v>
      </c>
      <c r="K18" s="95">
        <v>8.7000000007198819E-3</v>
      </c>
      <c r="L18" s="94">
        <v>3814.1616330000002</v>
      </c>
      <c r="M18" s="96">
        <v>182.1</v>
      </c>
      <c r="N18" s="84"/>
      <c r="O18" s="94">
        <v>6.9455881499999998</v>
      </c>
      <c r="P18" s="95">
        <v>2.3512852786497119E-7</v>
      </c>
      <c r="Q18" s="95">
        <f t="shared" si="0"/>
        <v>4.3317817420229165E-2</v>
      </c>
      <c r="R18" s="95">
        <f>O18/'סכום נכסי הקרן'!$C$42</f>
        <v>2.5087048667649619E-3</v>
      </c>
      <c r="AU18" s="3"/>
    </row>
    <row r="19" spans="2:48">
      <c r="B19" s="86" t="s">
        <v>250</v>
      </c>
      <c r="C19" s="84" t="s">
        <v>251</v>
      </c>
      <c r="D19" s="97" t="s">
        <v>111</v>
      </c>
      <c r="E19" s="84" t="s">
        <v>243</v>
      </c>
      <c r="F19" s="84"/>
      <c r="G19" s="84"/>
      <c r="H19" s="94">
        <v>17.589999993800568</v>
      </c>
      <c r="I19" s="97" t="s">
        <v>155</v>
      </c>
      <c r="J19" s="98">
        <v>2.75E-2</v>
      </c>
      <c r="K19" s="95">
        <v>1.1999999992201972E-2</v>
      </c>
      <c r="L19" s="94">
        <v>726.40398400000004</v>
      </c>
      <c r="M19" s="96">
        <v>141.22999999999999</v>
      </c>
      <c r="N19" s="84"/>
      <c r="O19" s="94">
        <v>1.0259004039999999</v>
      </c>
      <c r="P19" s="95">
        <v>4.1097665089473213E-8</v>
      </c>
      <c r="Q19" s="95">
        <f t="shared" si="0"/>
        <v>6.3982726058715899E-3</v>
      </c>
      <c r="R19" s="95">
        <f>O19/'סכום נכסי הקרן'!$C$42</f>
        <v>3.7054908536880932E-4</v>
      </c>
      <c r="AV19" s="3"/>
    </row>
    <row r="20" spans="2:48">
      <c r="B20" s="86" t="s">
        <v>252</v>
      </c>
      <c r="C20" s="84" t="s">
        <v>253</v>
      </c>
      <c r="D20" s="97" t="s">
        <v>111</v>
      </c>
      <c r="E20" s="84" t="s">
        <v>243</v>
      </c>
      <c r="F20" s="84"/>
      <c r="G20" s="84"/>
      <c r="H20" s="94">
        <v>4.3399999999113428</v>
      </c>
      <c r="I20" s="97" t="s">
        <v>155</v>
      </c>
      <c r="J20" s="98">
        <v>1.7500000000000002E-2</v>
      </c>
      <c r="K20" s="95">
        <v>-6.2999999993350701E-3</v>
      </c>
      <c r="L20" s="94">
        <v>3173.0980290000002</v>
      </c>
      <c r="M20" s="96">
        <v>113.75</v>
      </c>
      <c r="N20" s="84"/>
      <c r="O20" s="94">
        <v>3.6093990480000002</v>
      </c>
      <c r="P20" s="95">
        <v>2.2156834742910451E-7</v>
      </c>
      <c r="Q20" s="95">
        <f t="shared" si="0"/>
        <v>2.2510878212381909E-2</v>
      </c>
      <c r="R20" s="95">
        <f>O20/'סכום נכסי הקרן'!$C$42</f>
        <v>1.3036933319771373E-3</v>
      </c>
    </row>
    <row r="21" spans="2:48">
      <c r="B21" s="86" t="s">
        <v>254</v>
      </c>
      <c r="C21" s="84" t="s">
        <v>255</v>
      </c>
      <c r="D21" s="97" t="s">
        <v>111</v>
      </c>
      <c r="E21" s="84" t="s">
        <v>243</v>
      </c>
      <c r="F21" s="84"/>
      <c r="G21" s="84"/>
      <c r="H21" s="94">
        <v>0.58000000003187213</v>
      </c>
      <c r="I21" s="97" t="s">
        <v>155</v>
      </c>
      <c r="J21" s="98">
        <v>0.03</v>
      </c>
      <c r="K21" s="95">
        <v>-2.0599999996919034E-2</v>
      </c>
      <c r="L21" s="94">
        <v>1638.4038740000001</v>
      </c>
      <c r="M21" s="96">
        <v>114.9</v>
      </c>
      <c r="N21" s="84"/>
      <c r="O21" s="94">
        <v>1.8825259429999999</v>
      </c>
      <c r="P21" s="95">
        <v>1.0687385477309941E-7</v>
      </c>
      <c r="Q21" s="95">
        <f t="shared" si="0"/>
        <v>1.1740822134367229E-2</v>
      </c>
      <c r="R21" s="95">
        <f>O21/'סכום נכסי הקרן'!$C$42</f>
        <v>6.799571026991283E-4</v>
      </c>
    </row>
    <row r="22" spans="2:48">
      <c r="B22" s="86" t="s">
        <v>256</v>
      </c>
      <c r="C22" s="84" t="s">
        <v>257</v>
      </c>
      <c r="D22" s="97" t="s">
        <v>111</v>
      </c>
      <c r="E22" s="84" t="s">
        <v>243</v>
      </c>
      <c r="F22" s="84"/>
      <c r="G22" s="84"/>
      <c r="H22" s="94">
        <v>1.5800000000443364</v>
      </c>
      <c r="I22" s="97" t="s">
        <v>155</v>
      </c>
      <c r="J22" s="98">
        <v>1E-3</v>
      </c>
      <c r="K22" s="95">
        <v>-1.3500000000554204E-2</v>
      </c>
      <c r="L22" s="94">
        <v>8733.7082370000007</v>
      </c>
      <c r="M22" s="96">
        <v>103.3</v>
      </c>
      <c r="N22" s="84"/>
      <c r="O22" s="94">
        <v>9.0219205700000007</v>
      </c>
      <c r="P22" s="95">
        <v>5.7627550326981627E-7</v>
      </c>
      <c r="Q22" s="95">
        <f t="shared" si="0"/>
        <v>5.6267359882412535E-2</v>
      </c>
      <c r="R22" s="95">
        <f>O22/'סכום נכסי הקרן'!$C$42</f>
        <v>3.2586637089223208E-3</v>
      </c>
    </row>
    <row r="23" spans="2:48">
      <c r="B23" s="86" t="s">
        <v>258</v>
      </c>
      <c r="C23" s="84" t="s">
        <v>259</v>
      </c>
      <c r="D23" s="97" t="s">
        <v>111</v>
      </c>
      <c r="E23" s="84" t="s">
        <v>243</v>
      </c>
      <c r="F23" s="84"/>
      <c r="G23" s="84"/>
      <c r="H23" s="94">
        <v>6.4400000010827219</v>
      </c>
      <c r="I23" s="97" t="s">
        <v>155</v>
      </c>
      <c r="J23" s="98">
        <v>7.4999999999999997E-3</v>
      </c>
      <c r="K23" s="95">
        <v>-2.6999999984415363E-3</v>
      </c>
      <c r="L23" s="94">
        <v>2266.0769059999998</v>
      </c>
      <c r="M23" s="96">
        <v>107.6</v>
      </c>
      <c r="N23" s="84"/>
      <c r="O23" s="94">
        <v>2.4382988939999999</v>
      </c>
      <c r="P23" s="95">
        <v>1.6370525643798665E-7</v>
      </c>
      <c r="Q23" s="95">
        <f t="shared" si="0"/>
        <v>1.5207032727133224E-2</v>
      </c>
      <c r="R23" s="95">
        <f>O23/'סכום נכסי הקרן'!$C$42</f>
        <v>8.8069896600555329E-4</v>
      </c>
    </row>
    <row r="24" spans="2:48">
      <c r="B24" s="86" t="s">
        <v>260</v>
      </c>
      <c r="C24" s="84" t="s">
        <v>261</v>
      </c>
      <c r="D24" s="97" t="s">
        <v>111</v>
      </c>
      <c r="E24" s="84" t="s">
        <v>243</v>
      </c>
      <c r="F24" s="84"/>
      <c r="G24" s="84"/>
      <c r="H24" s="94">
        <v>9.940000001504929</v>
      </c>
      <c r="I24" s="97" t="s">
        <v>155</v>
      </c>
      <c r="J24" s="98">
        <v>5.0000000000000001E-3</v>
      </c>
      <c r="K24" s="95">
        <v>2.6000000001264638E-3</v>
      </c>
      <c r="L24" s="94">
        <v>1542.2963689999999</v>
      </c>
      <c r="M24" s="96">
        <v>102.54</v>
      </c>
      <c r="N24" s="84"/>
      <c r="O24" s="94">
        <v>1.581470573</v>
      </c>
      <c r="P24" s="95">
        <v>7.400036508468103E-7</v>
      </c>
      <c r="Q24" s="95">
        <f t="shared" si="0"/>
        <v>9.8632185003194005E-3</v>
      </c>
      <c r="R24" s="95">
        <f>O24/'סכום נכסי הקרן'!$C$42</f>
        <v>5.7121770503059169E-4</v>
      </c>
    </row>
    <row r="25" spans="2:48">
      <c r="B25" s="86" t="s">
        <v>262</v>
      </c>
      <c r="C25" s="84" t="s">
        <v>263</v>
      </c>
      <c r="D25" s="97" t="s">
        <v>111</v>
      </c>
      <c r="E25" s="84" t="s">
        <v>243</v>
      </c>
      <c r="F25" s="84"/>
      <c r="G25" s="84"/>
      <c r="H25" s="94">
        <v>22.739999996112196</v>
      </c>
      <c r="I25" s="97" t="s">
        <v>155</v>
      </c>
      <c r="J25" s="98">
        <v>0.01</v>
      </c>
      <c r="K25" s="95">
        <v>1.4800000003806244E-2</v>
      </c>
      <c r="L25" s="94">
        <v>805.29156</v>
      </c>
      <c r="M25" s="96">
        <v>91.35</v>
      </c>
      <c r="N25" s="84"/>
      <c r="O25" s="94">
        <v>0.73563383900000001</v>
      </c>
      <c r="P25" s="95">
        <v>6.7636508038229258E-8</v>
      </c>
      <c r="Q25" s="95">
        <f t="shared" si="0"/>
        <v>4.5879559279575566E-3</v>
      </c>
      <c r="R25" s="95">
        <f>O25/'סכום נכסי הקרן'!$C$42</f>
        <v>2.6570653948957405E-4</v>
      </c>
    </row>
    <row r="26" spans="2:48">
      <c r="B26" s="86" t="s">
        <v>264</v>
      </c>
      <c r="C26" s="84" t="s">
        <v>265</v>
      </c>
      <c r="D26" s="97" t="s">
        <v>111</v>
      </c>
      <c r="E26" s="84" t="s">
        <v>243</v>
      </c>
      <c r="F26" s="84"/>
      <c r="G26" s="84"/>
      <c r="H26" s="94">
        <v>3.3599999998334429</v>
      </c>
      <c r="I26" s="97" t="s">
        <v>155</v>
      </c>
      <c r="J26" s="98">
        <v>2.75E-2</v>
      </c>
      <c r="K26" s="95">
        <v>-8.5999999993754128E-3</v>
      </c>
      <c r="L26" s="94">
        <v>8107.9824689999987</v>
      </c>
      <c r="M26" s="96">
        <v>118.48</v>
      </c>
      <c r="N26" s="84"/>
      <c r="O26" s="94">
        <v>9.6063376100000006</v>
      </c>
      <c r="P26" s="95">
        <v>4.8898529114830965E-7</v>
      </c>
      <c r="Q26" s="95">
        <f t="shared" si="0"/>
        <v>5.99122161694918E-2</v>
      </c>
      <c r="R26" s="95">
        <f>O26/'סכום נכסי הקרן'!$C$42</f>
        <v>3.4697516457255378E-3</v>
      </c>
    </row>
    <row r="27" spans="2:48">
      <c r="B27" s="87"/>
      <c r="C27" s="84"/>
      <c r="D27" s="84"/>
      <c r="E27" s="84"/>
      <c r="F27" s="84"/>
      <c r="G27" s="84"/>
      <c r="H27" s="84"/>
      <c r="I27" s="84"/>
      <c r="J27" s="84"/>
      <c r="K27" s="95"/>
      <c r="L27" s="94"/>
      <c r="M27" s="96"/>
      <c r="N27" s="84"/>
      <c r="O27" s="84"/>
      <c r="P27" s="84"/>
      <c r="Q27" s="95"/>
      <c r="R27" s="84"/>
    </row>
    <row r="28" spans="2:48" s="100" customFormat="1">
      <c r="B28" s="117" t="s">
        <v>38</v>
      </c>
      <c r="C28" s="113"/>
      <c r="D28" s="113"/>
      <c r="E28" s="113"/>
      <c r="F28" s="113"/>
      <c r="G28" s="113"/>
      <c r="H28" s="114">
        <v>5.8823593977199105</v>
      </c>
      <c r="I28" s="113"/>
      <c r="J28" s="113"/>
      <c r="K28" s="115">
        <v>1.2228824554749138E-2</v>
      </c>
      <c r="L28" s="114"/>
      <c r="M28" s="118"/>
      <c r="N28" s="113"/>
      <c r="O28" s="114">
        <v>104.96260937700002</v>
      </c>
      <c r="P28" s="113"/>
      <c r="Q28" s="115">
        <f t="shared" ref="Q28:Q46" si="1">O28/$O$11</f>
        <v>0.65462435300655142</v>
      </c>
      <c r="R28" s="115">
        <f>O28/'סכום נכסי הקרן'!$C$42</f>
        <v>3.7911866250294378E-2</v>
      </c>
    </row>
    <row r="29" spans="2:48">
      <c r="B29" s="85" t="s">
        <v>23</v>
      </c>
      <c r="C29" s="82"/>
      <c r="D29" s="82"/>
      <c r="E29" s="82"/>
      <c r="F29" s="82"/>
      <c r="G29" s="82"/>
      <c r="H29" s="91">
        <v>5.8823593977199105</v>
      </c>
      <c r="I29" s="82"/>
      <c r="J29" s="82"/>
      <c r="K29" s="92">
        <v>1.2228824554749138E-2</v>
      </c>
      <c r="L29" s="91"/>
      <c r="M29" s="93"/>
      <c r="N29" s="82"/>
      <c r="O29" s="91">
        <v>104.96260937700002</v>
      </c>
      <c r="P29" s="82"/>
      <c r="Q29" s="92">
        <f t="shared" si="1"/>
        <v>0.65462435300655142</v>
      </c>
      <c r="R29" s="92">
        <f>O29/'סכום נכסי הקרן'!$C$42</f>
        <v>3.7911866250294378E-2</v>
      </c>
    </row>
    <row r="30" spans="2:48">
      <c r="B30" s="86" t="s">
        <v>266</v>
      </c>
      <c r="C30" s="84" t="s">
        <v>267</v>
      </c>
      <c r="D30" s="97" t="s">
        <v>111</v>
      </c>
      <c r="E30" s="84" t="s">
        <v>243</v>
      </c>
      <c r="F30" s="84"/>
      <c r="G30" s="84"/>
      <c r="H30" s="94">
        <v>6.3500000005904207</v>
      </c>
      <c r="I30" s="97" t="s">
        <v>155</v>
      </c>
      <c r="J30" s="98">
        <v>6.25E-2</v>
      </c>
      <c r="K30" s="95">
        <v>1.520000000106944E-2</v>
      </c>
      <c r="L30" s="94">
        <v>3293.4647129999998</v>
      </c>
      <c r="M30" s="96">
        <v>136.28</v>
      </c>
      <c r="N30" s="84"/>
      <c r="O30" s="94">
        <v>4.4883337009999993</v>
      </c>
      <c r="P30" s="95">
        <v>1.9416276446716864E-7</v>
      </c>
      <c r="Q30" s="95">
        <f t="shared" si="1"/>
        <v>2.7992563852346962E-2</v>
      </c>
      <c r="R30" s="95">
        <f>O30/'סכום נכסי הקרן'!$C$42</f>
        <v>1.6211592677524208E-3</v>
      </c>
    </row>
    <row r="31" spans="2:48">
      <c r="B31" s="86" t="s">
        <v>268</v>
      </c>
      <c r="C31" s="84" t="s">
        <v>269</v>
      </c>
      <c r="D31" s="97" t="s">
        <v>111</v>
      </c>
      <c r="E31" s="84" t="s">
        <v>243</v>
      </c>
      <c r="F31" s="84"/>
      <c r="G31" s="84"/>
      <c r="H31" s="94">
        <v>4.6800000003130835</v>
      </c>
      <c r="I31" s="97" t="s">
        <v>155</v>
      </c>
      <c r="J31" s="98">
        <v>3.7499999999999999E-2</v>
      </c>
      <c r="K31" s="95">
        <v>1.1099999999949504E-2</v>
      </c>
      <c r="L31" s="94">
        <v>3511.486907</v>
      </c>
      <c r="M31" s="96">
        <v>112.79</v>
      </c>
      <c r="N31" s="84"/>
      <c r="O31" s="94">
        <v>3.960606082</v>
      </c>
      <c r="P31" s="95">
        <v>2.1639797476869703E-7</v>
      </c>
      <c r="Q31" s="95">
        <f t="shared" si="1"/>
        <v>2.4701264663025718E-2</v>
      </c>
      <c r="R31" s="95">
        <f>O31/'סכום נכסי הקרן'!$C$42</f>
        <v>1.4305472104982654E-3</v>
      </c>
    </row>
    <row r="32" spans="2:48">
      <c r="B32" s="86" t="s">
        <v>270</v>
      </c>
      <c r="C32" s="84" t="s">
        <v>271</v>
      </c>
      <c r="D32" s="97" t="s">
        <v>111</v>
      </c>
      <c r="E32" s="84" t="s">
        <v>243</v>
      </c>
      <c r="F32" s="84"/>
      <c r="G32" s="84"/>
      <c r="H32" s="94">
        <v>18.410000000689923</v>
      </c>
      <c r="I32" s="97" t="s">
        <v>155</v>
      </c>
      <c r="J32" s="98">
        <v>3.7499999999999999E-2</v>
      </c>
      <c r="K32" s="95">
        <v>3.1000000001604473E-2</v>
      </c>
      <c r="L32" s="94">
        <v>8339.7755180000004</v>
      </c>
      <c r="M32" s="96">
        <v>112.1</v>
      </c>
      <c r="N32" s="84"/>
      <c r="O32" s="94">
        <v>9.3488883549999997</v>
      </c>
      <c r="P32" s="95">
        <v>7.901217642624371E-7</v>
      </c>
      <c r="Q32" s="95">
        <f t="shared" si="1"/>
        <v>5.8306572474211067E-2</v>
      </c>
      <c r="R32" s="95">
        <f>O32/'סכום נכסי הקרן'!$C$42</f>
        <v>3.3767625157893615E-3</v>
      </c>
    </row>
    <row r="33" spans="2:18">
      <c r="B33" s="86" t="s">
        <v>272</v>
      </c>
      <c r="C33" s="84" t="s">
        <v>273</v>
      </c>
      <c r="D33" s="97" t="s">
        <v>111</v>
      </c>
      <c r="E33" s="84" t="s">
        <v>243</v>
      </c>
      <c r="F33" s="84"/>
      <c r="G33" s="84"/>
      <c r="H33" s="94">
        <v>0.15999999988866501</v>
      </c>
      <c r="I33" s="97" t="s">
        <v>155</v>
      </c>
      <c r="J33" s="98">
        <v>2.2499999999999999E-2</v>
      </c>
      <c r="K33" s="95">
        <v>2.3999999983299754E-3</v>
      </c>
      <c r="L33" s="94">
        <v>1406.0315419999999</v>
      </c>
      <c r="M33" s="96">
        <v>102.21</v>
      </c>
      <c r="N33" s="84"/>
      <c r="O33" s="94">
        <v>1.4371048760000003</v>
      </c>
      <c r="P33" s="95">
        <v>9.4404128170639437E-8</v>
      </c>
      <c r="Q33" s="95">
        <f t="shared" si="1"/>
        <v>8.9628473914464806E-3</v>
      </c>
      <c r="R33" s="95">
        <f>O33/'סכום נכסי הקרן'!$C$42</f>
        <v>5.1907367937916934E-4</v>
      </c>
    </row>
    <row r="34" spans="2:18">
      <c r="B34" s="86" t="s">
        <v>274</v>
      </c>
      <c r="C34" s="84" t="s">
        <v>275</v>
      </c>
      <c r="D34" s="97" t="s">
        <v>111</v>
      </c>
      <c r="E34" s="84" t="s">
        <v>243</v>
      </c>
      <c r="F34" s="84"/>
      <c r="G34" s="84"/>
      <c r="H34" s="94">
        <v>0.65999999986645508</v>
      </c>
      <c r="I34" s="97" t="s">
        <v>155</v>
      </c>
      <c r="J34" s="98">
        <v>0</v>
      </c>
      <c r="K34" s="95">
        <v>3.1999999999999997E-3</v>
      </c>
      <c r="L34" s="94">
        <v>3751.9401990000001</v>
      </c>
      <c r="M34" s="96">
        <v>99.79</v>
      </c>
      <c r="N34" s="84"/>
      <c r="O34" s="94">
        <v>3.7440611250000004</v>
      </c>
      <c r="P34" s="95">
        <v>3.2700208728619678E-6</v>
      </c>
      <c r="Q34" s="95">
        <f t="shared" si="1"/>
        <v>2.3350730380252652E-2</v>
      </c>
      <c r="R34" s="95">
        <f>O34/'סכום נכסי הקרן'!$C$42</f>
        <v>1.3523324681658528E-3</v>
      </c>
    </row>
    <row r="35" spans="2:18">
      <c r="B35" s="86" t="s">
        <v>276</v>
      </c>
      <c r="C35" s="84" t="s">
        <v>277</v>
      </c>
      <c r="D35" s="97" t="s">
        <v>111</v>
      </c>
      <c r="E35" s="84" t="s">
        <v>243</v>
      </c>
      <c r="F35" s="84"/>
      <c r="G35" s="84"/>
      <c r="H35" s="94">
        <v>3.6000000004411983</v>
      </c>
      <c r="I35" s="97" t="s">
        <v>155</v>
      </c>
      <c r="J35" s="98">
        <v>1.2500000000000001E-2</v>
      </c>
      <c r="K35" s="95">
        <v>8.700000001709644E-3</v>
      </c>
      <c r="L35" s="94">
        <v>3563.4170650000001</v>
      </c>
      <c r="M35" s="96">
        <v>101.77</v>
      </c>
      <c r="N35" s="84"/>
      <c r="O35" s="94">
        <v>3.6264896739999997</v>
      </c>
      <c r="P35" s="95">
        <v>3.0670933114705729E-7</v>
      </c>
      <c r="Q35" s="95">
        <f t="shared" si="1"/>
        <v>2.2617467978529416E-2</v>
      </c>
      <c r="R35" s="95">
        <f>O35/'סכום נכסי הקרן'!$C$42</f>
        <v>1.30986636379191E-3</v>
      </c>
    </row>
    <row r="36" spans="2:18">
      <c r="B36" s="86" t="s">
        <v>278</v>
      </c>
      <c r="C36" s="84" t="s">
        <v>279</v>
      </c>
      <c r="D36" s="97" t="s">
        <v>111</v>
      </c>
      <c r="E36" s="84" t="s">
        <v>243</v>
      </c>
      <c r="F36" s="84"/>
      <c r="G36" s="84"/>
      <c r="H36" s="94">
        <v>4.5200000021441626</v>
      </c>
      <c r="I36" s="97" t="s">
        <v>155</v>
      </c>
      <c r="J36" s="98">
        <v>1.4999999999999999E-2</v>
      </c>
      <c r="K36" s="95">
        <v>1.0800000011316417E-2</v>
      </c>
      <c r="L36" s="94">
        <v>655.91434900000013</v>
      </c>
      <c r="M36" s="96">
        <v>102.39</v>
      </c>
      <c r="N36" s="84"/>
      <c r="O36" s="94">
        <v>0.67159070300000001</v>
      </c>
      <c r="P36" s="95">
        <v>9.1786196576011781E-8</v>
      </c>
      <c r="Q36" s="95">
        <f t="shared" si="1"/>
        <v>4.188535632317524E-3</v>
      </c>
      <c r="R36" s="95">
        <f>O36/'סכום נכסי הקרן'!$C$42</f>
        <v>2.4257454209838258E-4</v>
      </c>
    </row>
    <row r="37" spans="2:18">
      <c r="B37" s="86" t="s">
        <v>280</v>
      </c>
      <c r="C37" s="84" t="s">
        <v>281</v>
      </c>
      <c r="D37" s="97" t="s">
        <v>111</v>
      </c>
      <c r="E37" s="84" t="s">
        <v>243</v>
      </c>
      <c r="F37" s="84"/>
      <c r="G37" s="84"/>
      <c r="H37" s="94">
        <v>1.8300000000045509</v>
      </c>
      <c r="I37" s="97" t="s">
        <v>155</v>
      </c>
      <c r="J37" s="98">
        <v>5.0000000000000001E-3</v>
      </c>
      <c r="K37" s="95">
        <v>4.8000000002730598E-3</v>
      </c>
      <c r="L37" s="94">
        <v>8778.733064</v>
      </c>
      <c r="M37" s="96">
        <v>100.12</v>
      </c>
      <c r="N37" s="84"/>
      <c r="O37" s="94">
        <v>8.7892677120000009</v>
      </c>
      <c r="P37" s="95">
        <v>6.2927518641383736E-7</v>
      </c>
      <c r="Q37" s="95">
        <f t="shared" si="1"/>
        <v>5.4816364832390961E-2</v>
      </c>
      <c r="R37" s="95">
        <f>O37/'סכום נכסי הקרן'!$C$42</f>
        <v>3.1746308891630066E-3</v>
      </c>
    </row>
    <row r="38" spans="2:18">
      <c r="B38" s="86" t="s">
        <v>282</v>
      </c>
      <c r="C38" s="84" t="s">
        <v>283</v>
      </c>
      <c r="D38" s="97" t="s">
        <v>111</v>
      </c>
      <c r="E38" s="84" t="s">
        <v>243</v>
      </c>
      <c r="F38" s="84"/>
      <c r="G38" s="84"/>
      <c r="H38" s="94">
        <v>2.699999999933524</v>
      </c>
      <c r="I38" s="97" t="s">
        <v>155</v>
      </c>
      <c r="J38" s="98">
        <v>5.5E-2</v>
      </c>
      <c r="K38" s="95">
        <v>6.800000000398855E-3</v>
      </c>
      <c r="L38" s="94">
        <v>7888.3033219999998</v>
      </c>
      <c r="M38" s="96">
        <v>114.42</v>
      </c>
      <c r="N38" s="84"/>
      <c r="O38" s="94">
        <v>9.0257967480000012</v>
      </c>
      <c r="P38" s="95">
        <v>4.3928104811497767E-7</v>
      </c>
      <c r="Q38" s="95">
        <f t="shared" si="1"/>
        <v>5.629153459120121E-2</v>
      </c>
      <c r="R38" s="95">
        <f>O38/'סכום נכסי הקרן'!$C$42</f>
        <v>3.2600637612149475E-3</v>
      </c>
    </row>
    <row r="39" spans="2:18">
      <c r="B39" s="86" t="s">
        <v>284</v>
      </c>
      <c r="C39" s="84" t="s">
        <v>285</v>
      </c>
      <c r="D39" s="97" t="s">
        <v>111</v>
      </c>
      <c r="E39" s="84" t="s">
        <v>243</v>
      </c>
      <c r="F39" s="84"/>
      <c r="G39" s="84"/>
      <c r="H39" s="94">
        <v>15.099999999638323</v>
      </c>
      <c r="I39" s="97" t="s">
        <v>155</v>
      </c>
      <c r="J39" s="98">
        <v>5.5E-2</v>
      </c>
      <c r="K39" s="95">
        <v>2.7699999999224977E-2</v>
      </c>
      <c r="L39" s="94">
        <v>6601.0324710000004</v>
      </c>
      <c r="M39" s="96">
        <v>146.6</v>
      </c>
      <c r="N39" s="84"/>
      <c r="O39" s="94">
        <v>9.6771135749999999</v>
      </c>
      <c r="P39" s="95">
        <v>3.6103519460527142E-7</v>
      </c>
      <c r="Q39" s="95">
        <f t="shared" si="1"/>
        <v>6.0353627359357773E-2</v>
      </c>
      <c r="R39" s="95">
        <f>O39/'סכום נכסי הקרן'!$C$42</f>
        <v>3.4953155006519901E-3</v>
      </c>
    </row>
    <row r="40" spans="2:18">
      <c r="B40" s="86" t="s">
        <v>286</v>
      </c>
      <c r="C40" s="84" t="s">
        <v>287</v>
      </c>
      <c r="D40" s="97" t="s">
        <v>111</v>
      </c>
      <c r="E40" s="84" t="s">
        <v>243</v>
      </c>
      <c r="F40" s="84"/>
      <c r="G40" s="84"/>
      <c r="H40" s="94">
        <v>3.7800000006286125</v>
      </c>
      <c r="I40" s="97" t="s">
        <v>155</v>
      </c>
      <c r="J40" s="98">
        <v>4.2500000000000003E-2</v>
      </c>
      <c r="K40" s="95">
        <v>9.4000000020953763E-3</v>
      </c>
      <c r="L40" s="94">
        <v>2112.4347779999998</v>
      </c>
      <c r="M40" s="96">
        <v>112.96</v>
      </c>
      <c r="N40" s="84"/>
      <c r="O40" s="94">
        <v>2.3862063250000003</v>
      </c>
      <c r="P40" s="95">
        <v>1.1790752561863578E-7</v>
      </c>
      <c r="Q40" s="95">
        <f t="shared" si="1"/>
        <v>1.4882144993487129E-2</v>
      </c>
      <c r="R40" s="95">
        <f>O40/'סכום נכסי הקרן'!$C$42</f>
        <v>8.6188344188430392E-4</v>
      </c>
    </row>
    <row r="41" spans="2:18">
      <c r="B41" s="86" t="s">
        <v>288</v>
      </c>
      <c r="C41" s="84" t="s">
        <v>289</v>
      </c>
      <c r="D41" s="97" t="s">
        <v>111</v>
      </c>
      <c r="E41" s="84" t="s">
        <v>243</v>
      </c>
      <c r="F41" s="84"/>
      <c r="G41" s="84"/>
      <c r="H41" s="94">
        <v>7.4800000003051075</v>
      </c>
      <c r="I41" s="97" t="s">
        <v>155</v>
      </c>
      <c r="J41" s="98">
        <v>0.02</v>
      </c>
      <c r="K41" s="95">
        <v>1.6200000000486402E-2</v>
      </c>
      <c r="L41" s="94">
        <v>8798.7307060000003</v>
      </c>
      <c r="M41" s="96">
        <v>102.81</v>
      </c>
      <c r="N41" s="84"/>
      <c r="O41" s="94">
        <v>9.0459750379999999</v>
      </c>
      <c r="P41" s="95">
        <v>6.1683704291724571E-7</v>
      </c>
      <c r="Q41" s="95">
        <f t="shared" si="1"/>
        <v>5.6417381310470388E-2</v>
      </c>
      <c r="R41" s="95">
        <f>O41/'סכום נכסי הקרן'!$C$42</f>
        <v>3.2673520387852192E-3</v>
      </c>
    </row>
    <row r="42" spans="2:18">
      <c r="B42" s="86" t="s">
        <v>290</v>
      </c>
      <c r="C42" s="84" t="s">
        <v>291</v>
      </c>
      <c r="D42" s="97" t="s">
        <v>111</v>
      </c>
      <c r="E42" s="84" t="s">
        <v>243</v>
      </c>
      <c r="F42" s="84"/>
      <c r="G42" s="84"/>
      <c r="H42" s="94">
        <v>2.0499999999182852</v>
      </c>
      <c r="I42" s="97" t="s">
        <v>155</v>
      </c>
      <c r="J42" s="98">
        <v>0.01</v>
      </c>
      <c r="K42" s="95">
        <v>5.099999999390854E-3</v>
      </c>
      <c r="L42" s="94">
        <v>6603.2897059999996</v>
      </c>
      <c r="M42" s="96">
        <v>101.93</v>
      </c>
      <c r="N42" s="84"/>
      <c r="O42" s="94">
        <v>6.7307334909999996</v>
      </c>
      <c r="P42" s="95">
        <v>4.5341044424240347E-7</v>
      </c>
      <c r="Q42" s="95">
        <f t="shared" si="1"/>
        <v>4.197782508416651E-2</v>
      </c>
      <c r="R42" s="95">
        <f>O42/'סכום נכסי הקרן'!$C$42</f>
        <v>2.4311006499528223E-3</v>
      </c>
    </row>
    <row r="43" spans="2:18">
      <c r="B43" s="86" t="s">
        <v>292</v>
      </c>
      <c r="C43" s="84" t="s">
        <v>293</v>
      </c>
      <c r="D43" s="97" t="s">
        <v>111</v>
      </c>
      <c r="E43" s="84" t="s">
        <v>243</v>
      </c>
      <c r="F43" s="84"/>
      <c r="G43" s="84"/>
      <c r="H43" s="94">
        <v>0.41000000006620929</v>
      </c>
      <c r="I43" s="97" t="s">
        <v>155</v>
      </c>
      <c r="J43" s="98">
        <v>0</v>
      </c>
      <c r="K43" s="95">
        <v>2.8999999993379062E-3</v>
      </c>
      <c r="L43" s="94">
        <v>6048.7</v>
      </c>
      <c r="M43" s="96">
        <v>99.88</v>
      </c>
      <c r="N43" s="84"/>
      <c r="O43" s="94">
        <v>6.0414415600000009</v>
      </c>
      <c r="P43" s="95">
        <v>2.7673807128383279E-6</v>
      </c>
      <c r="Q43" s="95">
        <f t="shared" si="1"/>
        <v>3.767889152066474E-2</v>
      </c>
      <c r="R43" s="95">
        <f>O43/'סכום נכסי הקרן'!$C$42</f>
        <v>2.1821325302520431E-3</v>
      </c>
    </row>
    <row r="44" spans="2:18">
      <c r="B44" s="86" t="s">
        <v>294</v>
      </c>
      <c r="C44" s="84" t="s">
        <v>295</v>
      </c>
      <c r="D44" s="97" t="s">
        <v>111</v>
      </c>
      <c r="E44" s="84" t="s">
        <v>243</v>
      </c>
      <c r="F44" s="84"/>
      <c r="G44" s="84"/>
      <c r="H44" s="94">
        <v>6.079999999673479</v>
      </c>
      <c r="I44" s="97" t="s">
        <v>155</v>
      </c>
      <c r="J44" s="98">
        <v>1.7500000000000002E-2</v>
      </c>
      <c r="K44" s="95">
        <v>1.399999999967988E-2</v>
      </c>
      <c r="L44" s="94">
        <v>6056.8885979999995</v>
      </c>
      <c r="M44" s="96">
        <v>103.15</v>
      </c>
      <c r="N44" s="84"/>
      <c r="O44" s="94">
        <v>6.247680763</v>
      </c>
      <c r="P44" s="95">
        <v>3.2944253284124363E-7</v>
      </c>
      <c r="Q44" s="95">
        <f t="shared" si="1"/>
        <v>3.8965151510100993E-2</v>
      </c>
      <c r="R44" s="95">
        <f>O44/'סכום נכסי הקרן'!$C$42</f>
        <v>2.2566248959250386E-3</v>
      </c>
    </row>
    <row r="45" spans="2:18">
      <c r="B45" s="86" t="s">
        <v>296</v>
      </c>
      <c r="C45" s="84" t="s">
        <v>297</v>
      </c>
      <c r="D45" s="97" t="s">
        <v>111</v>
      </c>
      <c r="E45" s="84" t="s">
        <v>243</v>
      </c>
      <c r="F45" s="84"/>
      <c r="G45" s="84"/>
      <c r="H45" s="94">
        <v>8.5899999997438314</v>
      </c>
      <c r="I45" s="97" t="s">
        <v>155</v>
      </c>
      <c r="J45" s="98">
        <v>2.2499999999999999E-2</v>
      </c>
      <c r="K45" s="95">
        <v>1.8299999999146107E-2</v>
      </c>
      <c r="L45" s="94">
        <v>5589.482696</v>
      </c>
      <c r="M45" s="96">
        <v>104.76</v>
      </c>
      <c r="N45" s="84"/>
      <c r="O45" s="94">
        <v>5.8555419500000001</v>
      </c>
      <c r="P45" s="95">
        <v>6.0345741803636644E-7</v>
      </c>
      <c r="Q45" s="95">
        <f t="shared" si="1"/>
        <v>3.6519484255137222E-2</v>
      </c>
      <c r="R45" s="95">
        <f>O45/'סכום נכסי הקרן'!$C$42</f>
        <v>2.1149867038274353E-3</v>
      </c>
    </row>
    <row r="46" spans="2:18">
      <c r="B46" s="86" t="s">
        <v>298</v>
      </c>
      <c r="C46" s="84" t="s">
        <v>299</v>
      </c>
      <c r="D46" s="97" t="s">
        <v>111</v>
      </c>
      <c r="E46" s="84" t="s">
        <v>243</v>
      </c>
      <c r="F46" s="84"/>
      <c r="G46" s="84"/>
      <c r="H46" s="94">
        <v>0.84000000006049347</v>
      </c>
      <c r="I46" s="97" t="s">
        <v>155</v>
      </c>
      <c r="J46" s="98">
        <v>0.05</v>
      </c>
      <c r="K46" s="95">
        <v>2.9000000002088466E-3</v>
      </c>
      <c r="L46" s="94">
        <v>13256.112465999999</v>
      </c>
      <c r="M46" s="96">
        <v>104.75</v>
      </c>
      <c r="N46" s="84"/>
      <c r="O46" s="94">
        <v>13.885777699</v>
      </c>
      <c r="P46" s="95">
        <v>7.1619162101812228E-7</v>
      </c>
      <c r="Q46" s="95">
        <f t="shared" si="1"/>
        <v>8.6601965177444604E-2</v>
      </c>
      <c r="R46" s="95">
        <f>O46/'סכום נכסי הקרן'!$C$42</f>
        <v>5.0154597911622033E-3</v>
      </c>
    </row>
    <row r="47" spans="2:18">
      <c r="C47" s="1"/>
      <c r="D47" s="1"/>
    </row>
    <row r="48" spans="2:18">
      <c r="C48" s="1"/>
      <c r="D48" s="1"/>
    </row>
    <row r="49" spans="2:4">
      <c r="C49" s="1"/>
      <c r="D49" s="1"/>
    </row>
    <row r="50" spans="2:4">
      <c r="B50" s="99" t="s">
        <v>103</v>
      </c>
      <c r="C50" s="100"/>
      <c r="D50" s="100"/>
    </row>
    <row r="51" spans="2:4">
      <c r="B51" s="99" t="s">
        <v>220</v>
      </c>
      <c r="C51" s="100"/>
      <c r="D51" s="100"/>
    </row>
    <row r="52" spans="2:4">
      <c r="B52" s="133" t="s">
        <v>228</v>
      </c>
      <c r="C52" s="133"/>
      <c r="D52" s="133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2:D52"/>
  </mergeCells>
  <phoneticPr fontId="3" type="noConversion"/>
  <dataValidations count="1">
    <dataValidation allowBlank="1" showInputMessage="1" showErrorMessage="1" sqref="N10:Q10 N9 N1:N7 N32:N1048576 C5:C29 O1:Q9 O11:Q1048576 B53:B1048576 J1:M1048576 E1:I30 B50:B52 D1:D29 R1:AF1048576 AJ1:XFD1048576 AG1:AI27 AG31:AI1048576 C50:D51 A1:A1048576 B1:B49 E32:I1048576 C32:D49 C53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>
      <selection activeCell="E14" sqref="E14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170</v>
      </c>
      <c r="C1" s="78" t="s" vm="1">
        <v>238</v>
      </c>
    </row>
    <row r="2" spans="2:67">
      <c r="B2" s="57" t="s">
        <v>169</v>
      </c>
      <c r="C2" s="78" t="s">
        <v>239</v>
      </c>
    </row>
    <row r="3" spans="2:67">
      <c r="B3" s="57" t="s">
        <v>171</v>
      </c>
      <c r="C3" s="78" t="s">
        <v>240</v>
      </c>
    </row>
    <row r="4" spans="2:67">
      <c r="B4" s="57" t="s">
        <v>172</v>
      </c>
      <c r="C4" s="78">
        <v>12146</v>
      </c>
    </row>
    <row r="6" spans="2:67" ht="26.25" customHeight="1">
      <c r="B6" s="130" t="s">
        <v>200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0" t="s">
        <v>78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44"/>
      <c r="BJ7" s="3"/>
      <c r="BO7" s="3"/>
    </row>
    <row r="8" spans="2:67" s="3" customFormat="1" ht="78.75">
      <c r="B8" s="38" t="s">
        <v>106</v>
      </c>
      <c r="C8" s="14" t="s">
        <v>37</v>
      </c>
      <c r="D8" s="14" t="s">
        <v>110</v>
      </c>
      <c r="E8" s="14" t="s">
        <v>216</v>
      </c>
      <c r="F8" s="14" t="s">
        <v>108</v>
      </c>
      <c r="G8" s="14" t="s">
        <v>52</v>
      </c>
      <c r="H8" s="14" t="s">
        <v>15</v>
      </c>
      <c r="I8" s="14" t="s">
        <v>53</v>
      </c>
      <c r="J8" s="14" t="s">
        <v>93</v>
      </c>
      <c r="K8" s="14" t="s">
        <v>18</v>
      </c>
      <c r="L8" s="14" t="s">
        <v>92</v>
      </c>
      <c r="M8" s="14" t="s">
        <v>17</v>
      </c>
      <c r="N8" s="14" t="s">
        <v>19</v>
      </c>
      <c r="O8" s="14" t="s">
        <v>222</v>
      </c>
      <c r="P8" s="14" t="s">
        <v>221</v>
      </c>
      <c r="Q8" s="14" t="s">
        <v>49</v>
      </c>
      <c r="R8" s="14" t="s">
        <v>48</v>
      </c>
      <c r="S8" s="14" t="s">
        <v>173</v>
      </c>
      <c r="T8" s="39" t="s">
        <v>175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229</v>
      </c>
      <c r="P9" s="17"/>
      <c r="Q9" s="17" t="s">
        <v>225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104</v>
      </c>
      <c r="R10" s="20" t="s">
        <v>105</v>
      </c>
      <c r="S10" s="46" t="s">
        <v>176</v>
      </c>
      <c r="T10" s="73" t="s">
        <v>217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>
      <selection activeCell="D11" sqref="D11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4.5703125" style="2" bestFit="1" customWidth="1"/>
    <col min="6" max="6" width="5.7109375" style="2" bestFit="1" customWidth="1"/>
    <col min="7" max="7" width="8.5703125" style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57" t="s">
        <v>170</v>
      </c>
      <c r="C1" s="78" t="s" vm="1">
        <v>238</v>
      </c>
    </row>
    <row r="2" spans="2:66">
      <c r="B2" s="57" t="s">
        <v>169</v>
      </c>
      <c r="C2" s="78" t="s">
        <v>239</v>
      </c>
    </row>
    <row r="3" spans="2:66">
      <c r="B3" s="57" t="s">
        <v>171</v>
      </c>
      <c r="C3" s="78" t="s">
        <v>240</v>
      </c>
    </row>
    <row r="4" spans="2:66">
      <c r="B4" s="57" t="s">
        <v>172</v>
      </c>
      <c r="C4" s="78">
        <v>12146</v>
      </c>
    </row>
    <row r="6" spans="2:66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8"/>
    </row>
    <row r="7" spans="2:66" ht="26.25" customHeight="1">
      <c r="B7" s="136" t="s">
        <v>79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8"/>
      <c r="BN7" s="3"/>
    </row>
    <row r="8" spans="2:66" s="3" customFormat="1" ht="78.75">
      <c r="B8" s="23" t="s">
        <v>106</v>
      </c>
      <c r="C8" s="31" t="s">
        <v>37</v>
      </c>
      <c r="D8" s="31" t="s">
        <v>110</v>
      </c>
      <c r="E8" s="31" t="s">
        <v>216</v>
      </c>
      <c r="F8" s="31" t="s">
        <v>108</v>
      </c>
      <c r="G8" s="31" t="s">
        <v>52</v>
      </c>
      <c r="H8" s="31" t="s">
        <v>15</v>
      </c>
      <c r="I8" s="31" t="s">
        <v>53</v>
      </c>
      <c r="J8" s="31" t="s">
        <v>93</v>
      </c>
      <c r="K8" s="31" t="s">
        <v>18</v>
      </c>
      <c r="L8" s="31" t="s">
        <v>92</v>
      </c>
      <c r="M8" s="31" t="s">
        <v>17</v>
      </c>
      <c r="N8" s="31" t="s">
        <v>19</v>
      </c>
      <c r="O8" s="14" t="s">
        <v>222</v>
      </c>
      <c r="P8" s="31" t="s">
        <v>221</v>
      </c>
      <c r="Q8" s="31" t="s">
        <v>236</v>
      </c>
      <c r="R8" s="31" t="s">
        <v>49</v>
      </c>
      <c r="S8" s="14" t="s">
        <v>48</v>
      </c>
      <c r="T8" s="31" t="s">
        <v>173</v>
      </c>
      <c r="U8" s="15" t="s">
        <v>175</v>
      </c>
      <c r="V8" s="1"/>
      <c r="W8" s="1"/>
      <c r="BJ8" s="1"/>
      <c r="BK8" s="1"/>
    </row>
    <row r="9" spans="2:66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229</v>
      </c>
      <c r="P9" s="33"/>
      <c r="Q9" s="17" t="s">
        <v>225</v>
      </c>
      <c r="R9" s="33" t="s">
        <v>225</v>
      </c>
      <c r="S9" s="17" t="s">
        <v>20</v>
      </c>
      <c r="T9" s="33" t="s">
        <v>225</v>
      </c>
      <c r="U9" s="18" t="s">
        <v>20</v>
      </c>
      <c r="BI9" s="1"/>
      <c r="BJ9" s="1"/>
      <c r="BK9" s="1"/>
      <c r="BN9" s="4"/>
    </row>
    <row r="10" spans="2:6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104</v>
      </c>
      <c r="R10" s="20" t="s">
        <v>105</v>
      </c>
      <c r="S10" s="20" t="s">
        <v>176</v>
      </c>
      <c r="T10" s="21" t="s">
        <v>217</v>
      </c>
      <c r="U10" s="21" t="s">
        <v>231</v>
      </c>
      <c r="V10" s="5"/>
      <c r="BI10" s="1"/>
      <c r="BJ10" s="3"/>
      <c r="BK10" s="1"/>
    </row>
    <row r="11" spans="2:66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5"/>
      <c r="BI11" s="1"/>
      <c r="BJ11" s="3"/>
      <c r="BK11" s="1"/>
      <c r="BN11" s="1"/>
    </row>
    <row r="12" spans="2:66">
      <c r="B12" s="99" t="s">
        <v>237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BJ12" s="3"/>
    </row>
    <row r="13" spans="2:66" ht="20.25">
      <c r="B13" s="99" t="s">
        <v>103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BJ13" s="4"/>
    </row>
    <row r="14" spans="2:66">
      <c r="B14" s="99" t="s">
        <v>220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1"/>
      <c r="M14" s="101"/>
      <c r="N14" s="101"/>
      <c r="O14" s="101"/>
      <c r="P14" s="101"/>
      <c r="Q14" s="101"/>
      <c r="R14" s="101"/>
      <c r="S14" s="101"/>
      <c r="T14" s="101"/>
      <c r="U14" s="101"/>
    </row>
    <row r="15" spans="2:66">
      <c r="B15" s="99" t="s">
        <v>228</v>
      </c>
      <c r="C15" s="100"/>
      <c r="D15" s="100"/>
      <c r="E15" s="100"/>
      <c r="F15" s="100"/>
      <c r="G15" s="100"/>
      <c r="H15" s="100"/>
      <c r="I15" s="100"/>
      <c r="J15" s="100"/>
      <c r="K15" s="100"/>
      <c r="L15" s="101"/>
      <c r="M15" s="101"/>
      <c r="N15" s="101"/>
      <c r="O15" s="101"/>
      <c r="P15" s="101"/>
      <c r="Q15" s="101"/>
      <c r="R15" s="101"/>
      <c r="S15" s="101"/>
      <c r="T15" s="101"/>
      <c r="U15" s="101"/>
    </row>
    <row r="16" spans="2:66">
      <c r="B16" s="133" t="s">
        <v>233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01"/>
      <c r="M16" s="101"/>
      <c r="N16" s="101"/>
      <c r="O16" s="101"/>
      <c r="P16" s="101"/>
      <c r="Q16" s="101"/>
      <c r="R16" s="101"/>
      <c r="S16" s="101"/>
      <c r="T16" s="101"/>
      <c r="U16" s="101"/>
    </row>
    <row r="17" spans="2:61" ht="20.2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BI17" s="4"/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BI19" s="3"/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C111" s="1"/>
      <c r="D111" s="1"/>
      <c r="E111" s="1"/>
      <c r="F111" s="1"/>
    </row>
    <row r="112" spans="2:21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16:K16"/>
  </mergeCells>
  <phoneticPr fontId="3" type="noConversion"/>
  <conditionalFormatting sqref="B17:B110">
    <cfRule type="cellIs" dxfId="8" priority="2" operator="equal">
      <formula>"NR3"</formula>
    </cfRule>
  </conditionalFormatting>
  <conditionalFormatting sqref="B17:B110">
    <cfRule type="containsText" dxfId="7" priority="1" operator="containsText" text="הפרשה ">
      <formula>NOT(ISERROR(SEARCH("הפרשה ",B17)))</formula>
    </cfRule>
  </conditionalFormatting>
  <dataValidations count="6">
    <dataValidation type="list" allowBlank="1" showInputMessage="1" showErrorMessage="1" sqref="G556:G828">
      <formula1>$BK$7:$BK$24</formula1>
    </dataValidation>
    <dataValidation allowBlank="1" showInputMessage="1" showErrorMessage="1" sqref="H2 B34 Q9 B36 B14 B16"/>
    <dataValidation type="list" allowBlank="1" showInputMessage="1" showErrorMessage="1" sqref="I12:I15 I37:I828 I17:I35">
      <formula1>$BM$7:$BM$10</formula1>
    </dataValidation>
    <dataValidation type="list" allowBlank="1" showInputMessage="1" showErrorMessage="1" sqref="E12:E15 E37:E822 E17:E35">
      <formula1>$BI$7:$BI$24</formula1>
    </dataValidation>
    <dataValidation type="list" allowBlank="1" showInputMessage="1" showErrorMessage="1" sqref="L12:L828">
      <formula1>$BN$7:$BN$20</formula1>
    </dataValidation>
    <dataValidation type="list" allowBlank="1" showInputMessage="1" showErrorMessage="1" sqref="G12:G15 G37:G555 G17:G35">
      <formula1>$BK$7:$BK$29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1.570312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4.7109375" style="2" bestFit="1" customWidth="1"/>
    <col min="8" max="8" width="12.28515625" style="1" bestFit="1" customWidth="1"/>
    <col min="9" max="9" width="7" style="1" bestFit="1" customWidth="1"/>
    <col min="10" max="10" width="10.710937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170</v>
      </c>
      <c r="C1" s="78" t="s" vm="1">
        <v>238</v>
      </c>
    </row>
    <row r="2" spans="2:62">
      <c r="B2" s="57" t="s">
        <v>169</v>
      </c>
      <c r="C2" s="78" t="s">
        <v>239</v>
      </c>
    </row>
    <row r="3" spans="2:62">
      <c r="B3" s="57" t="s">
        <v>171</v>
      </c>
      <c r="C3" s="78" t="s">
        <v>240</v>
      </c>
    </row>
    <row r="4" spans="2:62">
      <c r="B4" s="57" t="s">
        <v>172</v>
      </c>
      <c r="C4" s="78">
        <v>12146</v>
      </c>
    </row>
    <row r="6" spans="2:62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  <c r="BJ6" s="3"/>
    </row>
    <row r="7" spans="2:62" ht="26.25" customHeight="1">
      <c r="B7" s="136" t="s">
        <v>80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F7" s="3"/>
      <c r="BJ7" s="3"/>
    </row>
    <row r="8" spans="2:62" s="3" customFormat="1" ht="78.75">
      <c r="B8" s="23" t="s">
        <v>106</v>
      </c>
      <c r="C8" s="31" t="s">
        <v>37</v>
      </c>
      <c r="D8" s="31" t="s">
        <v>110</v>
      </c>
      <c r="E8" s="31" t="s">
        <v>216</v>
      </c>
      <c r="F8" s="31" t="s">
        <v>108</v>
      </c>
      <c r="G8" s="31" t="s">
        <v>52</v>
      </c>
      <c r="H8" s="31" t="s">
        <v>92</v>
      </c>
      <c r="I8" s="14" t="s">
        <v>222</v>
      </c>
      <c r="J8" s="14" t="s">
        <v>221</v>
      </c>
      <c r="K8" s="31" t="s">
        <v>236</v>
      </c>
      <c r="L8" s="14" t="s">
        <v>49</v>
      </c>
      <c r="M8" s="14" t="s">
        <v>48</v>
      </c>
      <c r="N8" s="14" t="s">
        <v>173</v>
      </c>
      <c r="O8" s="15" t="s">
        <v>175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229</v>
      </c>
      <c r="J9" s="17"/>
      <c r="K9" s="17" t="s">
        <v>225</v>
      </c>
      <c r="L9" s="17" t="s">
        <v>225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79" t="s">
        <v>30</v>
      </c>
      <c r="C11" s="80"/>
      <c r="D11" s="80"/>
      <c r="E11" s="80"/>
      <c r="F11" s="80"/>
      <c r="G11" s="80"/>
      <c r="H11" s="80"/>
      <c r="I11" s="88"/>
      <c r="J11" s="90"/>
      <c r="K11" s="88">
        <v>2.0049499999999997E-4</v>
      </c>
      <c r="L11" s="88">
        <v>5.9126386000000031E-2</v>
      </c>
      <c r="M11" s="80"/>
      <c r="N11" s="89">
        <f>L11/$L$11</f>
        <v>1</v>
      </c>
      <c r="O11" s="89">
        <f>L11/'סכום נכסי הקרן'!$C$42</f>
        <v>2.1356096720538171E-5</v>
      </c>
      <c r="BF11" s="1"/>
      <c r="BG11" s="3"/>
      <c r="BH11" s="1"/>
      <c r="BJ11" s="1"/>
    </row>
    <row r="12" spans="2:62" ht="20.25">
      <c r="B12" s="81" t="s">
        <v>219</v>
      </c>
      <c r="C12" s="82"/>
      <c r="D12" s="82"/>
      <c r="E12" s="82"/>
      <c r="F12" s="82"/>
      <c r="G12" s="82"/>
      <c r="H12" s="82"/>
      <c r="I12" s="91"/>
      <c r="J12" s="93"/>
      <c r="K12" s="91">
        <v>1.9843899999999999E-4</v>
      </c>
      <c r="L12" s="91">
        <v>5.2215858000000032E-2</v>
      </c>
      <c r="M12" s="82"/>
      <c r="N12" s="92">
        <f t="shared" ref="N12:N40" si="0">L12/$L$11</f>
        <v>0.88312277364627034</v>
      </c>
      <c r="O12" s="92">
        <f>L12/'סכום נכסי הקרן'!$C$42</f>
        <v>1.8860055370099685E-5</v>
      </c>
      <c r="BG12" s="4"/>
    </row>
    <row r="13" spans="2:62" s="120" customFormat="1">
      <c r="B13" s="102" t="s">
        <v>300</v>
      </c>
      <c r="C13" s="82"/>
      <c r="D13" s="82"/>
      <c r="E13" s="82"/>
      <c r="F13" s="82"/>
      <c r="G13" s="82"/>
      <c r="H13" s="82"/>
      <c r="I13" s="91"/>
      <c r="J13" s="93"/>
      <c r="K13" s="91">
        <v>1.03473E-4</v>
      </c>
      <c r="L13" s="91">
        <v>3.7846825000000008E-2</v>
      </c>
      <c r="M13" s="82"/>
      <c r="N13" s="92">
        <f t="shared" si="0"/>
        <v>0.64010042825888236</v>
      </c>
      <c r="O13" s="92">
        <f>L13/'סכום נכסי הקרן'!$C$42</f>
        <v>1.3670046656754597E-5</v>
      </c>
    </row>
    <row r="14" spans="2:62" s="120" customFormat="1">
      <c r="B14" s="87" t="s">
        <v>301</v>
      </c>
      <c r="C14" s="84" t="s">
        <v>302</v>
      </c>
      <c r="D14" s="97" t="s">
        <v>111</v>
      </c>
      <c r="E14" s="97" t="s">
        <v>303</v>
      </c>
      <c r="F14" s="84" t="s">
        <v>304</v>
      </c>
      <c r="G14" s="97" t="s">
        <v>181</v>
      </c>
      <c r="H14" s="97" t="s">
        <v>155</v>
      </c>
      <c r="I14" s="94">
        <v>5.3859999999999993E-3</v>
      </c>
      <c r="J14" s="96">
        <v>19820</v>
      </c>
      <c r="K14" s="84"/>
      <c r="L14" s="94">
        <v>1.0675389999999999E-3</v>
      </c>
      <c r="M14" s="95">
        <v>1.0623320049449522E-10</v>
      </c>
      <c r="N14" s="95">
        <f t="shared" si="0"/>
        <v>1.8055204659388438E-2</v>
      </c>
      <c r="O14" s="95">
        <f>L14/'סכום נכסי הקרן'!$C$42</f>
        <v>3.8558869701501094E-7</v>
      </c>
    </row>
    <row r="15" spans="2:62" s="120" customFormat="1">
      <c r="B15" s="87" t="s">
        <v>305</v>
      </c>
      <c r="C15" s="84" t="s">
        <v>306</v>
      </c>
      <c r="D15" s="97" t="s">
        <v>111</v>
      </c>
      <c r="E15" s="97" t="s">
        <v>303</v>
      </c>
      <c r="F15" s="84">
        <v>29389</v>
      </c>
      <c r="G15" s="97" t="s">
        <v>307</v>
      </c>
      <c r="H15" s="97" t="s">
        <v>155</v>
      </c>
      <c r="I15" s="94">
        <v>1.5299999999999999E-3</v>
      </c>
      <c r="J15" s="96">
        <v>46950</v>
      </c>
      <c r="K15" s="94">
        <v>4.0569999999999994E-6</v>
      </c>
      <c r="L15" s="94">
        <v>7.2243700000000004E-4</v>
      </c>
      <c r="M15" s="95">
        <v>1.435018614817612E-11</v>
      </c>
      <c r="N15" s="95">
        <f t="shared" si="0"/>
        <v>1.2218521186124917E-2</v>
      </c>
      <c r="O15" s="95">
        <f>L15/'סכום נכסי הקרן'!$C$42</f>
        <v>2.6093992023282848E-7</v>
      </c>
    </row>
    <row r="16" spans="2:62" s="120" customFormat="1" ht="20.25">
      <c r="B16" s="87" t="s">
        <v>308</v>
      </c>
      <c r="C16" s="84" t="s">
        <v>309</v>
      </c>
      <c r="D16" s="97" t="s">
        <v>111</v>
      </c>
      <c r="E16" s="97" t="s">
        <v>303</v>
      </c>
      <c r="F16" s="84" t="s">
        <v>310</v>
      </c>
      <c r="G16" s="97" t="s">
        <v>311</v>
      </c>
      <c r="H16" s="97" t="s">
        <v>155</v>
      </c>
      <c r="I16" s="94">
        <v>1.1096E-2</v>
      </c>
      <c r="J16" s="96">
        <v>5416</v>
      </c>
      <c r="K16" s="84"/>
      <c r="L16" s="94">
        <v>6.0094E-4</v>
      </c>
      <c r="M16" s="95">
        <v>8.4387036855216982E-11</v>
      </c>
      <c r="N16" s="95">
        <f t="shared" si="0"/>
        <v>1.0163651808517431E-2</v>
      </c>
      <c r="O16" s="95">
        <f>L16/'סכום נכסי הקרן'!$C$42</f>
        <v>2.1705593105657094E-7</v>
      </c>
      <c r="BF16" s="121"/>
    </row>
    <row r="17" spans="2:15" s="120" customFormat="1">
      <c r="B17" s="87" t="s">
        <v>312</v>
      </c>
      <c r="C17" s="84" t="s">
        <v>313</v>
      </c>
      <c r="D17" s="97" t="s">
        <v>111</v>
      </c>
      <c r="E17" s="97" t="s">
        <v>303</v>
      </c>
      <c r="F17" s="84" t="s">
        <v>314</v>
      </c>
      <c r="G17" s="97" t="s">
        <v>315</v>
      </c>
      <c r="H17" s="97" t="s">
        <v>155</v>
      </c>
      <c r="I17" s="94">
        <v>3.4910000000000002E-3</v>
      </c>
      <c r="J17" s="96">
        <v>46960</v>
      </c>
      <c r="K17" s="84"/>
      <c r="L17" s="94">
        <v>1.6394979999999999E-3</v>
      </c>
      <c r="M17" s="95">
        <v>8.165474092665197E-11</v>
      </c>
      <c r="N17" s="95">
        <f t="shared" si="0"/>
        <v>2.7728703053151244E-2</v>
      </c>
      <c r="O17" s="95">
        <f>L17/'סכום נכסי הקרן'!$C$42</f>
        <v>5.9217686433818008E-7</v>
      </c>
    </row>
    <row r="18" spans="2:15" s="120" customFormat="1">
      <c r="B18" s="87" t="s">
        <v>316</v>
      </c>
      <c r="C18" s="84" t="s">
        <v>317</v>
      </c>
      <c r="D18" s="97" t="s">
        <v>111</v>
      </c>
      <c r="E18" s="97" t="s">
        <v>303</v>
      </c>
      <c r="F18" s="84" t="s">
        <v>318</v>
      </c>
      <c r="G18" s="97" t="s">
        <v>311</v>
      </c>
      <c r="H18" s="97" t="s">
        <v>155</v>
      </c>
      <c r="I18" s="94">
        <v>2.5007000000000001E-2</v>
      </c>
      <c r="J18" s="96">
        <v>2050</v>
      </c>
      <c r="K18" s="94">
        <v>1.2756999999999998E-5</v>
      </c>
      <c r="L18" s="94">
        <v>5.2539999999999998E-4</v>
      </c>
      <c r="M18" s="95">
        <v>7.1652830925356106E-11</v>
      </c>
      <c r="N18" s="95">
        <f t="shared" si="0"/>
        <v>8.8860496225830494E-3</v>
      </c>
      <c r="O18" s="95">
        <f>L18/'סכום נכסי הקרן'!$C$42</f>
        <v>1.8977133520338533E-7</v>
      </c>
    </row>
    <row r="19" spans="2:15" s="120" customFormat="1">
      <c r="B19" s="87" t="s">
        <v>319</v>
      </c>
      <c r="C19" s="84" t="s">
        <v>320</v>
      </c>
      <c r="D19" s="97" t="s">
        <v>111</v>
      </c>
      <c r="E19" s="97" t="s">
        <v>303</v>
      </c>
      <c r="F19" s="84" t="s">
        <v>321</v>
      </c>
      <c r="G19" s="97" t="s">
        <v>322</v>
      </c>
      <c r="H19" s="97" t="s">
        <v>155</v>
      </c>
      <c r="I19" s="94">
        <v>0.37618499999999999</v>
      </c>
      <c r="J19" s="96">
        <v>255.1</v>
      </c>
      <c r="K19" s="84"/>
      <c r="L19" s="94">
        <v>9.59647E-4</v>
      </c>
      <c r="M19" s="95">
        <v>1.3602854384330651E-10</v>
      </c>
      <c r="N19" s="95">
        <f t="shared" si="0"/>
        <v>1.6230435596046738E-2</v>
      </c>
      <c r="O19" s="95">
        <f>L19/'סכום נכסי הקרן'!$C$42</f>
        <v>3.4661875240563973E-7</v>
      </c>
    </row>
    <row r="20" spans="2:15" s="120" customFormat="1">
      <c r="B20" s="87" t="s">
        <v>323</v>
      </c>
      <c r="C20" s="84" t="s">
        <v>324</v>
      </c>
      <c r="D20" s="97" t="s">
        <v>111</v>
      </c>
      <c r="E20" s="97" t="s">
        <v>303</v>
      </c>
      <c r="F20" s="84" t="s">
        <v>325</v>
      </c>
      <c r="G20" s="97" t="s">
        <v>326</v>
      </c>
      <c r="H20" s="97" t="s">
        <v>155</v>
      </c>
      <c r="I20" s="94">
        <v>9.5099999999999994E-3</v>
      </c>
      <c r="J20" s="96">
        <v>8642</v>
      </c>
      <c r="K20" s="84"/>
      <c r="L20" s="94">
        <v>8.2188900000000013E-4</v>
      </c>
      <c r="M20" s="95">
        <v>9.4787164442474052E-11</v>
      </c>
      <c r="N20" s="95">
        <f t="shared" si="0"/>
        <v>1.3900545181300268E-2</v>
      </c>
      <c r="O20" s="95">
        <f>L20/'סכום נכסי הקרן'!$C$42</f>
        <v>2.9686138736005933E-7</v>
      </c>
    </row>
    <row r="21" spans="2:15" s="120" customFormat="1">
      <c r="B21" s="87" t="s">
        <v>327</v>
      </c>
      <c r="C21" s="84" t="s">
        <v>328</v>
      </c>
      <c r="D21" s="97" t="s">
        <v>111</v>
      </c>
      <c r="E21" s="97" t="s">
        <v>303</v>
      </c>
      <c r="F21" s="84" t="s">
        <v>329</v>
      </c>
      <c r="G21" s="97" t="s">
        <v>330</v>
      </c>
      <c r="H21" s="97" t="s">
        <v>155</v>
      </c>
      <c r="I21" s="94">
        <v>0.17811299999999999</v>
      </c>
      <c r="J21" s="96">
        <v>179.3</v>
      </c>
      <c r="K21" s="84"/>
      <c r="L21" s="94">
        <v>3.1935699999999999E-4</v>
      </c>
      <c r="M21" s="95">
        <v>5.5576921448237047E-11</v>
      </c>
      <c r="N21" s="95">
        <f t="shared" si="0"/>
        <v>5.401260276587847E-3</v>
      </c>
      <c r="O21" s="95">
        <f>L21/'סכום נכסי הקרן'!$C$42</f>
        <v>1.1534983687961082E-7</v>
      </c>
    </row>
    <row r="22" spans="2:15" s="120" customFormat="1">
      <c r="B22" s="87" t="s">
        <v>331</v>
      </c>
      <c r="C22" s="84" t="s">
        <v>332</v>
      </c>
      <c r="D22" s="97" t="s">
        <v>111</v>
      </c>
      <c r="E22" s="97" t="s">
        <v>303</v>
      </c>
      <c r="F22" s="84" t="s">
        <v>333</v>
      </c>
      <c r="G22" s="97" t="s">
        <v>326</v>
      </c>
      <c r="H22" s="97" t="s">
        <v>155</v>
      </c>
      <c r="I22" s="94">
        <v>0.12019000000000001</v>
      </c>
      <c r="J22" s="96">
        <v>1277</v>
      </c>
      <c r="K22" s="84"/>
      <c r="L22" s="94">
        <v>1.534821E-3</v>
      </c>
      <c r="M22" s="95">
        <v>1.0325450635410097E-10</v>
      </c>
      <c r="N22" s="95">
        <f t="shared" si="0"/>
        <v>2.5958309036510353E-2</v>
      </c>
      <c r="O22" s="95">
        <f>L22/'סכום נכסי הקרן'!$C$42</f>
        <v>5.543681584853351E-7</v>
      </c>
    </row>
    <row r="23" spans="2:15" s="120" customFormat="1">
      <c r="B23" s="87" t="s">
        <v>334</v>
      </c>
      <c r="C23" s="84" t="s">
        <v>335</v>
      </c>
      <c r="D23" s="97" t="s">
        <v>111</v>
      </c>
      <c r="E23" s="97" t="s">
        <v>303</v>
      </c>
      <c r="F23" s="84" t="s">
        <v>336</v>
      </c>
      <c r="G23" s="97" t="s">
        <v>337</v>
      </c>
      <c r="H23" s="97" t="s">
        <v>155</v>
      </c>
      <c r="I23" s="94">
        <v>0.19278600000000001</v>
      </c>
      <c r="J23" s="96">
        <v>1121</v>
      </c>
      <c r="K23" s="84"/>
      <c r="L23" s="94">
        <v>2.1611270000000001E-3</v>
      </c>
      <c r="M23" s="95">
        <v>1.6423887132964843E-10</v>
      </c>
      <c r="N23" s="95">
        <f t="shared" si="0"/>
        <v>3.6550974043974192E-2</v>
      </c>
      <c r="O23" s="95">
        <f>L23/'סכום נכסי הקרן'!$C$42</f>
        <v>7.8058613691299298E-7</v>
      </c>
    </row>
    <row r="24" spans="2:15" s="120" customFormat="1">
      <c r="B24" s="87" t="s">
        <v>338</v>
      </c>
      <c r="C24" s="84" t="s">
        <v>339</v>
      </c>
      <c r="D24" s="97" t="s">
        <v>111</v>
      </c>
      <c r="E24" s="97" t="s">
        <v>303</v>
      </c>
      <c r="F24" s="84" t="s">
        <v>340</v>
      </c>
      <c r="G24" s="97" t="s">
        <v>341</v>
      </c>
      <c r="H24" s="97" t="s">
        <v>155</v>
      </c>
      <c r="I24" s="94">
        <v>2.6891999999999999E-2</v>
      </c>
      <c r="J24" s="96">
        <v>1955</v>
      </c>
      <c r="K24" s="84"/>
      <c r="L24" s="94">
        <v>5.25739E-4</v>
      </c>
      <c r="M24" s="95">
        <v>1.0500778544168267E-10</v>
      </c>
      <c r="N24" s="95">
        <f t="shared" si="0"/>
        <v>8.8917831034015793E-3</v>
      </c>
      <c r="O24" s="95">
        <f>L24/'סכום נכסי הקרן'!$C$42</f>
        <v>1.8989377997429122E-7</v>
      </c>
    </row>
    <row r="25" spans="2:15" s="120" customFormat="1">
      <c r="B25" s="87" t="s">
        <v>342</v>
      </c>
      <c r="C25" s="84" t="s">
        <v>343</v>
      </c>
      <c r="D25" s="97" t="s">
        <v>111</v>
      </c>
      <c r="E25" s="97" t="s">
        <v>303</v>
      </c>
      <c r="F25" s="84" t="s">
        <v>344</v>
      </c>
      <c r="G25" s="97" t="s">
        <v>341</v>
      </c>
      <c r="H25" s="97" t="s">
        <v>155</v>
      </c>
      <c r="I25" s="94">
        <v>2.2520999999999999E-2</v>
      </c>
      <c r="J25" s="96">
        <v>2484</v>
      </c>
      <c r="K25" s="84"/>
      <c r="L25" s="94">
        <v>5.59411E-4</v>
      </c>
      <c r="M25" s="95">
        <v>1.0505237848338651E-10</v>
      </c>
      <c r="N25" s="95">
        <f t="shared" si="0"/>
        <v>9.4612750388633551E-3</v>
      </c>
      <c r="O25" s="95">
        <f>L25/'סכום נכסי הקרן'!$C$42</f>
        <v>2.0205590482957935E-7</v>
      </c>
    </row>
    <row r="26" spans="2:15" s="120" customFormat="1">
      <c r="B26" s="87" t="s">
        <v>345</v>
      </c>
      <c r="C26" s="84" t="s">
        <v>346</v>
      </c>
      <c r="D26" s="97" t="s">
        <v>111</v>
      </c>
      <c r="E26" s="97" t="s">
        <v>303</v>
      </c>
      <c r="F26" s="84" t="s">
        <v>347</v>
      </c>
      <c r="G26" s="97" t="s">
        <v>348</v>
      </c>
      <c r="H26" s="97" t="s">
        <v>155</v>
      </c>
      <c r="I26" s="94">
        <v>2.8499999999999999E-4</v>
      </c>
      <c r="J26" s="96">
        <v>84650</v>
      </c>
      <c r="K26" s="84"/>
      <c r="L26" s="94">
        <v>2.4126799999999999E-4</v>
      </c>
      <c r="M26" s="95">
        <v>3.7020357429602543E-11</v>
      </c>
      <c r="N26" s="95">
        <f t="shared" si="0"/>
        <v>4.0805470505164967E-3</v>
      </c>
      <c r="O26" s="95">
        <f>L26/'סכום נכסי הקרן'!$C$42</f>
        <v>8.7144557483537054E-8</v>
      </c>
    </row>
    <row r="27" spans="2:15" s="120" customFormat="1">
      <c r="B27" s="87" t="s">
        <v>349</v>
      </c>
      <c r="C27" s="84" t="s">
        <v>350</v>
      </c>
      <c r="D27" s="97" t="s">
        <v>111</v>
      </c>
      <c r="E27" s="97" t="s">
        <v>303</v>
      </c>
      <c r="F27" s="84" t="s">
        <v>351</v>
      </c>
      <c r="G27" s="97" t="s">
        <v>352</v>
      </c>
      <c r="H27" s="97" t="s">
        <v>155</v>
      </c>
      <c r="I27" s="94">
        <v>4.398E-3</v>
      </c>
      <c r="J27" s="96">
        <v>5985</v>
      </c>
      <c r="K27" s="84"/>
      <c r="L27" s="94">
        <v>2.6320599999999999E-4</v>
      </c>
      <c r="M27" s="95">
        <v>4.1536619568755255E-11</v>
      </c>
      <c r="N27" s="95">
        <f t="shared" si="0"/>
        <v>4.4515827502123982E-3</v>
      </c>
      <c r="O27" s="95">
        <f>L27/'סכום נכסי הקרן'!$C$42</f>
        <v>9.5068431773015294E-8</v>
      </c>
    </row>
    <row r="28" spans="2:15" s="120" customFormat="1">
      <c r="B28" s="87" t="s">
        <v>353</v>
      </c>
      <c r="C28" s="84" t="s">
        <v>354</v>
      </c>
      <c r="D28" s="97" t="s">
        <v>111</v>
      </c>
      <c r="E28" s="97" t="s">
        <v>303</v>
      </c>
      <c r="F28" s="84" t="s">
        <v>355</v>
      </c>
      <c r="G28" s="97" t="s">
        <v>330</v>
      </c>
      <c r="H28" s="97" t="s">
        <v>155</v>
      </c>
      <c r="I28" s="94">
        <v>1.1367E-2</v>
      </c>
      <c r="J28" s="96">
        <v>5692</v>
      </c>
      <c r="K28" s="84"/>
      <c r="L28" s="94">
        <v>6.46986E-4</v>
      </c>
      <c r="M28" s="95">
        <v>1.0432130125260928E-11</v>
      </c>
      <c r="N28" s="95">
        <f t="shared" si="0"/>
        <v>1.0942424250316935E-2</v>
      </c>
      <c r="O28" s="95">
        <f>L28/'סכום נכסי הקרן'!$C$42</f>
        <v>2.3368747064693084E-7</v>
      </c>
    </row>
    <row r="29" spans="2:15" s="120" customFormat="1">
      <c r="B29" s="87" t="s">
        <v>356</v>
      </c>
      <c r="C29" s="84" t="s">
        <v>357</v>
      </c>
      <c r="D29" s="97" t="s">
        <v>111</v>
      </c>
      <c r="E29" s="97" t="s">
        <v>303</v>
      </c>
      <c r="F29" s="84" t="s">
        <v>358</v>
      </c>
      <c r="G29" s="97" t="s">
        <v>337</v>
      </c>
      <c r="H29" s="97" t="s">
        <v>155</v>
      </c>
      <c r="I29" s="94">
        <v>6.1193999999999997</v>
      </c>
      <c r="J29" s="96">
        <v>38.700000000000003</v>
      </c>
      <c r="K29" s="84"/>
      <c r="L29" s="94">
        <v>2.3682080000000001E-3</v>
      </c>
      <c r="M29" s="95">
        <v>4.7245717592788775E-10</v>
      </c>
      <c r="N29" s="95">
        <f t="shared" si="0"/>
        <v>4.0053319003803121E-2</v>
      </c>
      <c r="O29" s="95">
        <f>L29/'סכום נכסי הקרן'!$C$42</f>
        <v>8.5538255462378908E-7</v>
      </c>
    </row>
    <row r="30" spans="2:15" s="120" customFormat="1">
      <c r="B30" s="87" t="s">
        <v>359</v>
      </c>
      <c r="C30" s="84" t="s">
        <v>360</v>
      </c>
      <c r="D30" s="97" t="s">
        <v>111</v>
      </c>
      <c r="E30" s="97" t="s">
        <v>303</v>
      </c>
      <c r="F30" s="84" t="s">
        <v>361</v>
      </c>
      <c r="G30" s="97" t="s">
        <v>330</v>
      </c>
      <c r="H30" s="97" t="s">
        <v>155</v>
      </c>
      <c r="I30" s="94">
        <v>0.124932</v>
      </c>
      <c r="J30" s="96">
        <v>1919</v>
      </c>
      <c r="K30" s="84"/>
      <c r="L30" s="94">
        <v>2.3974420000000001E-3</v>
      </c>
      <c r="M30" s="95">
        <v>9.7580167207332821E-11</v>
      </c>
      <c r="N30" s="95">
        <f t="shared" si="0"/>
        <v>4.054775138801818E-2</v>
      </c>
      <c r="O30" s="95">
        <f>L30/'סכום נכסי הקרן'!$C$42</f>
        <v>8.6594170044285213E-7</v>
      </c>
    </row>
    <row r="31" spans="2:15" s="120" customFormat="1">
      <c r="B31" s="87" t="s">
        <v>362</v>
      </c>
      <c r="C31" s="84" t="s">
        <v>363</v>
      </c>
      <c r="D31" s="97" t="s">
        <v>111</v>
      </c>
      <c r="E31" s="97" t="s">
        <v>303</v>
      </c>
      <c r="F31" s="84" t="s">
        <v>364</v>
      </c>
      <c r="G31" s="97" t="s">
        <v>326</v>
      </c>
      <c r="H31" s="97" t="s">
        <v>155</v>
      </c>
      <c r="I31" s="94">
        <v>0.197353</v>
      </c>
      <c r="J31" s="96">
        <v>2382</v>
      </c>
      <c r="K31" s="94">
        <v>3.6303000000000001E-5</v>
      </c>
      <c r="L31" s="94">
        <v>4.7372509999999996E-3</v>
      </c>
      <c r="M31" s="95">
        <v>1.3208691504939754E-10</v>
      </c>
      <c r="N31" s="95">
        <f t="shared" si="0"/>
        <v>8.0120760298117946E-2</v>
      </c>
      <c r="O31" s="95">
        <f>L31/'סכום נכסי הקרן'!$C$42</f>
        <v>1.7110667062496616E-6</v>
      </c>
    </row>
    <row r="32" spans="2:15" s="120" customFormat="1">
      <c r="B32" s="87" t="s">
        <v>365</v>
      </c>
      <c r="C32" s="84" t="s">
        <v>366</v>
      </c>
      <c r="D32" s="97" t="s">
        <v>111</v>
      </c>
      <c r="E32" s="97" t="s">
        <v>303</v>
      </c>
      <c r="F32" s="84" t="s">
        <v>367</v>
      </c>
      <c r="G32" s="97" t="s">
        <v>326</v>
      </c>
      <c r="H32" s="97" t="s">
        <v>155</v>
      </c>
      <c r="I32" s="94">
        <v>3.2672E-2</v>
      </c>
      <c r="J32" s="96">
        <v>7460</v>
      </c>
      <c r="K32" s="84"/>
      <c r="L32" s="94">
        <v>2.4373610000000003E-3</v>
      </c>
      <c r="M32" s="95">
        <v>1.3979398144379517E-10</v>
      </c>
      <c r="N32" s="95">
        <f t="shared" si="0"/>
        <v>4.1222898352014939E-2</v>
      </c>
      <c r="O32" s="95">
        <f>L32/'סכום נכסי הקרן'!$C$42</f>
        <v>8.8036020430654453E-7</v>
      </c>
    </row>
    <row r="33" spans="2:15" s="120" customFormat="1">
      <c r="B33" s="87" t="s">
        <v>368</v>
      </c>
      <c r="C33" s="84" t="s">
        <v>369</v>
      </c>
      <c r="D33" s="97" t="s">
        <v>111</v>
      </c>
      <c r="E33" s="97" t="s">
        <v>303</v>
      </c>
      <c r="F33" s="84" t="s">
        <v>370</v>
      </c>
      <c r="G33" s="97" t="s">
        <v>311</v>
      </c>
      <c r="H33" s="97" t="s">
        <v>155</v>
      </c>
      <c r="I33" s="94">
        <v>6.2589999999999998E-3</v>
      </c>
      <c r="J33" s="96">
        <v>18410</v>
      </c>
      <c r="K33" s="84"/>
      <c r="L33" s="94">
        <v>1.152253E-3</v>
      </c>
      <c r="M33" s="95">
        <v>1.3970164514032236E-10</v>
      </c>
      <c r="N33" s="95">
        <f t="shared" si="0"/>
        <v>1.948796599880127E-2</v>
      </c>
      <c r="O33" s="95">
        <f>L33/'סכום נכסי הקרן'!$C$42</f>
        <v>4.161868867569592E-7</v>
      </c>
    </row>
    <row r="34" spans="2:15" s="120" customFormat="1">
      <c r="B34" s="87" t="s">
        <v>371</v>
      </c>
      <c r="C34" s="84" t="s">
        <v>372</v>
      </c>
      <c r="D34" s="97" t="s">
        <v>111</v>
      </c>
      <c r="E34" s="97" t="s">
        <v>303</v>
      </c>
      <c r="F34" s="84" t="s">
        <v>373</v>
      </c>
      <c r="G34" s="97" t="s">
        <v>183</v>
      </c>
      <c r="H34" s="97" t="s">
        <v>155</v>
      </c>
      <c r="I34" s="94">
        <v>1.1360000000000001E-3</v>
      </c>
      <c r="J34" s="96">
        <v>44590</v>
      </c>
      <c r="K34" s="84"/>
      <c r="L34" s="94">
        <v>5.0661500000000008E-4</v>
      </c>
      <c r="M34" s="95">
        <v>1.8314465269284792E-11</v>
      </c>
      <c r="N34" s="95">
        <f t="shared" si="0"/>
        <v>8.5683403683763093E-3</v>
      </c>
      <c r="O34" s="95">
        <f>L34/'סכום נכסי הקרן'!$C$42</f>
        <v>1.829863056415361E-7</v>
      </c>
    </row>
    <row r="35" spans="2:15" s="120" customFormat="1">
      <c r="B35" s="87" t="s">
        <v>374</v>
      </c>
      <c r="C35" s="84" t="s">
        <v>375</v>
      </c>
      <c r="D35" s="97" t="s">
        <v>111</v>
      </c>
      <c r="E35" s="97" t="s">
        <v>303</v>
      </c>
      <c r="F35" s="84" t="s">
        <v>376</v>
      </c>
      <c r="G35" s="97" t="s">
        <v>326</v>
      </c>
      <c r="H35" s="97" t="s">
        <v>155</v>
      </c>
      <c r="I35" s="94">
        <v>0.18291499999999999</v>
      </c>
      <c r="J35" s="96">
        <v>2415</v>
      </c>
      <c r="K35" s="84"/>
      <c r="L35" s="94">
        <v>4.4173939999999998E-3</v>
      </c>
      <c r="M35" s="95">
        <v>1.3705390571191354E-10</v>
      </c>
      <c r="N35" s="95">
        <f t="shared" si="0"/>
        <v>7.4711043560145851E-2</v>
      </c>
      <c r="O35" s="95">
        <f>L35/'סכום נכסי הקרן'!$C$42</f>
        <v>1.5955362723628152E-6</v>
      </c>
    </row>
    <row r="36" spans="2:15" s="120" customFormat="1">
      <c r="B36" s="87" t="s">
        <v>377</v>
      </c>
      <c r="C36" s="84" t="s">
        <v>378</v>
      </c>
      <c r="D36" s="97" t="s">
        <v>111</v>
      </c>
      <c r="E36" s="97" t="s">
        <v>303</v>
      </c>
      <c r="F36" s="84" t="s">
        <v>379</v>
      </c>
      <c r="G36" s="97" t="s">
        <v>348</v>
      </c>
      <c r="H36" s="97" t="s">
        <v>155</v>
      </c>
      <c r="I36" s="94">
        <v>2.7109999999999999E-3</v>
      </c>
      <c r="J36" s="96">
        <v>54120</v>
      </c>
      <c r="K36" s="84"/>
      <c r="L36" s="94">
        <v>1.467075E-3</v>
      </c>
      <c r="M36" s="95">
        <v>2.6664279897237774E-10</v>
      </c>
      <c r="N36" s="95">
        <f t="shared" si="0"/>
        <v>2.4812526170633856E-2</v>
      </c>
      <c r="O36" s="95">
        <f>L36/'סכום נכסי הקרן'!$C$42</f>
        <v>5.2989870878094127E-7</v>
      </c>
    </row>
    <row r="37" spans="2:15" s="120" customFormat="1">
      <c r="B37" s="87" t="s">
        <v>380</v>
      </c>
      <c r="C37" s="84" t="s">
        <v>381</v>
      </c>
      <c r="D37" s="97" t="s">
        <v>111</v>
      </c>
      <c r="E37" s="97" t="s">
        <v>303</v>
      </c>
      <c r="F37" s="84" t="s">
        <v>382</v>
      </c>
      <c r="G37" s="97" t="s">
        <v>330</v>
      </c>
      <c r="H37" s="97" t="s">
        <v>155</v>
      </c>
      <c r="I37" s="94">
        <v>2.9230000000000003E-3</v>
      </c>
      <c r="J37" s="96">
        <v>17330</v>
      </c>
      <c r="K37" s="84"/>
      <c r="L37" s="94">
        <v>5.06603E-4</v>
      </c>
      <c r="M37" s="95">
        <v>2.0931306959399624E-11</v>
      </c>
      <c r="N37" s="95">
        <f t="shared" si="0"/>
        <v>8.5681374133030844E-3</v>
      </c>
      <c r="O37" s="95">
        <f>L37/'סכום נכסי הקרן'!$C$42</f>
        <v>1.8298197131336242E-7</v>
      </c>
    </row>
    <row r="38" spans="2:15" s="120" customFormat="1">
      <c r="B38" s="87" t="s">
        <v>383</v>
      </c>
      <c r="C38" s="84" t="s">
        <v>384</v>
      </c>
      <c r="D38" s="97" t="s">
        <v>111</v>
      </c>
      <c r="E38" s="97" t="s">
        <v>303</v>
      </c>
      <c r="F38" s="84" t="s">
        <v>385</v>
      </c>
      <c r="G38" s="97" t="s">
        <v>311</v>
      </c>
      <c r="H38" s="97" t="s">
        <v>155</v>
      </c>
      <c r="I38" s="94">
        <v>1.4092E-2</v>
      </c>
      <c r="J38" s="96">
        <v>21190</v>
      </c>
      <c r="K38" s="84"/>
      <c r="L38" s="94">
        <v>2.9860809999999998E-3</v>
      </c>
      <c r="M38" s="95">
        <v>1.1620086819166976E-10</v>
      </c>
      <c r="N38" s="95">
        <f t="shared" si="0"/>
        <v>5.0503357333559984E-2</v>
      </c>
      <c r="O38" s="95">
        <f>L38/'סכום נכסי הקרן'!$C$42</f>
        <v>1.0785545839274077E-6</v>
      </c>
    </row>
    <row r="39" spans="2:15" s="120" customFormat="1">
      <c r="B39" s="87" t="s">
        <v>386</v>
      </c>
      <c r="C39" s="84" t="s">
        <v>387</v>
      </c>
      <c r="D39" s="97" t="s">
        <v>111</v>
      </c>
      <c r="E39" s="97" t="s">
        <v>303</v>
      </c>
      <c r="F39" s="84" t="s">
        <v>388</v>
      </c>
      <c r="G39" s="97" t="s">
        <v>142</v>
      </c>
      <c r="H39" s="97" t="s">
        <v>155</v>
      </c>
      <c r="I39" s="94">
        <v>3.0964000000000002E-2</v>
      </c>
      <c r="J39" s="96">
        <v>2398</v>
      </c>
      <c r="K39" s="94">
        <v>2.0702000000000003E-5</v>
      </c>
      <c r="L39" s="94">
        <v>7.6321899999999999E-4</v>
      </c>
      <c r="M39" s="95">
        <v>1.3001539290883519E-10</v>
      </c>
      <c r="N39" s="95">
        <f t="shared" si="0"/>
        <v>1.2908264002470903E-2</v>
      </c>
      <c r="O39" s="95">
        <f>L39/'סכום נכסי הקרן'!$C$42</f>
        <v>2.7567013453100976E-7</v>
      </c>
    </row>
    <row r="40" spans="2:15" s="120" customFormat="1">
      <c r="B40" s="87" t="s">
        <v>389</v>
      </c>
      <c r="C40" s="84" t="s">
        <v>390</v>
      </c>
      <c r="D40" s="97" t="s">
        <v>111</v>
      </c>
      <c r="E40" s="97" t="s">
        <v>303</v>
      </c>
      <c r="F40" s="84" t="s">
        <v>391</v>
      </c>
      <c r="G40" s="97" t="s">
        <v>392</v>
      </c>
      <c r="H40" s="97" t="s">
        <v>155</v>
      </c>
      <c r="I40" s="94">
        <v>1.7087999999999999E-2</v>
      </c>
      <c r="J40" s="96">
        <v>8710</v>
      </c>
      <c r="K40" s="94">
        <v>2.9654000000000001E-5</v>
      </c>
      <c r="L40" s="94">
        <v>1.5180579999999996E-3</v>
      </c>
      <c r="M40" s="95">
        <v>1.4826546327308817E-10</v>
      </c>
      <c r="N40" s="95">
        <f t="shared" si="0"/>
        <v>2.567479771214156E-2</v>
      </c>
      <c r="O40" s="95">
        <f>L40/'סכום נכסי הקרן'!$C$42</f>
        <v>5.483134632207473E-7</v>
      </c>
    </row>
    <row r="41" spans="2:15" s="120" customFormat="1">
      <c r="B41" s="83"/>
      <c r="C41" s="84"/>
      <c r="D41" s="84"/>
      <c r="E41" s="84"/>
      <c r="F41" s="84"/>
      <c r="G41" s="84"/>
      <c r="H41" s="84"/>
      <c r="I41" s="94"/>
      <c r="J41" s="96"/>
      <c r="K41" s="84"/>
      <c r="L41" s="84"/>
      <c r="M41" s="84"/>
      <c r="N41" s="95"/>
      <c r="O41" s="84"/>
    </row>
    <row r="42" spans="2:15" s="120" customFormat="1">
      <c r="B42" s="102" t="s">
        <v>393</v>
      </c>
      <c r="C42" s="82"/>
      <c r="D42" s="82"/>
      <c r="E42" s="82"/>
      <c r="F42" s="82"/>
      <c r="G42" s="82"/>
      <c r="H42" s="82"/>
      <c r="I42" s="91"/>
      <c r="J42" s="93"/>
      <c r="K42" s="91">
        <v>8.1991999999999997E-5</v>
      </c>
      <c r="L42" s="91">
        <v>1.2308524E-2</v>
      </c>
      <c r="M42" s="82"/>
      <c r="N42" s="92">
        <f t="shared" ref="N42:N81" si="1">L42/$L$11</f>
        <v>0.20817311580653675</v>
      </c>
      <c r="O42" s="92">
        <f>L42/'סכום נכסי הקרן'!$C$42</f>
        <v>4.4457651957801926E-6</v>
      </c>
    </row>
    <row r="43" spans="2:15" s="120" customFormat="1">
      <c r="B43" s="87" t="s">
        <v>394</v>
      </c>
      <c r="C43" s="84" t="s">
        <v>395</v>
      </c>
      <c r="D43" s="97" t="s">
        <v>111</v>
      </c>
      <c r="E43" s="97" t="s">
        <v>303</v>
      </c>
      <c r="F43" s="84" t="s">
        <v>396</v>
      </c>
      <c r="G43" s="97" t="s">
        <v>397</v>
      </c>
      <c r="H43" s="97" t="s">
        <v>155</v>
      </c>
      <c r="I43" s="94">
        <v>7.2567999999999994E-2</v>
      </c>
      <c r="J43" s="96">
        <v>381.8</v>
      </c>
      <c r="K43" s="84"/>
      <c r="L43" s="94">
        <v>2.7706300000000003E-4</v>
      </c>
      <c r="M43" s="95">
        <v>2.44463688110688E-10</v>
      </c>
      <c r="N43" s="95">
        <f t="shared" si="1"/>
        <v>4.6859451210158505E-3</v>
      </c>
      <c r="O43" s="95">
        <f>L43/'סכום נכסי הקרן'!$C$42</f>
        <v>1.0007349723154845E-7</v>
      </c>
    </row>
    <row r="44" spans="2:15" s="120" customFormat="1">
      <c r="B44" s="87" t="s">
        <v>398</v>
      </c>
      <c r="C44" s="84" t="s">
        <v>399</v>
      </c>
      <c r="D44" s="97" t="s">
        <v>111</v>
      </c>
      <c r="E44" s="97" t="s">
        <v>303</v>
      </c>
      <c r="F44" s="84" t="s">
        <v>400</v>
      </c>
      <c r="G44" s="97" t="s">
        <v>337</v>
      </c>
      <c r="H44" s="97" t="s">
        <v>155</v>
      </c>
      <c r="I44" s="94">
        <v>2.6710999999999999E-2</v>
      </c>
      <c r="J44" s="96">
        <v>2206</v>
      </c>
      <c r="K44" s="84"/>
      <c r="L44" s="94">
        <v>5.8924900000000002E-4</v>
      </c>
      <c r="M44" s="95">
        <v>2.0252986652083038E-10</v>
      </c>
      <c r="N44" s="95">
        <f t="shared" si="1"/>
        <v>9.9659228284306057E-3</v>
      </c>
      <c r="O44" s="95">
        <f>L44/'סכום נכסי הקרן'!$C$42</f>
        <v>2.1283321183338334E-7</v>
      </c>
    </row>
    <row r="45" spans="2:15" s="120" customFormat="1">
      <c r="B45" s="87" t="s">
        <v>401</v>
      </c>
      <c r="C45" s="84" t="s">
        <v>402</v>
      </c>
      <c r="D45" s="97" t="s">
        <v>111</v>
      </c>
      <c r="E45" s="97" t="s">
        <v>303</v>
      </c>
      <c r="F45" s="84" t="s">
        <v>403</v>
      </c>
      <c r="G45" s="97" t="s">
        <v>311</v>
      </c>
      <c r="H45" s="97" t="s">
        <v>155</v>
      </c>
      <c r="I45" s="94">
        <v>3.1182000000000001E-2</v>
      </c>
      <c r="J45" s="96">
        <v>418.1</v>
      </c>
      <c r="K45" s="84"/>
      <c r="L45" s="94">
        <v>1.3037199999999999E-4</v>
      </c>
      <c r="M45" s="95">
        <v>1.479640866268562E-10</v>
      </c>
      <c r="N45" s="95">
        <f t="shared" si="1"/>
        <v>2.2049715671781447E-3</v>
      </c>
      <c r="O45" s="95">
        <f>L45/'סכום נכסי הקרן'!$C$42</f>
        <v>4.708958605469309E-8</v>
      </c>
    </row>
    <row r="46" spans="2:15" s="120" customFormat="1">
      <c r="B46" s="87" t="s">
        <v>404</v>
      </c>
      <c r="C46" s="84" t="s">
        <v>405</v>
      </c>
      <c r="D46" s="97" t="s">
        <v>111</v>
      </c>
      <c r="E46" s="97" t="s">
        <v>303</v>
      </c>
      <c r="F46" s="84" t="s">
        <v>406</v>
      </c>
      <c r="G46" s="97" t="s">
        <v>341</v>
      </c>
      <c r="H46" s="97" t="s">
        <v>155</v>
      </c>
      <c r="I46" s="94">
        <v>2.052E-3</v>
      </c>
      <c r="J46" s="96">
        <v>17190</v>
      </c>
      <c r="K46" s="94">
        <v>3.495E-6</v>
      </c>
      <c r="L46" s="94">
        <v>3.5615799999999997E-4</v>
      </c>
      <c r="M46" s="95">
        <v>1.3983047122664373E-10</v>
      </c>
      <c r="N46" s="95">
        <f t="shared" si="1"/>
        <v>6.0236727473923363E-3</v>
      </c>
      <c r="O46" s="95">
        <f>L46/'סכום נכסי הקרן'!$C$42</f>
        <v>1.2864213780618064E-7</v>
      </c>
    </row>
    <row r="47" spans="2:15" s="120" customFormat="1">
      <c r="B47" s="87" t="s">
        <v>407</v>
      </c>
      <c r="C47" s="84" t="s">
        <v>408</v>
      </c>
      <c r="D47" s="97" t="s">
        <v>111</v>
      </c>
      <c r="E47" s="97" t="s">
        <v>303</v>
      </c>
      <c r="F47" s="84" t="s">
        <v>409</v>
      </c>
      <c r="G47" s="97" t="s">
        <v>410</v>
      </c>
      <c r="H47" s="97" t="s">
        <v>155</v>
      </c>
      <c r="I47" s="94">
        <v>2.9520000000000001E-2</v>
      </c>
      <c r="J47" s="96">
        <v>1260</v>
      </c>
      <c r="K47" s="84"/>
      <c r="L47" s="94">
        <v>3.7195800000000003E-4</v>
      </c>
      <c r="M47" s="95">
        <v>2.7128647686538401E-10</v>
      </c>
      <c r="N47" s="95">
        <f t="shared" si="1"/>
        <v>6.2908969271350335E-3</v>
      </c>
      <c r="O47" s="95">
        <f>L47/'סכום נכסי הקרן'!$C$42</f>
        <v>1.3434900323483215E-7</v>
      </c>
    </row>
    <row r="48" spans="2:15" s="120" customFormat="1">
      <c r="B48" s="87" t="s">
        <v>411</v>
      </c>
      <c r="C48" s="84" t="s">
        <v>412</v>
      </c>
      <c r="D48" s="97" t="s">
        <v>111</v>
      </c>
      <c r="E48" s="97" t="s">
        <v>303</v>
      </c>
      <c r="F48" s="84" t="s">
        <v>413</v>
      </c>
      <c r="G48" s="97" t="s">
        <v>183</v>
      </c>
      <c r="H48" s="97" t="s">
        <v>155</v>
      </c>
      <c r="I48" s="94">
        <v>4.2499999999999998E-4</v>
      </c>
      <c r="J48" s="96">
        <v>2909</v>
      </c>
      <c r="K48" s="84"/>
      <c r="L48" s="94">
        <v>1.2363000000000002E-5</v>
      </c>
      <c r="M48" s="95">
        <v>1.2538256063109733E-11</v>
      </c>
      <c r="N48" s="95">
        <f t="shared" si="1"/>
        <v>2.0909446418727496E-4</v>
      </c>
      <c r="O48" s="95">
        <f>L48/'סכום נכסי הקרן'!$C$42</f>
        <v>4.4654416009125489E-9</v>
      </c>
    </row>
    <row r="49" spans="2:15" s="120" customFormat="1">
      <c r="B49" s="87" t="s">
        <v>414</v>
      </c>
      <c r="C49" s="84" t="s">
        <v>415</v>
      </c>
      <c r="D49" s="97" t="s">
        <v>111</v>
      </c>
      <c r="E49" s="97" t="s">
        <v>303</v>
      </c>
      <c r="F49" s="84" t="s">
        <v>416</v>
      </c>
      <c r="G49" s="97" t="s">
        <v>348</v>
      </c>
      <c r="H49" s="97" t="s">
        <v>155</v>
      </c>
      <c r="I49" s="94">
        <v>8.7500000000000013E-4</v>
      </c>
      <c r="J49" s="96">
        <v>93000</v>
      </c>
      <c r="K49" s="84"/>
      <c r="L49" s="94">
        <v>8.1339699999999999E-4</v>
      </c>
      <c r="M49" s="95">
        <v>2.421806108265528E-10</v>
      </c>
      <c r="N49" s="95">
        <f t="shared" si="1"/>
        <v>1.3756920641149953E-2</v>
      </c>
      <c r="O49" s="95">
        <f>L49/'סכום נכסי הקרן'!$C$42</f>
        <v>2.9379412778916638E-7</v>
      </c>
    </row>
    <row r="50" spans="2:15" s="120" customFormat="1">
      <c r="B50" s="87" t="s">
        <v>417</v>
      </c>
      <c r="C50" s="84" t="s">
        <v>418</v>
      </c>
      <c r="D50" s="97" t="s">
        <v>111</v>
      </c>
      <c r="E50" s="97" t="s">
        <v>303</v>
      </c>
      <c r="F50" s="84" t="s">
        <v>419</v>
      </c>
      <c r="G50" s="97" t="s">
        <v>181</v>
      </c>
      <c r="H50" s="97" t="s">
        <v>155</v>
      </c>
      <c r="I50" s="94">
        <v>8.3281999999999995E-2</v>
      </c>
      <c r="J50" s="96">
        <v>224.8</v>
      </c>
      <c r="K50" s="84"/>
      <c r="L50" s="94">
        <v>1.8721800000000001E-4</v>
      </c>
      <c r="M50" s="95">
        <v>1.5518660804828361E-10</v>
      </c>
      <c r="N50" s="95">
        <f t="shared" si="1"/>
        <v>3.1664035748777187E-3</v>
      </c>
      <c r="O50" s="95">
        <f>L50/'סכום נכסי הקרן'!$C$42</f>
        <v>6.762202100134639E-8</v>
      </c>
    </row>
    <row r="51" spans="2:15" s="120" customFormat="1">
      <c r="B51" s="87" t="s">
        <v>420</v>
      </c>
      <c r="C51" s="84" t="s">
        <v>421</v>
      </c>
      <c r="D51" s="97" t="s">
        <v>111</v>
      </c>
      <c r="E51" s="97" t="s">
        <v>303</v>
      </c>
      <c r="F51" s="84" t="s">
        <v>422</v>
      </c>
      <c r="G51" s="97" t="s">
        <v>181</v>
      </c>
      <c r="H51" s="97" t="s">
        <v>155</v>
      </c>
      <c r="I51" s="94">
        <v>6.0544000000000001E-2</v>
      </c>
      <c r="J51" s="96">
        <v>581</v>
      </c>
      <c r="K51" s="84"/>
      <c r="L51" s="94">
        <v>3.51763E-4</v>
      </c>
      <c r="M51" s="95">
        <v>1.5025712248765359E-10</v>
      </c>
      <c r="N51" s="95">
        <f t="shared" si="1"/>
        <v>5.9493404518246697E-3</v>
      </c>
      <c r="O51" s="95">
        <f>L51/'סכום נכסי הקרן'!$C$42</f>
        <v>1.2705469011257791E-7</v>
      </c>
    </row>
    <row r="52" spans="2:15" s="120" customFormat="1">
      <c r="B52" s="87" t="s">
        <v>423</v>
      </c>
      <c r="C52" s="84" t="s">
        <v>424</v>
      </c>
      <c r="D52" s="97" t="s">
        <v>111</v>
      </c>
      <c r="E52" s="97" t="s">
        <v>303</v>
      </c>
      <c r="F52" s="84" t="s">
        <v>425</v>
      </c>
      <c r="G52" s="97" t="s">
        <v>426</v>
      </c>
      <c r="H52" s="97" t="s">
        <v>155</v>
      </c>
      <c r="I52" s="94">
        <v>8.5400000000000005E-4</v>
      </c>
      <c r="J52" s="96">
        <v>18230</v>
      </c>
      <c r="K52" s="84"/>
      <c r="L52" s="94">
        <v>1.55594E-4</v>
      </c>
      <c r="M52" s="95">
        <v>1.6886153709872153E-10</v>
      </c>
      <c r="N52" s="95">
        <f t="shared" si="1"/>
        <v>2.6315493052458832E-3</v>
      </c>
      <c r="O52" s="95">
        <f>L52/'סכום נכסי הקרן'!$C$42</f>
        <v>5.6199621487696109E-8</v>
      </c>
    </row>
    <row r="53" spans="2:15" s="120" customFormat="1">
      <c r="B53" s="87" t="s">
        <v>427</v>
      </c>
      <c r="C53" s="84" t="s">
        <v>428</v>
      </c>
      <c r="D53" s="97" t="s">
        <v>111</v>
      </c>
      <c r="E53" s="97" t="s">
        <v>303</v>
      </c>
      <c r="F53" s="84" t="s">
        <v>429</v>
      </c>
      <c r="G53" s="97" t="s">
        <v>430</v>
      </c>
      <c r="H53" s="97" t="s">
        <v>155</v>
      </c>
      <c r="I53" s="94">
        <v>4.9189999999999998E-3</v>
      </c>
      <c r="J53" s="96">
        <v>4841</v>
      </c>
      <c r="K53" s="84"/>
      <c r="L53" s="94">
        <v>2.3814999999999999E-4</v>
      </c>
      <c r="M53" s="95">
        <v>1.9890235337997329E-10</v>
      </c>
      <c r="N53" s="95">
        <f t="shared" si="1"/>
        <v>4.0278125573242349E-3</v>
      </c>
      <c r="O53" s="95">
        <f>L53/'סכום נכסי הקרן'!$C$42</f>
        <v>8.6018354546414572E-8</v>
      </c>
    </row>
    <row r="54" spans="2:15" s="120" customFormat="1">
      <c r="B54" s="87" t="s">
        <v>431</v>
      </c>
      <c r="C54" s="84" t="s">
        <v>432</v>
      </c>
      <c r="D54" s="97" t="s">
        <v>111</v>
      </c>
      <c r="E54" s="97" t="s">
        <v>303</v>
      </c>
      <c r="F54" s="84" t="s">
        <v>433</v>
      </c>
      <c r="G54" s="97" t="s">
        <v>311</v>
      </c>
      <c r="H54" s="97" t="s">
        <v>155</v>
      </c>
      <c r="I54" s="94">
        <v>5.8399999999999999E-4</v>
      </c>
      <c r="J54" s="96">
        <v>173600</v>
      </c>
      <c r="K54" s="94">
        <v>5.4667000000000004E-5</v>
      </c>
      <c r="L54" s="94">
        <v>1.0685759999999999E-3</v>
      </c>
      <c r="M54" s="95">
        <v>2.7331163376241073E-10</v>
      </c>
      <c r="N54" s="95">
        <f t="shared" si="1"/>
        <v>1.80727433602994E-2</v>
      </c>
      <c r="O54" s="95">
        <f>L54/'סכום נכסי הקרן'!$C$42</f>
        <v>3.85963255208018E-7</v>
      </c>
    </row>
    <row r="55" spans="2:15" s="120" customFormat="1">
      <c r="B55" s="87" t="s">
        <v>434</v>
      </c>
      <c r="C55" s="84" t="s">
        <v>435</v>
      </c>
      <c r="D55" s="97" t="s">
        <v>111</v>
      </c>
      <c r="E55" s="97" t="s">
        <v>303</v>
      </c>
      <c r="F55" s="84" t="s">
        <v>436</v>
      </c>
      <c r="G55" s="97" t="s">
        <v>311</v>
      </c>
      <c r="H55" s="97" t="s">
        <v>155</v>
      </c>
      <c r="I55" s="94">
        <v>2.2669999999999999E-3</v>
      </c>
      <c r="J55" s="96">
        <v>5933</v>
      </c>
      <c r="K55" s="84"/>
      <c r="L55" s="94">
        <v>1.3447099999999999E-4</v>
      </c>
      <c r="M55" s="95">
        <v>1.2639944734392497E-10</v>
      </c>
      <c r="N55" s="95">
        <f t="shared" si="1"/>
        <v>2.2742976376063291E-3</v>
      </c>
      <c r="O55" s="95">
        <f>L55/'סכום נכסי הקרן'!$C$42</f>
        <v>4.8570120320012233E-8</v>
      </c>
    </row>
    <row r="56" spans="2:15" s="120" customFormat="1">
      <c r="B56" s="87" t="s">
        <v>437</v>
      </c>
      <c r="C56" s="84" t="s">
        <v>438</v>
      </c>
      <c r="D56" s="97" t="s">
        <v>111</v>
      </c>
      <c r="E56" s="97" t="s">
        <v>303</v>
      </c>
      <c r="F56" s="84" t="s">
        <v>439</v>
      </c>
      <c r="G56" s="97" t="s">
        <v>440</v>
      </c>
      <c r="H56" s="97" t="s">
        <v>155</v>
      </c>
      <c r="I56" s="94">
        <v>1.7719999999999999E-3</v>
      </c>
      <c r="J56" s="96">
        <v>19360</v>
      </c>
      <c r="K56" s="94">
        <v>4.8740000000000003E-6</v>
      </c>
      <c r="L56" s="94">
        <v>3.4802599999999998E-4</v>
      </c>
      <c r="M56" s="95">
        <v>3.3630382735391324E-10</v>
      </c>
      <c r="N56" s="95">
        <f t="shared" si="1"/>
        <v>5.8861368594386914E-3</v>
      </c>
      <c r="O56" s="95">
        <f>L56/'סכום נכסי הקרן'!$C$42</f>
        <v>1.2570490808049747E-7</v>
      </c>
    </row>
    <row r="57" spans="2:15" s="120" customFormat="1">
      <c r="B57" s="87" t="s">
        <v>441</v>
      </c>
      <c r="C57" s="84" t="s">
        <v>442</v>
      </c>
      <c r="D57" s="97" t="s">
        <v>111</v>
      </c>
      <c r="E57" s="97" t="s">
        <v>303</v>
      </c>
      <c r="F57" s="84" t="s">
        <v>443</v>
      </c>
      <c r="G57" s="97" t="s">
        <v>410</v>
      </c>
      <c r="H57" s="97" t="s">
        <v>155</v>
      </c>
      <c r="I57" s="94">
        <v>2.3270000000000001E-3</v>
      </c>
      <c r="J57" s="96">
        <v>7529</v>
      </c>
      <c r="K57" s="84"/>
      <c r="L57" s="94">
        <v>1.7521599999999998E-4</v>
      </c>
      <c r="M57" s="95">
        <v>1.6584095403518766E-10</v>
      </c>
      <c r="N57" s="95">
        <f t="shared" si="1"/>
        <v>2.9634146758098813E-3</v>
      </c>
      <c r="O57" s="95">
        <f>L57/'סכום נכסי הקרן'!$C$42</f>
        <v>6.3286970439658089E-8</v>
      </c>
    </row>
    <row r="58" spans="2:15" s="120" customFormat="1">
      <c r="B58" s="87" t="s">
        <v>444</v>
      </c>
      <c r="C58" s="84" t="s">
        <v>445</v>
      </c>
      <c r="D58" s="97" t="s">
        <v>111</v>
      </c>
      <c r="E58" s="97" t="s">
        <v>303</v>
      </c>
      <c r="F58" s="84" t="s">
        <v>446</v>
      </c>
      <c r="G58" s="97" t="s">
        <v>447</v>
      </c>
      <c r="H58" s="97" t="s">
        <v>155</v>
      </c>
      <c r="I58" s="94">
        <v>1.335E-3</v>
      </c>
      <c r="J58" s="96">
        <v>14890</v>
      </c>
      <c r="K58" s="94">
        <v>2.497E-6</v>
      </c>
      <c r="L58" s="94">
        <v>2.0131899999999996E-4</v>
      </c>
      <c r="M58" s="95">
        <v>1.965456259691098E-10</v>
      </c>
      <c r="N58" s="95">
        <f t="shared" si="1"/>
        <v>3.4048926988366895E-3</v>
      </c>
      <c r="O58" s="95">
        <f>L58/'סכום נכסי הקרן'!$C$42</f>
        <v>7.271521779941059E-8</v>
      </c>
    </row>
    <row r="59" spans="2:15" s="120" customFormat="1">
      <c r="B59" s="87" t="s">
        <v>448</v>
      </c>
      <c r="C59" s="84" t="s">
        <v>449</v>
      </c>
      <c r="D59" s="97" t="s">
        <v>111</v>
      </c>
      <c r="E59" s="97" t="s">
        <v>303</v>
      </c>
      <c r="F59" s="84" t="s">
        <v>450</v>
      </c>
      <c r="G59" s="97" t="s">
        <v>447</v>
      </c>
      <c r="H59" s="97" t="s">
        <v>155</v>
      </c>
      <c r="I59" s="94">
        <v>5.5659999999999998E-3</v>
      </c>
      <c r="J59" s="96">
        <v>10110</v>
      </c>
      <c r="K59" s="84"/>
      <c r="L59" s="94">
        <v>5.6274100000000007E-4</v>
      </c>
      <c r="M59" s="95">
        <v>2.4756838342693796E-10</v>
      </c>
      <c r="N59" s="95">
        <f t="shared" si="1"/>
        <v>9.5175950716825438E-3</v>
      </c>
      <c r="O59" s="95">
        <f>L59/'סכום נכסי הקרן'!$C$42</f>
        <v>2.0325868089776983E-7</v>
      </c>
    </row>
    <row r="60" spans="2:15" s="120" customFormat="1">
      <c r="B60" s="87" t="s">
        <v>451</v>
      </c>
      <c r="C60" s="84" t="s">
        <v>452</v>
      </c>
      <c r="D60" s="97" t="s">
        <v>111</v>
      </c>
      <c r="E60" s="97" t="s">
        <v>303</v>
      </c>
      <c r="F60" s="84" t="s">
        <v>453</v>
      </c>
      <c r="G60" s="97" t="s">
        <v>311</v>
      </c>
      <c r="H60" s="97" t="s">
        <v>155</v>
      </c>
      <c r="I60" s="94">
        <v>5.1500000000000005E-4</v>
      </c>
      <c r="J60" s="96">
        <v>50880</v>
      </c>
      <c r="K60" s="84"/>
      <c r="L60" s="94">
        <v>2.6195600000000004E-4</v>
      </c>
      <c r="M60" s="95">
        <v>9.5301612022141075E-11</v>
      </c>
      <c r="N60" s="95">
        <f t="shared" si="1"/>
        <v>4.4304415967517429E-3</v>
      </c>
      <c r="O60" s="95">
        <f>L60/'סכום נכסי הקרן'!$C$42</f>
        <v>9.4616939254925798E-8</v>
      </c>
    </row>
    <row r="61" spans="2:15" s="120" customFormat="1">
      <c r="B61" s="87" t="s">
        <v>454</v>
      </c>
      <c r="C61" s="84" t="s">
        <v>455</v>
      </c>
      <c r="D61" s="97" t="s">
        <v>111</v>
      </c>
      <c r="E61" s="97" t="s">
        <v>303</v>
      </c>
      <c r="F61" s="84" t="s">
        <v>456</v>
      </c>
      <c r="G61" s="97" t="s">
        <v>341</v>
      </c>
      <c r="H61" s="97" t="s">
        <v>155</v>
      </c>
      <c r="I61" s="94">
        <v>7.3020000000000003E-3</v>
      </c>
      <c r="J61" s="96">
        <v>4960</v>
      </c>
      <c r="K61" s="84"/>
      <c r="L61" s="94">
        <v>3.6218099999999999E-4</v>
      </c>
      <c r="M61" s="95">
        <v>1.3138087179790838E-10</v>
      </c>
      <c r="N61" s="95">
        <f t="shared" si="1"/>
        <v>6.1255392812271632E-3</v>
      </c>
      <c r="O61" s="95">
        <f>L61/'סכום נכסי הקרן'!$C$42</f>
        <v>1.3081760935534317E-7</v>
      </c>
    </row>
    <row r="62" spans="2:15" s="120" customFormat="1">
      <c r="B62" s="87" t="s">
        <v>457</v>
      </c>
      <c r="C62" s="84" t="s">
        <v>458</v>
      </c>
      <c r="D62" s="97" t="s">
        <v>111</v>
      </c>
      <c r="E62" s="97" t="s">
        <v>303</v>
      </c>
      <c r="F62" s="84" t="s">
        <v>459</v>
      </c>
      <c r="G62" s="97" t="s">
        <v>447</v>
      </c>
      <c r="H62" s="97" t="s">
        <v>155</v>
      </c>
      <c r="I62" s="94">
        <v>1.5643000000000001E-2</v>
      </c>
      <c r="J62" s="96">
        <v>4616</v>
      </c>
      <c r="K62" s="84"/>
      <c r="L62" s="94">
        <v>7.2207700000000011E-4</v>
      </c>
      <c r="M62" s="95">
        <v>2.5195884999621893E-10</v>
      </c>
      <c r="N62" s="95">
        <f t="shared" si="1"/>
        <v>1.2212432533928249E-2</v>
      </c>
      <c r="O62" s="95">
        <f>L62/'סכום נכסי הקרן'!$C$42</f>
        <v>2.6080989038761873E-7</v>
      </c>
    </row>
    <row r="63" spans="2:15" s="120" customFormat="1">
      <c r="B63" s="87" t="s">
        <v>460</v>
      </c>
      <c r="C63" s="84" t="s">
        <v>461</v>
      </c>
      <c r="D63" s="97" t="s">
        <v>111</v>
      </c>
      <c r="E63" s="97" t="s">
        <v>303</v>
      </c>
      <c r="F63" s="84" t="s">
        <v>462</v>
      </c>
      <c r="G63" s="97" t="s">
        <v>430</v>
      </c>
      <c r="H63" s="97" t="s">
        <v>155</v>
      </c>
      <c r="I63" s="94">
        <v>2.8058E-2</v>
      </c>
      <c r="J63" s="96">
        <v>2329</v>
      </c>
      <c r="K63" s="84"/>
      <c r="L63" s="94">
        <v>6.5346400000000008E-4</v>
      </c>
      <c r="M63" s="95">
        <v>2.6060747325227641E-10</v>
      </c>
      <c r="N63" s="95">
        <f t="shared" si="1"/>
        <v>1.1051986164011441E-2</v>
      </c>
      <c r="O63" s="95">
        <f>L63/'סכום נכסי הקרן'!$C$42</f>
        <v>2.3602728547267798E-7</v>
      </c>
    </row>
    <row r="64" spans="2:15" s="120" customFormat="1">
      <c r="B64" s="87" t="s">
        <v>463</v>
      </c>
      <c r="C64" s="84" t="s">
        <v>464</v>
      </c>
      <c r="D64" s="97" t="s">
        <v>111</v>
      </c>
      <c r="E64" s="97" t="s">
        <v>303</v>
      </c>
      <c r="F64" s="84" t="s">
        <v>465</v>
      </c>
      <c r="G64" s="97" t="s">
        <v>341</v>
      </c>
      <c r="H64" s="97" t="s">
        <v>155</v>
      </c>
      <c r="I64" s="94">
        <v>6.7330000000000003E-3</v>
      </c>
      <c r="J64" s="96">
        <v>4649</v>
      </c>
      <c r="K64" s="84"/>
      <c r="L64" s="94">
        <v>3.1303199999999998E-4</v>
      </c>
      <c r="M64" s="95">
        <v>1.0641369551373421E-10</v>
      </c>
      <c r="N64" s="95">
        <f t="shared" si="1"/>
        <v>5.2942860400769266E-3</v>
      </c>
      <c r="O64" s="95">
        <f>L64/'סכום נכסי הקרן'!$C$42</f>
        <v>1.1306528473807787E-7</v>
      </c>
    </row>
    <row r="65" spans="2:15" s="120" customFormat="1">
      <c r="B65" s="87" t="s">
        <v>466</v>
      </c>
      <c r="C65" s="84" t="s">
        <v>467</v>
      </c>
      <c r="D65" s="97" t="s">
        <v>111</v>
      </c>
      <c r="E65" s="97" t="s">
        <v>303</v>
      </c>
      <c r="F65" s="84" t="s">
        <v>468</v>
      </c>
      <c r="G65" s="97" t="s">
        <v>352</v>
      </c>
      <c r="H65" s="97" t="s">
        <v>155</v>
      </c>
      <c r="I65" s="94">
        <v>5.5400000000000002E-4</v>
      </c>
      <c r="J65" s="96">
        <v>9165</v>
      </c>
      <c r="K65" s="84"/>
      <c r="L65" s="94">
        <v>5.0776000000000003E-5</v>
      </c>
      <c r="M65" s="95">
        <v>1.9844180201633348E-11</v>
      </c>
      <c r="N65" s="95">
        <f t="shared" si="1"/>
        <v>8.5877056649462694E-4</v>
      </c>
      <c r="O65" s="95">
        <f>L65/'סכום נכסי הקרן'!$C$42</f>
        <v>1.8339987278810609E-8</v>
      </c>
    </row>
    <row r="66" spans="2:15" s="120" customFormat="1">
      <c r="B66" s="87" t="s">
        <v>469</v>
      </c>
      <c r="C66" s="84" t="s">
        <v>470</v>
      </c>
      <c r="D66" s="97" t="s">
        <v>111</v>
      </c>
      <c r="E66" s="97" t="s">
        <v>303</v>
      </c>
      <c r="F66" s="84" t="s">
        <v>471</v>
      </c>
      <c r="G66" s="97" t="s">
        <v>337</v>
      </c>
      <c r="H66" s="97" t="s">
        <v>155</v>
      </c>
      <c r="I66" s="94">
        <v>1.9594E-2</v>
      </c>
      <c r="J66" s="96">
        <v>2322</v>
      </c>
      <c r="K66" s="84"/>
      <c r="L66" s="94">
        <v>4.5498100000000003E-4</v>
      </c>
      <c r="M66" s="95">
        <v>1.9957688966027927E-10</v>
      </c>
      <c r="N66" s="95">
        <f t="shared" si="1"/>
        <v>7.6950585141462866E-3</v>
      </c>
      <c r="O66" s="95">
        <f>L66/'סכום נכסי הקרן'!$C$42</f>
        <v>1.6433641389830884E-7</v>
      </c>
    </row>
    <row r="67" spans="2:15" s="120" customFormat="1">
      <c r="B67" s="87" t="s">
        <v>472</v>
      </c>
      <c r="C67" s="84" t="s">
        <v>473</v>
      </c>
      <c r="D67" s="97" t="s">
        <v>111</v>
      </c>
      <c r="E67" s="97" t="s">
        <v>303</v>
      </c>
      <c r="F67" s="84" t="s">
        <v>474</v>
      </c>
      <c r="G67" s="97" t="s">
        <v>183</v>
      </c>
      <c r="H67" s="97" t="s">
        <v>155</v>
      </c>
      <c r="I67" s="94">
        <v>8.3199999999999995E-4</v>
      </c>
      <c r="J67" s="96">
        <v>5548</v>
      </c>
      <c r="K67" s="84"/>
      <c r="L67" s="94">
        <v>4.6169000000000005E-5</v>
      </c>
      <c r="M67" s="95">
        <v>1.6708063638845565E-11</v>
      </c>
      <c r="N67" s="95">
        <f t="shared" si="1"/>
        <v>7.808527313000321E-4</v>
      </c>
      <c r="O67" s="95">
        <f>L67/'סכום נכסי הקרן'!$C$42</f>
        <v>1.667596645413989E-8</v>
      </c>
    </row>
    <row r="68" spans="2:15" s="120" customFormat="1">
      <c r="B68" s="87" t="s">
        <v>475</v>
      </c>
      <c r="C68" s="84" t="s">
        <v>476</v>
      </c>
      <c r="D68" s="97" t="s">
        <v>111</v>
      </c>
      <c r="E68" s="97" t="s">
        <v>303</v>
      </c>
      <c r="F68" s="84" t="s">
        <v>477</v>
      </c>
      <c r="G68" s="97" t="s">
        <v>322</v>
      </c>
      <c r="H68" s="97" t="s">
        <v>155</v>
      </c>
      <c r="I68" s="94">
        <v>8.2640000000000005E-3</v>
      </c>
      <c r="J68" s="96">
        <v>1324</v>
      </c>
      <c r="K68" s="84"/>
      <c r="L68" s="94">
        <v>1.0940900000000001E-4</v>
      </c>
      <c r="M68" s="95">
        <v>7.1120762788425827E-11</v>
      </c>
      <c r="N68" s="95">
        <f t="shared" si="1"/>
        <v>1.8504259671815551E-3</v>
      </c>
      <c r="O68" s="95">
        <f>L68/'סכום נכסי הקרן'!$C$42</f>
        <v>3.951787592932468E-8</v>
      </c>
    </row>
    <row r="69" spans="2:15" s="120" customFormat="1">
      <c r="B69" s="87" t="s">
        <v>478</v>
      </c>
      <c r="C69" s="84" t="s">
        <v>479</v>
      </c>
      <c r="D69" s="97" t="s">
        <v>111</v>
      </c>
      <c r="E69" s="97" t="s">
        <v>303</v>
      </c>
      <c r="F69" s="84" t="s">
        <v>480</v>
      </c>
      <c r="G69" s="97" t="s">
        <v>142</v>
      </c>
      <c r="H69" s="97" t="s">
        <v>155</v>
      </c>
      <c r="I69" s="94">
        <v>2.5309999999999998E-3</v>
      </c>
      <c r="J69" s="96">
        <v>9567</v>
      </c>
      <c r="K69" s="84"/>
      <c r="L69" s="94">
        <v>2.4213899999999999E-4</v>
      </c>
      <c r="M69" s="95">
        <v>2.3233245259353146E-10</v>
      </c>
      <c r="N69" s="95">
        <f t="shared" si="1"/>
        <v>4.0952782062478816E-3</v>
      </c>
      <c r="O69" s="95">
        <f>L69/'סכום נכסי הקרן'!$C$42</f>
        <v>8.7459157470141829E-8</v>
      </c>
    </row>
    <row r="70" spans="2:15" s="120" customFormat="1">
      <c r="B70" s="87" t="s">
        <v>481</v>
      </c>
      <c r="C70" s="84" t="s">
        <v>482</v>
      </c>
      <c r="D70" s="97" t="s">
        <v>111</v>
      </c>
      <c r="E70" s="97" t="s">
        <v>303</v>
      </c>
      <c r="F70" s="84" t="s">
        <v>483</v>
      </c>
      <c r="G70" s="97" t="s">
        <v>330</v>
      </c>
      <c r="H70" s="97" t="s">
        <v>155</v>
      </c>
      <c r="I70" s="94">
        <v>1.6050000000000001E-3</v>
      </c>
      <c r="J70" s="96">
        <v>15630</v>
      </c>
      <c r="K70" s="84"/>
      <c r="L70" s="94">
        <v>2.50888E-4</v>
      </c>
      <c r="M70" s="95">
        <v>1.6809882325586999E-10</v>
      </c>
      <c r="N70" s="95">
        <f t="shared" si="1"/>
        <v>4.243249367549707E-3</v>
      </c>
      <c r="O70" s="95">
        <f>L70/'סכום נכסי הקרן'!$C$42</f>
        <v>9.0619243902753971E-8</v>
      </c>
    </row>
    <row r="71" spans="2:15" s="120" customFormat="1">
      <c r="B71" s="87" t="s">
        <v>484</v>
      </c>
      <c r="C71" s="84" t="s">
        <v>485</v>
      </c>
      <c r="D71" s="97" t="s">
        <v>111</v>
      </c>
      <c r="E71" s="97" t="s">
        <v>303</v>
      </c>
      <c r="F71" s="84" t="s">
        <v>486</v>
      </c>
      <c r="G71" s="97" t="s">
        <v>322</v>
      </c>
      <c r="H71" s="97" t="s">
        <v>155</v>
      </c>
      <c r="I71" s="94">
        <v>1.5621000000000001E-2</v>
      </c>
      <c r="J71" s="96">
        <v>1396</v>
      </c>
      <c r="K71" s="84"/>
      <c r="L71" s="94">
        <v>2.1807499999999997E-4</v>
      </c>
      <c r="M71" s="95">
        <v>9.5656865980523848E-11</v>
      </c>
      <c r="N71" s="95">
        <f t="shared" si="1"/>
        <v>3.688285632746095E-3</v>
      </c>
      <c r="O71" s="95">
        <f>L71/'סכום נכסי הקרן'!$C$42</f>
        <v>7.8767384705896939E-8</v>
      </c>
    </row>
    <row r="72" spans="2:15" s="120" customFormat="1">
      <c r="B72" s="87" t="s">
        <v>487</v>
      </c>
      <c r="C72" s="84" t="s">
        <v>488</v>
      </c>
      <c r="D72" s="97" t="s">
        <v>111</v>
      </c>
      <c r="E72" s="97" t="s">
        <v>303</v>
      </c>
      <c r="F72" s="84" t="s">
        <v>489</v>
      </c>
      <c r="G72" s="97" t="s">
        <v>410</v>
      </c>
      <c r="H72" s="97" t="s">
        <v>155</v>
      </c>
      <c r="I72" s="94">
        <v>3.9399999999999998E-4</v>
      </c>
      <c r="J72" s="96">
        <v>27900</v>
      </c>
      <c r="K72" s="84"/>
      <c r="L72" s="94">
        <v>1.09819E-4</v>
      </c>
      <c r="M72" s="95">
        <v>1.6819479176716377E-10</v>
      </c>
      <c r="N72" s="95">
        <f t="shared" si="1"/>
        <v>1.8573602655166501E-3</v>
      </c>
      <c r="O72" s="95">
        <f>L72/'סכום נכסי הקרן'!$C$42</f>
        <v>3.9665965475258035E-8</v>
      </c>
    </row>
    <row r="73" spans="2:15" s="120" customFormat="1">
      <c r="B73" s="87" t="s">
        <v>490</v>
      </c>
      <c r="C73" s="84" t="s">
        <v>491</v>
      </c>
      <c r="D73" s="97" t="s">
        <v>111</v>
      </c>
      <c r="E73" s="97" t="s">
        <v>303</v>
      </c>
      <c r="F73" s="84" t="s">
        <v>492</v>
      </c>
      <c r="G73" s="97" t="s">
        <v>493</v>
      </c>
      <c r="H73" s="97" t="s">
        <v>155</v>
      </c>
      <c r="I73" s="94">
        <v>3.6410000000000001E-3</v>
      </c>
      <c r="J73" s="96">
        <v>2055</v>
      </c>
      <c r="K73" s="84"/>
      <c r="L73" s="94">
        <v>7.4822999999999998E-5</v>
      </c>
      <c r="M73" s="95">
        <v>9.0420253520907808E-11</v>
      </c>
      <c r="N73" s="95">
        <f t="shared" si="1"/>
        <v>1.2654756203093482E-3</v>
      </c>
      <c r="O73" s="95">
        <f>L73/'סכום נכסי הקרן'!$C$42</f>
        <v>2.7025619744809478E-8</v>
      </c>
    </row>
    <row r="74" spans="2:15" s="120" customFormat="1">
      <c r="B74" s="87" t="s">
        <v>494</v>
      </c>
      <c r="C74" s="84" t="s">
        <v>495</v>
      </c>
      <c r="D74" s="97" t="s">
        <v>111</v>
      </c>
      <c r="E74" s="97" t="s">
        <v>303</v>
      </c>
      <c r="F74" s="84" t="s">
        <v>496</v>
      </c>
      <c r="G74" s="97" t="s">
        <v>392</v>
      </c>
      <c r="H74" s="97" t="s">
        <v>155</v>
      </c>
      <c r="I74" s="94">
        <v>2.758E-3</v>
      </c>
      <c r="J74" s="96">
        <v>8913</v>
      </c>
      <c r="K74" s="94">
        <v>7.675999999999999E-6</v>
      </c>
      <c r="L74" s="94">
        <v>2.5353700000000002E-4</v>
      </c>
      <c r="M74" s="95">
        <v>2.1927986837483404E-10</v>
      </c>
      <c r="N74" s="95">
        <f t="shared" si="1"/>
        <v>4.2880516999635309E-3</v>
      </c>
      <c r="O74" s="95">
        <f>L74/'סכום נכסי הקרן'!$C$42</f>
        <v>9.1576046847089282E-8</v>
      </c>
    </row>
    <row r="75" spans="2:15" s="120" customFormat="1">
      <c r="B75" s="87" t="s">
        <v>497</v>
      </c>
      <c r="C75" s="84" t="s">
        <v>498</v>
      </c>
      <c r="D75" s="97" t="s">
        <v>111</v>
      </c>
      <c r="E75" s="97" t="s">
        <v>303</v>
      </c>
      <c r="F75" s="84" t="s">
        <v>499</v>
      </c>
      <c r="G75" s="97" t="s">
        <v>493</v>
      </c>
      <c r="H75" s="97" t="s">
        <v>155</v>
      </c>
      <c r="I75" s="94">
        <v>1.5013E-2</v>
      </c>
      <c r="J75" s="96">
        <v>310.8</v>
      </c>
      <c r="K75" s="84"/>
      <c r="L75" s="94">
        <v>4.6660000000000004E-5</v>
      </c>
      <c r="M75" s="95">
        <v>5.2921018124671443E-11</v>
      </c>
      <c r="N75" s="95">
        <f t="shared" si="1"/>
        <v>7.8915697637937791E-4</v>
      </c>
      <c r="O75" s="95">
        <f>L75/'סכום נכסי הקרן'!$C$42</f>
        <v>1.6853312715245452E-8</v>
      </c>
    </row>
    <row r="76" spans="2:15" s="120" customFormat="1">
      <c r="B76" s="87" t="s">
        <v>500</v>
      </c>
      <c r="C76" s="84" t="s">
        <v>501</v>
      </c>
      <c r="D76" s="97" t="s">
        <v>111</v>
      </c>
      <c r="E76" s="97" t="s">
        <v>303</v>
      </c>
      <c r="F76" s="84" t="s">
        <v>502</v>
      </c>
      <c r="G76" s="97" t="s">
        <v>311</v>
      </c>
      <c r="H76" s="97" t="s">
        <v>155</v>
      </c>
      <c r="I76" s="94">
        <v>2.6896E-2</v>
      </c>
      <c r="J76" s="96">
        <v>1598</v>
      </c>
      <c r="K76" s="84"/>
      <c r="L76" s="94">
        <v>4.2980299999999998E-4</v>
      </c>
      <c r="M76" s="95">
        <v>1.5245943610256452E-10</v>
      </c>
      <c r="N76" s="95">
        <f t="shared" si="1"/>
        <v>7.2692249446803621E-3</v>
      </c>
      <c r="O76" s="95">
        <f>L76/'סכום נכסי הקרן'!$C$42</f>
        <v>1.5524227100194255E-7</v>
      </c>
    </row>
    <row r="77" spans="2:15" s="120" customFormat="1">
      <c r="B77" s="87" t="s">
        <v>503</v>
      </c>
      <c r="C77" s="84" t="s">
        <v>504</v>
      </c>
      <c r="D77" s="97" t="s">
        <v>111</v>
      </c>
      <c r="E77" s="97" t="s">
        <v>303</v>
      </c>
      <c r="F77" s="84" t="s">
        <v>505</v>
      </c>
      <c r="G77" s="97" t="s">
        <v>142</v>
      </c>
      <c r="H77" s="97" t="s">
        <v>155</v>
      </c>
      <c r="I77" s="94">
        <v>1.1980000000000001E-3</v>
      </c>
      <c r="J77" s="96">
        <v>19400</v>
      </c>
      <c r="K77" s="84"/>
      <c r="L77" s="94">
        <v>2.3250299999999998E-4</v>
      </c>
      <c r="M77" s="95">
        <v>8.6965466361750359E-11</v>
      </c>
      <c r="N77" s="95">
        <f t="shared" si="1"/>
        <v>3.9323052824503744E-3</v>
      </c>
      <c r="O77" s="95">
        <f>L77/'סכום נכסי הקרן'!$C$42</f>
        <v>8.3978691946693366E-8</v>
      </c>
    </row>
    <row r="78" spans="2:15" s="120" customFormat="1">
      <c r="B78" s="87" t="s">
        <v>506</v>
      </c>
      <c r="C78" s="84" t="s">
        <v>507</v>
      </c>
      <c r="D78" s="97" t="s">
        <v>111</v>
      </c>
      <c r="E78" s="97" t="s">
        <v>303</v>
      </c>
      <c r="F78" s="84" t="s">
        <v>508</v>
      </c>
      <c r="G78" s="97" t="s">
        <v>337</v>
      </c>
      <c r="H78" s="97" t="s">
        <v>155</v>
      </c>
      <c r="I78" s="94">
        <v>0.18686900000000001</v>
      </c>
      <c r="J78" s="96">
        <v>270.8</v>
      </c>
      <c r="K78" s="84"/>
      <c r="L78" s="94">
        <v>5.0604099999999993E-4</v>
      </c>
      <c r="M78" s="95">
        <v>1.6628059203760373E-10</v>
      </c>
      <c r="N78" s="95">
        <f t="shared" si="1"/>
        <v>8.5586323507071734E-3</v>
      </c>
      <c r="O78" s="95">
        <f>L78/'סכום נכסי הקרן'!$C$42</f>
        <v>1.8277898027722936E-7</v>
      </c>
    </row>
    <row r="79" spans="2:15" s="120" customFormat="1">
      <c r="B79" s="87" t="s">
        <v>509</v>
      </c>
      <c r="C79" s="84" t="s">
        <v>510</v>
      </c>
      <c r="D79" s="97" t="s">
        <v>111</v>
      </c>
      <c r="E79" s="97" t="s">
        <v>303</v>
      </c>
      <c r="F79" s="84" t="s">
        <v>511</v>
      </c>
      <c r="G79" s="97" t="s">
        <v>311</v>
      </c>
      <c r="H79" s="97" t="s">
        <v>155</v>
      </c>
      <c r="I79" s="94">
        <v>1.6999E-2</v>
      </c>
      <c r="J79" s="96">
        <v>840.1</v>
      </c>
      <c r="K79" s="84"/>
      <c r="L79" s="94">
        <v>1.4280599999999999E-4</v>
      </c>
      <c r="M79" s="95">
        <v>4.244381790798634E-11</v>
      </c>
      <c r="N79" s="95">
        <f t="shared" si="1"/>
        <v>2.4152668488819848E-3</v>
      </c>
      <c r="O79" s="95">
        <f>L79/'סכום נכסי הקרן'!$C$42</f>
        <v>5.1580672430633124E-8</v>
      </c>
    </row>
    <row r="80" spans="2:15" s="120" customFormat="1">
      <c r="B80" s="87" t="s">
        <v>512</v>
      </c>
      <c r="C80" s="84" t="s">
        <v>513</v>
      </c>
      <c r="D80" s="97" t="s">
        <v>111</v>
      </c>
      <c r="E80" s="97" t="s">
        <v>303</v>
      </c>
      <c r="F80" s="84" t="s">
        <v>514</v>
      </c>
      <c r="G80" s="97" t="s">
        <v>311</v>
      </c>
      <c r="H80" s="97" t="s">
        <v>155</v>
      </c>
      <c r="I80" s="94">
        <v>4.4474E-2</v>
      </c>
      <c r="J80" s="96">
        <v>1224</v>
      </c>
      <c r="K80" s="94">
        <v>8.7829999999999987E-6</v>
      </c>
      <c r="L80" s="94">
        <v>5.5314799999999994E-4</v>
      </c>
      <c r="M80" s="95">
        <v>1.2546474130168442E-10</v>
      </c>
      <c r="N80" s="95">
        <f t="shared" si="1"/>
        <v>9.3553494035640821E-3</v>
      </c>
      <c r="O80" s="95">
        <f>L80/'סכום נכסי הקרן'!$C$42</f>
        <v>1.9979374671694362E-7</v>
      </c>
    </row>
    <row r="81" spans="2:15" s="120" customFormat="1">
      <c r="B81" s="87" t="s">
        <v>515</v>
      </c>
      <c r="C81" s="84" t="s">
        <v>516</v>
      </c>
      <c r="D81" s="97" t="s">
        <v>111</v>
      </c>
      <c r="E81" s="97" t="s">
        <v>303</v>
      </c>
      <c r="F81" s="84" t="s">
        <v>517</v>
      </c>
      <c r="G81" s="97" t="s">
        <v>337</v>
      </c>
      <c r="H81" s="97" t="s">
        <v>155</v>
      </c>
      <c r="I81" s="94">
        <v>1.9622000000000001E-2</v>
      </c>
      <c r="J81" s="96">
        <v>1532</v>
      </c>
      <c r="K81" s="84"/>
      <c r="L81" s="94">
        <v>3.0060300000000004E-4</v>
      </c>
      <c r="M81" s="95">
        <v>2.2172859804878835E-10</v>
      </c>
      <c r="N81" s="95">
        <f t="shared" si="1"/>
        <v>5.0840753229869301E-3</v>
      </c>
      <c r="O81" s="95">
        <f>L81/'סכום נכסי הקרן'!$C$42</f>
        <v>1.0857600433221021E-7</v>
      </c>
    </row>
    <row r="82" spans="2:15" s="120" customFormat="1">
      <c r="B82" s="83"/>
      <c r="C82" s="84"/>
      <c r="D82" s="84"/>
      <c r="E82" s="84"/>
      <c r="F82" s="84"/>
      <c r="G82" s="84"/>
      <c r="H82" s="84"/>
      <c r="I82" s="94"/>
      <c r="J82" s="96"/>
      <c r="K82" s="84"/>
      <c r="L82" s="84"/>
      <c r="M82" s="84"/>
      <c r="N82" s="95"/>
      <c r="O82" s="84"/>
    </row>
    <row r="83" spans="2:15" s="120" customFormat="1">
      <c r="B83" s="102" t="s">
        <v>29</v>
      </c>
      <c r="C83" s="82"/>
      <c r="D83" s="82"/>
      <c r="E83" s="82"/>
      <c r="F83" s="82"/>
      <c r="G83" s="82"/>
      <c r="H83" s="82"/>
      <c r="I83" s="91"/>
      <c r="J83" s="93"/>
      <c r="K83" s="91">
        <v>1.2974E-5</v>
      </c>
      <c r="L83" s="91">
        <v>2.0605089999999999E-3</v>
      </c>
      <c r="M83" s="82"/>
      <c r="N83" s="92">
        <f t="shared" ref="N83:N143" si="2">L83/$L$11</f>
        <v>3.4849229580850738E-2</v>
      </c>
      <c r="O83" s="92">
        <f>L83/'סכום נכסי הקרן'!$C$42</f>
        <v>7.4424351756488818E-7</v>
      </c>
    </row>
    <row r="84" spans="2:15" s="120" customFormat="1">
      <c r="B84" s="87" t="s">
        <v>518</v>
      </c>
      <c r="C84" s="84" t="s">
        <v>519</v>
      </c>
      <c r="D84" s="97" t="s">
        <v>111</v>
      </c>
      <c r="E84" s="97" t="s">
        <v>303</v>
      </c>
      <c r="F84" s="84" t="s">
        <v>520</v>
      </c>
      <c r="G84" s="97" t="s">
        <v>493</v>
      </c>
      <c r="H84" s="97" t="s">
        <v>155</v>
      </c>
      <c r="I84" s="94">
        <v>5.5189999999999996E-3</v>
      </c>
      <c r="J84" s="96">
        <v>638.20000000000005</v>
      </c>
      <c r="K84" s="84"/>
      <c r="L84" s="94">
        <v>3.5224E-5</v>
      </c>
      <c r="M84" s="95">
        <v>2.1429433697996104E-10</v>
      </c>
      <c r="N84" s="95">
        <f t="shared" si="2"/>
        <v>5.9574079159852565E-4</v>
      </c>
      <c r="O84" s="95">
        <f>L84/'סכום נכסי הקרן'!$C$42</f>
        <v>1.2722697965748086E-8</v>
      </c>
    </row>
    <row r="85" spans="2:15" s="120" customFormat="1">
      <c r="B85" s="87" t="s">
        <v>521</v>
      </c>
      <c r="C85" s="84" t="s">
        <v>522</v>
      </c>
      <c r="D85" s="97" t="s">
        <v>111</v>
      </c>
      <c r="E85" s="97" t="s">
        <v>303</v>
      </c>
      <c r="F85" s="84" t="s">
        <v>523</v>
      </c>
      <c r="G85" s="97" t="s">
        <v>430</v>
      </c>
      <c r="H85" s="97" t="s">
        <v>155</v>
      </c>
      <c r="I85" s="94">
        <v>1.0020000000000001E-3</v>
      </c>
      <c r="J85" s="96">
        <v>3139</v>
      </c>
      <c r="K85" s="84"/>
      <c r="L85" s="94">
        <v>3.1447999999999994E-5</v>
      </c>
      <c r="M85" s="95">
        <v>2.0297325432366456E-10</v>
      </c>
      <c r="N85" s="95">
        <f t="shared" si="2"/>
        <v>5.3187759522457497E-4</v>
      </c>
      <c r="O85" s="95">
        <f>L85/'סכום נכסי הקרן'!$C$42</f>
        <v>1.1358829367103275E-8</v>
      </c>
    </row>
    <row r="86" spans="2:15" s="120" customFormat="1">
      <c r="B86" s="87" t="s">
        <v>524</v>
      </c>
      <c r="C86" s="84" t="s">
        <v>525</v>
      </c>
      <c r="D86" s="97" t="s">
        <v>111</v>
      </c>
      <c r="E86" s="97" t="s">
        <v>303</v>
      </c>
      <c r="F86" s="84" t="s">
        <v>526</v>
      </c>
      <c r="G86" s="97" t="s">
        <v>142</v>
      </c>
      <c r="H86" s="97" t="s">
        <v>155</v>
      </c>
      <c r="I86" s="94">
        <v>1.3095000000000001E-2</v>
      </c>
      <c r="J86" s="96">
        <v>480.4</v>
      </c>
      <c r="K86" s="94">
        <v>6.4299999999999992E-7</v>
      </c>
      <c r="L86" s="94">
        <v>6.3552999999999993E-5</v>
      </c>
      <c r="M86" s="95">
        <v>2.3814330061704487E-10</v>
      </c>
      <c r="N86" s="95">
        <f t="shared" si="2"/>
        <v>1.074866980708071E-3</v>
      </c>
      <c r="O86" s="95">
        <f>L86/'סכום נכסי הקרן'!$C$42</f>
        <v>2.2954963201714402E-8</v>
      </c>
    </row>
    <row r="87" spans="2:15" s="120" customFormat="1">
      <c r="B87" s="87" t="s">
        <v>527</v>
      </c>
      <c r="C87" s="84" t="s">
        <v>528</v>
      </c>
      <c r="D87" s="97" t="s">
        <v>111</v>
      </c>
      <c r="E87" s="97" t="s">
        <v>303</v>
      </c>
      <c r="F87" s="84" t="s">
        <v>529</v>
      </c>
      <c r="G87" s="97" t="s">
        <v>440</v>
      </c>
      <c r="H87" s="97" t="s">
        <v>155</v>
      </c>
      <c r="I87" s="94">
        <v>4.1679999999999998E-3</v>
      </c>
      <c r="J87" s="96">
        <v>2148</v>
      </c>
      <c r="K87" s="84"/>
      <c r="L87" s="94">
        <v>8.953700000000002E-5</v>
      </c>
      <c r="M87" s="95">
        <v>3.1397959494221662E-10</v>
      </c>
      <c r="N87" s="95">
        <f t="shared" si="2"/>
        <v>1.5143323659254258E-3</v>
      </c>
      <c r="O87" s="95">
        <f>L87/'סכום נכסי הקרן'!$C$42</f>
        <v>3.2340228473744796E-8</v>
      </c>
    </row>
    <row r="88" spans="2:15" s="120" customFormat="1">
      <c r="B88" s="87" t="s">
        <v>530</v>
      </c>
      <c r="C88" s="84" t="s">
        <v>531</v>
      </c>
      <c r="D88" s="97" t="s">
        <v>111</v>
      </c>
      <c r="E88" s="97" t="s">
        <v>303</v>
      </c>
      <c r="F88" s="84" t="s">
        <v>532</v>
      </c>
      <c r="G88" s="97" t="s">
        <v>142</v>
      </c>
      <c r="H88" s="97" t="s">
        <v>155</v>
      </c>
      <c r="I88" s="94">
        <v>4.4999999999999999E-4</v>
      </c>
      <c r="J88" s="96">
        <v>6464</v>
      </c>
      <c r="K88" s="84"/>
      <c r="L88" s="94">
        <v>2.9094E-5</v>
      </c>
      <c r="M88" s="95">
        <v>4.4843049327354258E-11</v>
      </c>
      <c r="N88" s="95">
        <f t="shared" si="2"/>
        <v>4.9206457502746722E-4</v>
      </c>
      <c r="O88" s="95">
        <f>L88/'סכום נכסי הקרן'!$C$42</f>
        <v>1.0508578657037101E-8</v>
      </c>
    </row>
    <row r="89" spans="2:15" s="120" customFormat="1">
      <c r="B89" s="87" t="s">
        <v>533</v>
      </c>
      <c r="C89" s="84" t="s">
        <v>534</v>
      </c>
      <c r="D89" s="97" t="s">
        <v>111</v>
      </c>
      <c r="E89" s="97" t="s">
        <v>303</v>
      </c>
      <c r="F89" s="84" t="s">
        <v>535</v>
      </c>
      <c r="G89" s="97" t="s">
        <v>536</v>
      </c>
      <c r="H89" s="97" t="s">
        <v>155</v>
      </c>
      <c r="I89" s="94">
        <v>6.1487E-2</v>
      </c>
      <c r="J89" s="96">
        <v>135.69999999999999</v>
      </c>
      <c r="K89" s="84"/>
      <c r="L89" s="94">
        <v>8.3437999999999996E-5</v>
      </c>
      <c r="M89" s="95">
        <v>2.0581385668208475E-10</v>
      </c>
      <c r="N89" s="95">
        <f t="shared" si="2"/>
        <v>1.4111804499601912E-3</v>
      </c>
      <c r="O89" s="95">
        <f>L89/'סכום נכסי הקרן'!$C$42</f>
        <v>3.0137306179482422E-8</v>
      </c>
    </row>
    <row r="90" spans="2:15" s="120" customFormat="1">
      <c r="B90" s="87" t="s">
        <v>537</v>
      </c>
      <c r="C90" s="84" t="s">
        <v>538</v>
      </c>
      <c r="D90" s="97" t="s">
        <v>111</v>
      </c>
      <c r="E90" s="97" t="s">
        <v>303</v>
      </c>
      <c r="F90" s="84" t="s">
        <v>539</v>
      </c>
      <c r="G90" s="97" t="s">
        <v>426</v>
      </c>
      <c r="H90" s="97" t="s">
        <v>155</v>
      </c>
      <c r="I90" s="94">
        <v>6.561E-3</v>
      </c>
      <c r="J90" s="96">
        <v>231.6</v>
      </c>
      <c r="K90" s="84"/>
      <c r="L90" s="94">
        <v>1.5195999999999998E-5</v>
      </c>
      <c r="M90" s="95">
        <v>3.3988943672741334E-10</v>
      </c>
      <c r="N90" s="95">
        <f t="shared" si="2"/>
        <v>2.5700877439050629E-4</v>
      </c>
      <c r="O90" s="95">
        <f>L90/'סכום נכסי הקרן'!$C$42</f>
        <v>5.488704243910626E-9</v>
      </c>
    </row>
    <row r="91" spans="2:15" s="120" customFormat="1">
      <c r="B91" s="87" t="s">
        <v>540</v>
      </c>
      <c r="C91" s="84" t="s">
        <v>541</v>
      </c>
      <c r="D91" s="97" t="s">
        <v>111</v>
      </c>
      <c r="E91" s="97" t="s">
        <v>303</v>
      </c>
      <c r="F91" s="84" t="s">
        <v>542</v>
      </c>
      <c r="G91" s="97" t="s">
        <v>180</v>
      </c>
      <c r="H91" s="97" t="s">
        <v>155</v>
      </c>
      <c r="I91" s="94">
        <v>3.9379999999999997E-3</v>
      </c>
      <c r="J91" s="96">
        <v>918.2</v>
      </c>
      <c r="K91" s="84"/>
      <c r="L91" s="94">
        <v>3.6158999999999997E-5</v>
      </c>
      <c r="M91" s="95">
        <v>1.3239748684152885E-10</v>
      </c>
      <c r="N91" s="95">
        <f t="shared" si="2"/>
        <v>6.1155437438709646E-4</v>
      </c>
      <c r="O91" s="95">
        <f>L91/'סכום נכסי הקרן'!$C$42</f>
        <v>1.3060414369279044E-8</v>
      </c>
    </row>
    <row r="92" spans="2:15" s="120" customFormat="1">
      <c r="B92" s="87" t="s">
        <v>543</v>
      </c>
      <c r="C92" s="84" t="s">
        <v>544</v>
      </c>
      <c r="D92" s="97" t="s">
        <v>111</v>
      </c>
      <c r="E92" s="97" t="s">
        <v>303</v>
      </c>
      <c r="F92" s="84" t="s">
        <v>545</v>
      </c>
      <c r="G92" s="97" t="s">
        <v>348</v>
      </c>
      <c r="H92" s="97" t="s">
        <v>155</v>
      </c>
      <c r="I92" s="94">
        <v>4.1279999999999997E-3</v>
      </c>
      <c r="J92" s="96">
        <v>2280</v>
      </c>
      <c r="K92" s="84"/>
      <c r="L92" s="94">
        <v>9.4121999999999991E-5</v>
      </c>
      <c r="M92" s="95">
        <v>1.4746136051537745E-10</v>
      </c>
      <c r="N92" s="95">
        <f t="shared" si="2"/>
        <v>1.5918781168191127E-3</v>
      </c>
      <c r="O92" s="95">
        <f>L92/'סכום נכסי הקרן'!$C$42</f>
        <v>3.3996303030097128E-8</v>
      </c>
    </row>
    <row r="93" spans="2:15" s="120" customFormat="1">
      <c r="B93" s="87" t="s">
        <v>546</v>
      </c>
      <c r="C93" s="84" t="s">
        <v>547</v>
      </c>
      <c r="D93" s="97" t="s">
        <v>111</v>
      </c>
      <c r="E93" s="97" t="s">
        <v>303</v>
      </c>
      <c r="F93" s="84" t="s">
        <v>548</v>
      </c>
      <c r="G93" s="97" t="s">
        <v>440</v>
      </c>
      <c r="H93" s="97" t="s">
        <v>155</v>
      </c>
      <c r="I93" s="94">
        <v>2.2039999999999998E-3</v>
      </c>
      <c r="J93" s="96">
        <v>1951</v>
      </c>
      <c r="K93" s="84"/>
      <c r="L93" s="94">
        <v>4.2996E-5</v>
      </c>
      <c r="M93" s="95">
        <v>3.3130850323416624E-10</v>
      </c>
      <c r="N93" s="95">
        <f t="shared" si="2"/>
        <v>7.2718802735550212E-4</v>
      </c>
      <c r="O93" s="95">
        <f>L93/'סכום נכסי הקרן'!$C$42</f>
        <v>1.5529897846221461E-8</v>
      </c>
    </row>
    <row r="94" spans="2:15" s="120" customFormat="1">
      <c r="B94" s="87" t="s">
        <v>549</v>
      </c>
      <c r="C94" s="84" t="s">
        <v>550</v>
      </c>
      <c r="D94" s="97" t="s">
        <v>111</v>
      </c>
      <c r="E94" s="97" t="s">
        <v>303</v>
      </c>
      <c r="F94" s="84" t="s">
        <v>551</v>
      </c>
      <c r="G94" s="97" t="s">
        <v>410</v>
      </c>
      <c r="H94" s="97" t="s">
        <v>155</v>
      </c>
      <c r="I94" s="94">
        <v>3.6600000000000001E-4</v>
      </c>
      <c r="J94" s="94">
        <v>3.6600000000000001E-4</v>
      </c>
      <c r="K94" s="84"/>
      <c r="L94" s="94">
        <v>3.3896999999999997E-5</v>
      </c>
      <c r="M94" s="95">
        <v>2.3150915504851256E-10</v>
      </c>
      <c r="N94" s="95">
        <f t="shared" si="2"/>
        <v>5.7329734308469288E-4</v>
      </c>
      <c r="O94" s="95">
        <f>L94/'סכום נכסי הקרן'!$C$42</f>
        <v>1.2243393508544255E-8</v>
      </c>
    </row>
    <row r="95" spans="2:15" s="120" customFormat="1">
      <c r="B95" s="87" t="s">
        <v>552</v>
      </c>
      <c r="C95" s="84" t="s">
        <v>553</v>
      </c>
      <c r="D95" s="97" t="s">
        <v>111</v>
      </c>
      <c r="E95" s="97" t="s">
        <v>303</v>
      </c>
      <c r="F95" s="84" t="s">
        <v>554</v>
      </c>
      <c r="G95" s="97" t="s">
        <v>348</v>
      </c>
      <c r="H95" s="97" t="s">
        <v>155</v>
      </c>
      <c r="I95" s="94">
        <v>1.8990000000000001E-3</v>
      </c>
      <c r="J95" s="96">
        <v>10530</v>
      </c>
      <c r="K95" s="84"/>
      <c r="L95" s="94">
        <v>2.0000299999999998E-4</v>
      </c>
      <c r="M95" s="95">
        <v>5.2269358565239966E-11</v>
      </c>
      <c r="N95" s="95">
        <f t="shared" si="2"/>
        <v>3.3826352924733109E-3</v>
      </c>
      <c r="O95" s="95">
        <f>L95/'סכום נכסי הקרן'!$C$42</f>
        <v>7.2239886476365957E-8</v>
      </c>
    </row>
    <row r="96" spans="2:15" s="120" customFormat="1">
      <c r="B96" s="87" t="s">
        <v>555</v>
      </c>
      <c r="C96" s="84" t="s">
        <v>556</v>
      </c>
      <c r="D96" s="97" t="s">
        <v>111</v>
      </c>
      <c r="E96" s="97" t="s">
        <v>303</v>
      </c>
      <c r="F96" s="84" t="s">
        <v>557</v>
      </c>
      <c r="G96" s="97" t="s">
        <v>536</v>
      </c>
      <c r="H96" s="97" t="s">
        <v>155</v>
      </c>
      <c r="I96" s="94">
        <v>4.1029999999999999E-3</v>
      </c>
      <c r="J96" s="96">
        <v>712.4</v>
      </c>
      <c r="K96" s="84"/>
      <c r="L96" s="94">
        <v>2.9232999999999999E-5</v>
      </c>
      <c r="M96" s="95">
        <v>1.5162225652128139E-10</v>
      </c>
      <c r="N96" s="95">
        <f t="shared" si="2"/>
        <v>4.944154712922922E-4</v>
      </c>
      <c r="O96" s="95">
        <f>L96/'סכום נכסי הקרן'!$C$42</f>
        <v>1.0558784625048655E-8</v>
      </c>
    </row>
    <row r="97" spans="2:15" s="120" customFormat="1">
      <c r="B97" s="87" t="s">
        <v>558</v>
      </c>
      <c r="C97" s="84" t="s">
        <v>559</v>
      </c>
      <c r="D97" s="97" t="s">
        <v>111</v>
      </c>
      <c r="E97" s="97" t="s">
        <v>303</v>
      </c>
      <c r="F97" s="84" t="s">
        <v>560</v>
      </c>
      <c r="G97" s="97" t="s">
        <v>178</v>
      </c>
      <c r="H97" s="97" t="s">
        <v>155</v>
      </c>
      <c r="I97" s="94">
        <v>2.5379999999999999E-3</v>
      </c>
      <c r="J97" s="96">
        <v>700.1</v>
      </c>
      <c r="K97" s="84"/>
      <c r="L97" s="94">
        <v>1.7771999999999999E-5</v>
      </c>
      <c r="M97" s="95">
        <v>4.2071802543006729E-10</v>
      </c>
      <c r="N97" s="95">
        <f t="shared" si="2"/>
        <v>3.005764634422268E-4</v>
      </c>
      <c r="O97" s="95">
        <f>L97/'סכום נכסי הקרן'!$C$42</f>
        <v>6.4191400251895011E-9</v>
      </c>
    </row>
    <row r="98" spans="2:15" s="120" customFormat="1">
      <c r="B98" s="87" t="s">
        <v>561</v>
      </c>
      <c r="C98" s="84" t="s">
        <v>562</v>
      </c>
      <c r="D98" s="97" t="s">
        <v>111</v>
      </c>
      <c r="E98" s="97" t="s">
        <v>303</v>
      </c>
      <c r="F98" s="84" t="s">
        <v>563</v>
      </c>
      <c r="G98" s="97" t="s">
        <v>181</v>
      </c>
      <c r="H98" s="97" t="s">
        <v>155</v>
      </c>
      <c r="I98" s="94">
        <v>5.7999999999999996E-3</v>
      </c>
      <c r="J98" s="96">
        <v>355</v>
      </c>
      <c r="K98" s="84"/>
      <c r="L98" s="94">
        <v>2.0591000000000007E-5</v>
      </c>
      <c r="M98" s="95">
        <v>3.7605365533554324E-10</v>
      </c>
      <c r="N98" s="95">
        <f t="shared" si="2"/>
        <v>3.48253992726699E-4</v>
      </c>
      <c r="O98" s="95">
        <f>L98/'סכום נכסי הקרן'!$C$42</f>
        <v>7.4373459519849796E-9</v>
      </c>
    </row>
    <row r="99" spans="2:15" s="120" customFormat="1">
      <c r="B99" s="87" t="s">
        <v>564</v>
      </c>
      <c r="C99" s="84" t="s">
        <v>565</v>
      </c>
      <c r="D99" s="97" t="s">
        <v>111</v>
      </c>
      <c r="E99" s="97" t="s">
        <v>303</v>
      </c>
      <c r="F99" s="84" t="s">
        <v>566</v>
      </c>
      <c r="G99" s="97" t="s">
        <v>330</v>
      </c>
      <c r="H99" s="97" t="s">
        <v>155</v>
      </c>
      <c r="I99" s="94">
        <v>8.1200000000000005E-3</v>
      </c>
      <c r="J99" s="96">
        <v>680.1</v>
      </c>
      <c r="K99" s="84"/>
      <c r="L99" s="94">
        <v>5.5224000000000005E-5</v>
      </c>
      <c r="M99" s="95">
        <v>2.3720607698599183E-10</v>
      </c>
      <c r="N99" s="95">
        <f t="shared" si="2"/>
        <v>9.339992469690262E-4</v>
      </c>
      <c r="O99" s="95">
        <f>L99/'סכום נכסי הקרן'!$C$42</f>
        <v>1.9946578255180343E-8</v>
      </c>
    </row>
    <row r="100" spans="2:15" s="120" customFormat="1">
      <c r="B100" s="87" t="s">
        <v>567</v>
      </c>
      <c r="C100" s="84" t="s">
        <v>568</v>
      </c>
      <c r="D100" s="97" t="s">
        <v>111</v>
      </c>
      <c r="E100" s="97" t="s">
        <v>303</v>
      </c>
      <c r="F100" s="84" t="s">
        <v>569</v>
      </c>
      <c r="G100" s="97" t="s">
        <v>330</v>
      </c>
      <c r="H100" s="97" t="s">
        <v>155</v>
      </c>
      <c r="I100" s="94">
        <v>5.0699999999999999E-3</v>
      </c>
      <c r="J100" s="96">
        <v>1647</v>
      </c>
      <c r="K100" s="84"/>
      <c r="L100" s="94">
        <v>8.3495000000000013E-5</v>
      </c>
      <c r="M100" s="95">
        <v>3.339972214329772E-10</v>
      </c>
      <c r="N100" s="95">
        <f t="shared" si="2"/>
        <v>1.4121444865579974E-3</v>
      </c>
      <c r="O100" s="95">
        <f>L100/'סכום נכסי הקרן'!$C$42</f>
        <v>3.015789423830731E-8</v>
      </c>
    </row>
    <row r="101" spans="2:15" s="120" customFormat="1">
      <c r="B101" s="87" t="s">
        <v>570</v>
      </c>
      <c r="C101" s="84" t="s">
        <v>571</v>
      </c>
      <c r="D101" s="97" t="s">
        <v>111</v>
      </c>
      <c r="E101" s="97" t="s">
        <v>303</v>
      </c>
      <c r="F101" s="84" t="s">
        <v>572</v>
      </c>
      <c r="G101" s="97" t="s">
        <v>337</v>
      </c>
      <c r="H101" s="97" t="s">
        <v>155</v>
      </c>
      <c r="I101" s="94">
        <v>4.7720000000000002E-3</v>
      </c>
      <c r="J101" s="96">
        <v>1130</v>
      </c>
      <c r="K101" s="84"/>
      <c r="L101" s="94">
        <v>5.3918000000000001E-5</v>
      </c>
      <c r="M101" s="95">
        <v>2.385880705964702E-10</v>
      </c>
      <c r="N101" s="95">
        <f t="shared" si="2"/>
        <v>9.119109698333325E-4</v>
      </c>
      <c r="O101" s="95">
        <f>L101/'סכום נכסי הקרן'!$C$42</f>
        <v>1.9474858872280414E-8</v>
      </c>
    </row>
    <row r="102" spans="2:15" s="120" customFormat="1">
      <c r="B102" s="87" t="s">
        <v>573</v>
      </c>
      <c r="C102" s="84" t="s">
        <v>574</v>
      </c>
      <c r="D102" s="97" t="s">
        <v>111</v>
      </c>
      <c r="E102" s="97" t="s">
        <v>303</v>
      </c>
      <c r="F102" s="84" t="s">
        <v>575</v>
      </c>
      <c r="G102" s="97" t="s">
        <v>392</v>
      </c>
      <c r="H102" s="97" t="s">
        <v>155</v>
      </c>
      <c r="I102" s="94">
        <v>3.5170000000000002E-3</v>
      </c>
      <c r="J102" s="96">
        <v>1444</v>
      </c>
      <c r="K102" s="84"/>
      <c r="L102" s="94">
        <v>5.0782000000000003E-5</v>
      </c>
      <c r="M102" s="95">
        <v>2.4340207025329803E-10</v>
      </c>
      <c r="N102" s="95">
        <f t="shared" si="2"/>
        <v>8.5887204403123807E-4</v>
      </c>
      <c r="O102" s="95">
        <f>L102/'סכום נכסי הקרן'!$C$42</f>
        <v>1.8342154442897437E-8</v>
      </c>
    </row>
    <row r="103" spans="2:15" s="120" customFormat="1">
      <c r="B103" s="87" t="s">
        <v>576</v>
      </c>
      <c r="C103" s="84" t="s">
        <v>577</v>
      </c>
      <c r="D103" s="97" t="s">
        <v>111</v>
      </c>
      <c r="E103" s="97" t="s">
        <v>303</v>
      </c>
      <c r="F103" s="84" t="s">
        <v>578</v>
      </c>
      <c r="G103" s="97" t="s">
        <v>410</v>
      </c>
      <c r="H103" s="97" t="s">
        <v>155</v>
      </c>
      <c r="I103" s="94">
        <v>2.6250000000000002E-3</v>
      </c>
      <c r="J103" s="96">
        <v>1406</v>
      </c>
      <c r="K103" s="84"/>
      <c r="L103" s="94">
        <v>3.6906000000000002E-5</v>
      </c>
      <c r="M103" s="95">
        <v>2.1357959399536229E-10</v>
      </c>
      <c r="N103" s="95">
        <f t="shared" si="2"/>
        <v>6.241883276951847E-4</v>
      </c>
      <c r="O103" s="95">
        <f>L103/'סכום נכסי הקרן'!$C$42</f>
        <v>1.333022629808934E-8</v>
      </c>
    </row>
    <row r="104" spans="2:15" s="120" customFormat="1">
      <c r="B104" s="87" t="s">
        <v>579</v>
      </c>
      <c r="C104" s="84" t="s">
        <v>580</v>
      </c>
      <c r="D104" s="97" t="s">
        <v>111</v>
      </c>
      <c r="E104" s="97" t="s">
        <v>303</v>
      </c>
      <c r="F104" s="84" t="s">
        <v>581</v>
      </c>
      <c r="G104" s="97" t="s">
        <v>440</v>
      </c>
      <c r="H104" s="97" t="s">
        <v>155</v>
      </c>
      <c r="I104" s="94">
        <v>3.5200000000000006E-3</v>
      </c>
      <c r="J104" s="96">
        <v>637.79999999999995</v>
      </c>
      <c r="K104" s="84"/>
      <c r="L104" s="94">
        <v>2.2448000000000003E-5</v>
      </c>
      <c r="M104" s="95">
        <v>3.0543158002880083E-10</v>
      </c>
      <c r="N104" s="95">
        <f t="shared" si="2"/>
        <v>3.7966129030784986E-4</v>
      </c>
      <c r="O104" s="95">
        <f>L104/'סכום נכסי הקרן'!$C$42</f>
        <v>8.1080832368587634E-9</v>
      </c>
    </row>
    <row r="105" spans="2:15" s="120" customFormat="1">
      <c r="B105" s="87" t="s">
        <v>582</v>
      </c>
      <c r="C105" s="84" t="s">
        <v>583</v>
      </c>
      <c r="D105" s="97" t="s">
        <v>111</v>
      </c>
      <c r="E105" s="97" t="s">
        <v>303</v>
      </c>
      <c r="F105" s="84" t="s">
        <v>584</v>
      </c>
      <c r="G105" s="97" t="s">
        <v>311</v>
      </c>
      <c r="H105" s="97" t="s">
        <v>155</v>
      </c>
      <c r="I105" s="94">
        <v>1.4760000000000001E-3</v>
      </c>
      <c r="J105" s="96">
        <v>13400</v>
      </c>
      <c r="K105" s="84"/>
      <c r="L105" s="94">
        <v>1.9783600000000001E-4</v>
      </c>
      <c r="M105" s="95">
        <v>4.0436229107948296E-10</v>
      </c>
      <c r="N105" s="95">
        <f t="shared" si="2"/>
        <v>3.3459849888339177E-3</v>
      </c>
      <c r="O105" s="95">
        <f>L105/'סכום נכסי הקרן'!$C$42</f>
        <v>7.1457179047005978E-8</v>
      </c>
    </row>
    <row r="106" spans="2:15" s="120" customFormat="1">
      <c r="B106" s="87" t="s">
        <v>585</v>
      </c>
      <c r="C106" s="84" t="s">
        <v>586</v>
      </c>
      <c r="D106" s="97" t="s">
        <v>111</v>
      </c>
      <c r="E106" s="97" t="s">
        <v>303</v>
      </c>
      <c r="F106" s="84" t="s">
        <v>587</v>
      </c>
      <c r="G106" s="97" t="s">
        <v>142</v>
      </c>
      <c r="H106" s="97" t="s">
        <v>155</v>
      </c>
      <c r="I106" s="94">
        <v>3.6489999999999999E-3</v>
      </c>
      <c r="J106" s="96">
        <v>1581</v>
      </c>
      <c r="K106" s="94">
        <v>3.8029999999999994E-6</v>
      </c>
      <c r="L106" s="94">
        <v>6.1499000000000002E-5</v>
      </c>
      <c r="M106" s="95">
        <v>2.5349403563060476E-10</v>
      </c>
      <c r="N106" s="95">
        <f t="shared" si="2"/>
        <v>1.0401278373415208E-3</v>
      </c>
      <c r="O106" s="95">
        <f>L106/'סכום נכסי הקרן'!$C$42</f>
        <v>2.2213070695989712E-8</v>
      </c>
    </row>
    <row r="107" spans="2:15" s="120" customFormat="1">
      <c r="B107" s="87" t="s">
        <v>588</v>
      </c>
      <c r="C107" s="84" t="s">
        <v>589</v>
      </c>
      <c r="D107" s="97" t="s">
        <v>111</v>
      </c>
      <c r="E107" s="97" t="s">
        <v>303</v>
      </c>
      <c r="F107" s="84" t="s">
        <v>590</v>
      </c>
      <c r="G107" s="97" t="s">
        <v>142</v>
      </c>
      <c r="H107" s="97" t="s">
        <v>155</v>
      </c>
      <c r="I107" s="94">
        <v>9.5379999999999996E-3</v>
      </c>
      <c r="J107" s="96">
        <v>725</v>
      </c>
      <c r="K107" s="94">
        <v>3.2740000000000003E-6</v>
      </c>
      <c r="L107" s="94">
        <v>7.2423000000000008E-5</v>
      </c>
      <c r="M107" s="95">
        <v>2.4073635136825854E-10</v>
      </c>
      <c r="N107" s="95">
        <f t="shared" si="2"/>
        <v>1.2248846056648883E-3</v>
      </c>
      <c r="O107" s="95">
        <f>L107/'סכום נכסי הקרן'!$C$42</f>
        <v>2.615875411007761E-8</v>
      </c>
    </row>
    <row r="108" spans="2:15" s="120" customFormat="1">
      <c r="B108" s="87" t="s">
        <v>591</v>
      </c>
      <c r="C108" s="84" t="s">
        <v>592</v>
      </c>
      <c r="D108" s="97" t="s">
        <v>111</v>
      </c>
      <c r="E108" s="97" t="s">
        <v>303</v>
      </c>
      <c r="F108" s="84" t="s">
        <v>593</v>
      </c>
      <c r="G108" s="97" t="s">
        <v>142</v>
      </c>
      <c r="H108" s="97" t="s">
        <v>155</v>
      </c>
      <c r="I108" s="94">
        <v>1.5602E-2</v>
      </c>
      <c r="J108" s="96">
        <v>96.9</v>
      </c>
      <c r="K108" s="84"/>
      <c r="L108" s="94">
        <v>1.5119E-5</v>
      </c>
      <c r="M108" s="95">
        <v>8.9233433730383223E-11</v>
      </c>
      <c r="N108" s="95">
        <f t="shared" si="2"/>
        <v>2.5570647933732989E-4</v>
      </c>
      <c r="O108" s="95">
        <f>L108/'סכום נכסי הקרן'!$C$42</f>
        <v>5.460892304796313E-9</v>
      </c>
    </row>
    <row r="109" spans="2:15" s="120" customFormat="1">
      <c r="B109" s="87" t="s">
        <v>594</v>
      </c>
      <c r="C109" s="84" t="s">
        <v>595</v>
      </c>
      <c r="D109" s="97" t="s">
        <v>111</v>
      </c>
      <c r="E109" s="97" t="s">
        <v>303</v>
      </c>
      <c r="F109" s="84" t="s">
        <v>596</v>
      </c>
      <c r="G109" s="97" t="s">
        <v>142</v>
      </c>
      <c r="H109" s="97" t="s">
        <v>155</v>
      </c>
      <c r="I109" s="94">
        <v>3.7978999999999999E-2</v>
      </c>
      <c r="J109" s="96">
        <v>117.5</v>
      </c>
      <c r="K109" s="94">
        <v>1.6280000000000001E-6</v>
      </c>
      <c r="L109" s="94">
        <v>4.6252999999999999E-5</v>
      </c>
      <c r="M109" s="95">
        <v>1.0851142857142857E-10</v>
      </c>
      <c r="N109" s="95">
        <f t="shared" si="2"/>
        <v>7.8227341681258813E-4</v>
      </c>
      <c r="O109" s="95">
        <f>L109/'סכום נכסי הקרן'!$C$42</f>
        <v>1.6706306751355503E-8</v>
      </c>
    </row>
    <row r="110" spans="2:15" s="120" customFormat="1">
      <c r="B110" s="87" t="s">
        <v>597</v>
      </c>
      <c r="C110" s="84" t="s">
        <v>598</v>
      </c>
      <c r="D110" s="97" t="s">
        <v>111</v>
      </c>
      <c r="E110" s="97" t="s">
        <v>303</v>
      </c>
      <c r="F110" s="84" t="s">
        <v>599</v>
      </c>
      <c r="G110" s="97" t="s">
        <v>397</v>
      </c>
      <c r="H110" s="97" t="s">
        <v>155</v>
      </c>
      <c r="I110" s="94">
        <v>1.7520000000000003E-3</v>
      </c>
      <c r="J110" s="96">
        <v>3035</v>
      </c>
      <c r="K110" s="84"/>
      <c r="L110" s="94">
        <v>5.3170999999999996E-5</v>
      </c>
      <c r="M110" s="95">
        <v>1.6637001146357753E-10</v>
      </c>
      <c r="N110" s="95">
        <f t="shared" si="2"/>
        <v>8.9927701652524426E-4</v>
      </c>
      <c r="O110" s="95">
        <f>L110/'סכום נכסי הקרן'!$C$42</f>
        <v>1.920504694347012E-8</v>
      </c>
    </row>
    <row r="111" spans="2:15" s="120" customFormat="1">
      <c r="B111" s="87" t="s">
        <v>600</v>
      </c>
      <c r="C111" s="84" t="s">
        <v>601</v>
      </c>
      <c r="D111" s="97" t="s">
        <v>111</v>
      </c>
      <c r="E111" s="97" t="s">
        <v>303</v>
      </c>
      <c r="F111" s="84" t="s">
        <v>602</v>
      </c>
      <c r="G111" s="97" t="s">
        <v>311</v>
      </c>
      <c r="H111" s="97" t="s">
        <v>155</v>
      </c>
      <c r="I111" s="94">
        <v>4.6E-5</v>
      </c>
      <c r="J111" s="96">
        <v>42.3</v>
      </c>
      <c r="K111" s="84"/>
      <c r="L111" s="94">
        <v>1.9000000000000001E-8</v>
      </c>
      <c r="M111" s="95">
        <v>6.7098401118034401E-12</v>
      </c>
      <c r="N111" s="95">
        <f t="shared" si="2"/>
        <v>3.2134553260197556E-7</v>
      </c>
      <c r="O111" s="95">
        <f>L111/'סכום נכסי הקרן'!$C$42</f>
        <v>6.8626862749606419E-12</v>
      </c>
    </row>
    <row r="112" spans="2:15" s="120" customFormat="1">
      <c r="B112" s="87" t="s">
        <v>603</v>
      </c>
      <c r="C112" s="84" t="s">
        <v>604</v>
      </c>
      <c r="D112" s="97" t="s">
        <v>111</v>
      </c>
      <c r="E112" s="97" t="s">
        <v>303</v>
      </c>
      <c r="F112" s="84" t="s">
        <v>605</v>
      </c>
      <c r="G112" s="97" t="s">
        <v>330</v>
      </c>
      <c r="H112" s="97" t="s">
        <v>155</v>
      </c>
      <c r="I112" s="94">
        <v>2.215E-3</v>
      </c>
      <c r="J112" s="96">
        <v>530</v>
      </c>
      <c r="K112" s="84"/>
      <c r="L112" s="94">
        <v>1.1738999999999999E-5</v>
      </c>
      <c r="M112" s="95">
        <v>1.6875710884559242E-10</v>
      </c>
      <c r="N112" s="95">
        <f t="shared" si="2"/>
        <v>1.9854080037971528E-4</v>
      </c>
      <c r="O112" s="95">
        <f>L112/'סכום נכסי הקרן'!$C$42</f>
        <v>4.2400565358822612E-9</v>
      </c>
    </row>
    <row r="113" spans="2:15" s="120" customFormat="1">
      <c r="B113" s="87" t="s">
        <v>606</v>
      </c>
      <c r="C113" s="84" t="s">
        <v>607</v>
      </c>
      <c r="D113" s="97" t="s">
        <v>111</v>
      </c>
      <c r="E113" s="97" t="s">
        <v>303</v>
      </c>
      <c r="F113" s="84" t="s">
        <v>608</v>
      </c>
      <c r="G113" s="97" t="s">
        <v>330</v>
      </c>
      <c r="H113" s="97" t="s">
        <v>155</v>
      </c>
      <c r="I113" s="94">
        <v>4.8589999999999996E-3</v>
      </c>
      <c r="J113" s="96">
        <v>1809</v>
      </c>
      <c r="K113" s="84"/>
      <c r="L113" s="94">
        <v>8.7906999999999997E-5</v>
      </c>
      <c r="M113" s="95">
        <v>1.8887883444150151E-10</v>
      </c>
      <c r="N113" s="95">
        <f t="shared" si="2"/>
        <v>1.4867643018127296E-3</v>
      </c>
      <c r="O113" s="95">
        <f>L113/'סכום נכסי הקרן'!$C$42</f>
        <v>3.1751482230156056E-8</v>
      </c>
    </row>
    <row r="114" spans="2:15" s="120" customFormat="1">
      <c r="B114" s="87" t="s">
        <v>609</v>
      </c>
      <c r="C114" s="84" t="s">
        <v>610</v>
      </c>
      <c r="D114" s="97" t="s">
        <v>111</v>
      </c>
      <c r="E114" s="97" t="s">
        <v>303</v>
      </c>
      <c r="F114" s="84" t="s">
        <v>611</v>
      </c>
      <c r="G114" s="97" t="s">
        <v>612</v>
      </c>
      <c r="H114" s="97" t="s">
        <v>155</v>
      </c>
      <c r="I114" s="94">
        <v>3.7337000000000002E-2</v>
      </c>
      <c r="J114" s="96">
        <v>197.2</v>
      </c>
      <c r="K114" s="94">
        <v>3.6259999999999997E-6</v>
      </c>
      <c r="L114" s="94">
        <v>7.7254000000000003E-5</v>
      </c>
      <c r="M114" s="95">
        <v>2.5895239638363549E-10</v>
      </c>
      <c r="N114" s="95">
        <f t="shared" si="2"/>
        <v>1.3065909355596326E-3</v>
      </c>
      <c r="O114" s="95">
        <f>L114/'סכום נכסי הקרן'!$C$42</f>
        <v>2.7903682393989971E-8</v>
      </c>
    </row>
    <row r="115" spans="2:15" s="120" customFormat="1">
      <c r="B115" s="87" t="s">
        <v>613</v>
      </c>
      <c r="C115" s="84" t="s">
        <v>614</v>
      </c>
      <c r="D115" s="97" t="s">
        <v>111</v>
      </c>
      <c r="E115" s="97" t="s">
        <v>303</v>
      </c>
      <c r="F115" s="84" t="s">
        <v>615</v>
      </c>
      <c r="G115" s="97" t="s">
        <v>322</v>
      </c>
      <c r="H115" s="97" t="s">
        <v>155</v>
      </c>
      <c r="I115" s="94">
        <v>2.1549999999999998E-3</v>
      </c>
      <c r="J115" s="96">
        <v>1442</v>
      </c>
      <c r="K115" s="84"/>
      <c r="L115" s="94">
        <v>3.1074000000000001E-5</v>
      </c>
      <c r="M115" s="95">
        <v>2.43639676025935E-10</v>
      </c>
      <c r="N115" s="95">
        <f t="shared" si="2"/>
        <v>5.2555216210914673E-4</v>
      </c>
      <c r="O115" s="95">
        <f>L115/'סכום נכסי הקרן'!$C$42</f>
        <v>1.1223742805690894E-8</v>
      </c>
    </row>
    <row r="116" spans="2:15" s="120" customFormat="1">
      <c r="B116" s="87" t="s">
        <v>616</v>
      </c>
      <c r="C116" s="84" t="s">
        <v>617</v>
      </c>
      <c r="D116" s="97" t="s">
        <v>111</v>
      </c>
      <c r="E116" s="97" t="s">
        <v>303</v>
      </c>
      <c r="F116" s="84" t="s">
        <v>618</v>
      </c>
      <c r="G116" s="97" t="s">
        <v>178</v>
      </c>
      <c r="H116" s="97" t="s">
        <v>155</v>
      </c>
      <c r="I116" s="94">
        <v>1.1280000000000001E-3</v>
      </c>
      <c r="J116" s="96">
        <v>6806</v>
      </c>
      <c r="K116" s="84"/>
      <c r="L116" s="94">
        <v>7.6774999999999996E-5</v>
      </c>
      <c r="M116" s="95">
        <v>1.3676656203054698E-10</v>
      </c>
      <c r="N116" s="95">
        <f t="shared" si="2"/>
        <v>1.298489645553509E-3</v>
      </c>
      <c r="O116" s="95">
        <f>L116/'סכום נכסי הקרן'!$C$42</f>
        <v>2.7730670461058065E-8</v>
      </c>
    </row>
    <row r="117" spans="2:15" s="120" customFormat="1">
      <c r="B117" s="87" t="s">
        <v>619</v>
      </c>
      <c r="C117" s="84" t="s">
        <v>620</v>
      </c>
      <c r="D117" s="97" t="s">
        <v>111</v>
      </c>
      <c r="E117" s="97" t="s">
        <v>303</v>
      </c>
      <c r="F117" s="84" t="s">
        <v>621</v>
      </c>
      <c r="G117" s="97" t="s">
        <v>330</v>
      </c>
      <c r="H117" s="97" t="s">
        <v>155</v>
      </c>
      <c r="I117" s="94">
        <v>2.4839000000000003E-2</v>
      </c>
      <c r="J117" s="96">
        <v>671.8</v>
      </c>
      <c r="K117" s="84"/>
      <c r="L117" s="94">
        <v>1.6686999999999995E-4</v>
      </c>
      <c r="M117" s="95">
        <v>2.9490049384880361E-10</v>
      </c>
      <c r="N117" s="95">
        <f t="shared" si="2"/>
        <v>2.8222594223837709E-3</v>
      </c>
      <c r="O117" s="95">
        <f>L117/'סכום נכסי הקרן'!$C$42</f>
        <v>6.0272445194877993E-8</v>
      </c>
    </row>
    <row r="118" spans="2:15" s="120" customFormat="1">
      <c r="B118" s="87" t="s">
        <v>622</v>
      </c>
      <c r="C118" s="84" t="s">
        <v>623</v>
      </c>
      <c r="D118" s="97" t="s">
        <v>111</v>
      </c>
      <c r="E118" s="97" t="s">
        <v>303</v>
      </c>
      <c r="F118" s="84" t="s">
        <v>624</v>
      </c>
      <c r="G118" s="97" t="s">
        <v>330</v>
      </c>
      <c r="H118" s="97" t="s">
        <v>155</v>
      </c>
      <c r="I118" s="94">
        <v>5.8820000000000009E-3</v>
      </c>
      <c r="J118" s="96">
        <v>1155</v>
      </c>
      <c r="K118" s="84"/>
      <c r="L118" s="94">
        <v>6.7934999999999992E-5</v>
      </c>
      <c r="M118" s="95">
        <v>3.501850199754895E-10</v>
      </c>
      <c r="N118" s="95">
        <f t="shared" si="2"/>
        <v>1.1489794082797477E-3</v>
      </c>
      <c r="O118" s="95">
        <f>L118/'סכום נכסי הקרן'!$C$42</f>
        <v>2.4537715373129008E-8</v>
      </c>
    </row>
    <row r="119" spans="2:15" s="120" customFormat="1">
      <c r="B119" s="87" t="s">
        <v>625</v>
      </c>
      <c r="C119" s="84" t="s">
        <v>626</v>
      </c>
      <c r="D119" s="97" t="s">
        <v>111</v>
      </c>
      <c r="E119" s="97" t="s">
        <v>303</v>
      </c>
      <c r="F119" s="84" t="s">
        <v>627</v>
      </c>
      <c r="G119" s="97" t="s">
        <v>410</v>
      </c>
      <c r="H119" s="97" t="s">
        <v>155</v>
      </c>
      <c r="I119" s="94">
        <v>3.04E-2</v>
      </c>
      <c r="J119" s="96">
        <v>11.5</v>
      </c>
      <c r="K119" s="84"/>
      <c r="L119" s="94">
        <v>3.4960000000000005E-6</v>
      </c>
      <c r="M119" s="95">
        <v>7.3830417864038999E-11</v>
      </c>
      <c r="N119" s="95">
        <f t="shared" si="2"/>
        <v>5.9127577998763507E-5</v>
      </c>
      <c r="O119" s="95">
        <f>L119/'סכום נכסי הקרן'!$C$42</f>
        <v>1.2627342745927583E-9</v>
      </c>
    </row>
    <row r="120" spans="2:15" s="120" customFormat="1">
      <c r="B120" s="83"/>
      <c r="C120" s="84"/>
      <c r="D120" s="84"/>
      <c r="E120" s="84"/>
      <c r="F120" s="84"/>
      <c r="G120" s="84"/>
      <c r="H120" s="84"/>
      <c r="I120" s="94"/>
      <c r="J120" s="96"/>
      <c r="K120" s="84"/>
      <c r="L120" s="84"/>
      <c r="M120" s="84"/>
      <c r="N120" s="95"/>
      <c r="O120" s="84"/>
    </row>
    <row r="121" spans="2:15" s="120" customFormat="1">
      <c r="B121" s="81" t="s">
        <v>218</v>
      </c>
      <c r="C121" s="82"/>
      <c r="D121" s="82"/>
      <c r="E121" s="82"/>
      <c r="F121" s="82"/>
      <c r="G121" s="82"/>
      <c r="H121" s="82"/>
      <c r="I121" s="91"/>
      <c r="J121" s="93"/>
      <c r="K121" s="91">
        <v>2.0559999999999995E-6</v>
      </c>
      <c r="L121" s="91">
        <v>6.9105279999999991E-3</v>
      </c>
      <c r="M121" s="82"/>
      <c r="N121" s="92">
        <f t="shared" si="2"/>
        <v>0.11687722635372971</v>
      </c>
      <c r="O121" s="92">
        <f>L121/'סכום נכסי הקרן'!$C$42</f>
        <v>2.4960413504384846E-6</v>
      </c>
    </row>
    <row r="122" spans="2:15" s="120" customFormat="1">
      <c r="B122" s="102" t="s">
        <v>51</v>
      </c>
      <c r="C122" s="82"/>
      <c r="D122" s="82"/>
      <c r="E122" s="82"/>
      <c r="F122" s="82"/>
      <c r="G122" s="82"/>
      <c r="H122" s="82"/>
      <c r="I122" s="91"/>
      <c r="J122" s="93"/>
      <c r="K122" s="91">
        <v>1.2079999999999999E-6</v>
      </c>
      <c r="L122" s="91">
        <f>SUM(L123:L143)</f>
        <v>4.7919519999999995E-3</v>
      </c>
      <c r="M122" s="82"/>
      <c r="N122" s="92">
        <f t="shared" si="2"/>
        <v>8.1045914086479043E-2</v>
      </c>
      <c r="O122" s="92">
        <f>L122/'סכום נכסי הקרן'!$C$42</f>
        <v>1.7308243800352734E-6</v>
      </c>
    </row>
    <row r="123" spans="2:15" s="120" customFormat="1">
      <c r="B123" s="87" t="s">
        <v>628</v>
      </c>
      <c r="C123" s="84" t="s">
        <v>629</v>
      </c>
      <c r="D123" s="97" t="s">
        <v>630</v>
      </c>
      <c r="E123" s="97" t="s">
        <v>631</v>
      </c>
      <c r="F123" s="84" t="s">
        <v>413</v>
      </c>
      <c r="G123" s="97" t="s">
        <v>183</v>
      </c>
      <c r="H123" s="97" t="s">
        <v>154</v>
      </c>
      <c r="I123" s="94">
        <v>6.0460000000000002E-3</v>
      </c>
      <c r="J123" s="96">
        <v>794</v>
      </c>
      <c r="K123" s="84"/>
      <c r="L123" s="94">
        <v>1.74363E-4</v>
      </c>
      <c r="M123" s="95">
        <v>1.7836775566485048E-10</v>
      </c>
      <c r="N123" s="95">
        <f t="shared" si="2"/>
        <v>2.9489879526883294E-3</v>
      </c>
      <c r="O123" s="95">
        <f>L123/'סכום נכסי הקרן'!$C$42</f>
        <v>6.2978871945313803E-8</v>
      </c>
    </row>
    <row r="124" spans="2:15" s="120" customFormat="1">
      <c r="B124" s="87" t="s">
        <v>632</v>
      </c>
      <c r="C124" s="84" t="s">
        <v>633</v>
      </c>
      <c r="D124" s="97" t="s">
        <v>630</v>
      </c>
      <c r="E124" s="97" t="s">
        <v>631</v>
      </c>
      <c r="F124" s="84" t="s">
        <v>634</v>
      </c>
      <c r="G124" s="97" t="s">
        <v>635</v>
      </c>
      <c r="H124" s="97" t="s">
        <v>154</v>
      </c>
      <c r="I124" s="94">
        <v>8.5400000000000005E-4</v>
      </c>
      <c r="J124" s="96">
        <v>12649</v>
      </c>
      <c r="K124" s="84"/>
      <c r="L124" s="94">
        <v>3.9232700000000004E-4</v>
      </c>
      <c r="M124" s="95">
        <v>5.4668709731518126E-12</v>
      </c>
      <c r="N124" s="95">
        <f t="shared" si="2"/>
        <v>6.6353962510071196E-3</v>
      </c>
      <c r="O124" s="95">
        <f>L124/'סכום נכסי הקרן'!$C$42</f>
        <v>1.4170616411560443E-7</v>
      </c>
    </row>
    <row r="125" spans="2:15" s="120" customFormat="1">
      <c r="B125" s="87" t="s">
        <v>636</v>
      </c>
      <c r="C125" s="84" t="s">
        <v>637</v>
      </c>
      <c r="D125" s="97" t="s">
        <v>630</v>
      </c>
      <c r="E125" s="97" t="s">
        <v>631</v>
      </c>
      <c r="F125" s="84" t="s">
        <v>638</v>
      </c>
      <c r="G125" s="97" t="s">
        <v>635</v>
      </c>
      <c r="H125" s="97" t="s">
        <v>154</v>
      </c>
      <c r="I125" s="94">
        <v>3.2000000000000003E-4</v>
      </c>
      <c r="J125" s="96">
        <v>11905</v>
      </c>
      <c r="K125" s="84"/>
      <c r="L125" s="94">
        <v>1.3814799999999999E-4</v>
      </c>
      <c r="M125" s="95">
        <v>8.6035257140832242E-12</v>
      </c>
      <c r="N125" s="95">
        <f t="shared" si="2"/>
        <v>2.3364864546261957E-3</v>
      </c>
      <c r="O125" s="95">
        <f>L125/'סכום נכסי הקרן'!$C$42</f>
        <v>4.9898230711224352E-8</v>
      </c>
    </row>
    <row r="126" spans="2:15" s="120" customFormat="1">
      <c r="B126" s="87" t="s">
        <v>639</v>
      </c>
      <c r="C126" s="84" t="s">
        <v>640</v>
      </c>
      <c r="D126" s="97" t="s">
        <v>114</v>
      </c>
      <c r="E126" s="97" t="s">
        <v>631</v>
      </c>
      <c r="F126" s="84" t="s">
        <v>641</v>
      </c>
      <c r="G126" s="97" t="s">
        <v>642</v>
      </c>
      <c r="H126" s="97" t="s">
        <v>157</v>
      </c>
      <c r="I126" s="94">
        <v>6.3E-3</v>
      </c>
      <c r="J126" s="96">
        <v>764.5</v>
      </c>
      <c r="K126" s="84"/>
      <c r="L126" s="94">
        <v>2.27939E-4</v>
      </c>
      <c r="M126" s="95">
        <v>4.1088680191873181E-11</v>
      </c>
      <c r="N126" s="95">
        <f t="shared" si="2"/>
        <v>3.8551147029348264E-3</v>
      </c>
      <c r="O126" s="95">
        <f>L126/'סכום נכסי הקרן'!$C$42</f>
        <v>8.2330202464644928E-8</v>
      </c>
    </row>
    <row r="127" spans="2:15" s="120" customFormat="1">
      <c r="B127" s="87" t="s">
        <v>643</v>
      </c>
      <c r="C127" s="84" t="s">
        <v>644</v>
      </c>
      <c r="D127" s="97" t="s">
        <v>630</v>
      </c>
      <c r="E127" s="97" t="s">
        <v>631</v>
      </c>
      <c r="F127" s="84" t="s">
        <v>645</v>
      </c>
      <c r="G127" s="97" t="s">
        <v>493</v>
      </c>
      <c r="H127" s="97" t="s">
        <v>154</v>
      </c>
      <c r="I127" s="94">
        <v>1.7380000000000002E-3</v>
      </c>
      <c r="J127" s="96">
        <v>733</v>
      </c>
      <c r="K127" s="84"/>
      <c r="L127" s="94">
        <v>4.6259000000000006E-5</v>
      </c>
      <c r="M127" s="95">
        <v>5.2297434103728509E-11</v>
      </c>
      <c r="N127" s="95">
        <f t="shared" si="2"/>
        <v>7.8237489434919937E-4</v>
      </c>
      <c r="O127" s="95">
        <f>L127/'סכום נכסי הקרן'!$C$42</f>
        <v>1.6708473915442334E-8</v>
      </c>
    </row>
    <row r="128" spans="2:15" s="120" customFormat="1">
      <c r="B128" s="87" t="s">
        <v>646</v>
      </c>
      <c r="C128" s="84" t="s">
        <v>647</v>
      </c>
      <c r="D128" s="97" t="s">
        <v>648</v>
      </c>
      <c r="E128" s="97" t="s">
        <v>631</v>
      </c>
      <c r="F128" s="84">
        <v>29389</v>
      </c>
      <c r="G128" s="97" t="s">
        <v>307</v>
      </c>
      <c r="H128" s="97" t="s">
        <v>154</v>
      </c>
      <c r="I128" s="94">
        <v>1.5899999999999996E-4</v>
      </c>
      <c r="J128" s="96">
        <v>12879</v>
      </c>
      <c r="K128" s="94">
        <v>2.8599999999999999E-7</v>
      </c>
      <c r="L128" s="94">
        <v>7.4661000000000009E-5</v>
      </c>
      <c r="M128" s="95">
        <v>1.4910709187370379E-12</v>
      </c>
      <c r="N128" s="95">
        <f t="shared" si="2"/>
        <v>1.2627357268208473E-3</v>
      </c>
      <c r="O128" s="95">
        <f>L128/'סכום נכסי הקרן'!$C$42</f>
        <v>2.6967106314465081E-8</v>
      </c>
    </row>
    <row r="129" spans="2:15" s="120" customFormat="1">
      <c r="B129" s="87" t="s">
        <v>649</v>
      </c>
      <c r="C129" s="84" t="s">
        <v>650</v>
      </c>
      <c r="D129" s="97" t="s">
        <v>630</v>
      </c>
      <c r="E129" s="97" t="s">
        <v>631</v>
      </c>
      <c r="F129" s="84" t="s">
        <v>651</v>
      </c>
      <c r="G129" s="97" t="s">
        <v>440</v>
      </c>
      <c r="H129" s="97" t="s">
        <v>154</v>
      </c>
      <c r="I129" s="94">
        <v>1.1039999999999999E-3</v>
      </c>
      <c r="J129" s="96">
        <v>3415</v>
      </c>
      <c r="K129" s="94">
        <v>9.2199999999999981E-7</v>
      </c>
      <c r="L129" s="94">
        <v>1.3788900000000001E-4</v>
      </c>
      <c r="M129" s="95">
        <v>5.1729940099165917E-11</v>
      </c>
      <c r="N129" s="95">
        <f t="shared" si="2"/>
        <v>2.3321060076291478E-3</v>
      </c>
      <c r="O129" s="95">
        <f>L129/'סכום נכסי הקרן'!$C$42</f>
        <v>4.9804681461476211E-8</v>
      </c>
    </row>
    <row r="130" spans="2:15" s="120" customFormat="1">
      <c r="B130" s="87" t="s">
        <v>652</v>
      </c>
      <c r="C130" s="84" t="s">
        <v>653</v>
      </c>
      <c r="D130" s="97" t="s">
        <v>630</v>
      </c>
      <c r="E130" s="97" t="s">
        <v>631</v>
      </c>
      <c r="F130" s="84" t="s">
        <v>492</v>
      </c>
      <c r="G130" s="97" t="s">
        <v>493</v>
      </c>
      <c r="H130" s="97" t="s">
        <v>154</v>
      </c>
      <c r="I130" s="94">
        <v>1.3849999999999999E-3</v>
      </c>
      <c r="J130" s="96">
        <v>573</v>
      </c>
      <c r="K130" s="84"/>
      <c r="L130" s="94">
        <v>2.8824000000000004E-5</v>
      </c>
      <c r="M130" s="95">
        <v>3.4394960485157182E-11</v>
      </c>
      <c r="N130" s="95">
        <f t="shared" si="2"/>
        <v>4.8749808587996547E-4</v>
      </c>
      <c r="O130" s="95">
        <f>L130/'סכום נכסי הקרן'!$C$42</f>
        <v>1.0411056273129767E-8</v>
      </c>
    </row>
    <row r="131" spans="2:15" s="120" customFormat="1">
      <c r="B131" s="87" t="s">
        <v>654</v>
      </c>
      <c r="C131" s="84" t="s">
        <v>655</v>
      </c>
      <c r="D131" s="97" t="s">
        <v>630</v>
      </c>
      <c r="E131" s="97" t="s">
        <v>631</v>
      </c>
      <c r="F131" s="84" t="s">
        <v>656</v>
      </c>
      <c r="G131" s="97" t="s">
        <v>28</v>
      </c>
      <c r="H131" s="97" t="s">
        <v>154</v>
      </c>
      <c r="I131" s="94">
        <v>2.2550000000000001E-3</v>
      </c>
      <c r="J131" s="96">
        <v>2380</v>
      </c>
      <c r="K131" s="84"/>
      <c r="L131" s="94">
        <v>1.94907E-4</v>
      </c>
      <c r="M131" s="95">
        <v>6.4102356368507987E-11</v>
      </c>
      <c r="N131" s="95">
        <f t="shared" si="2"/>
        <v>3.2964470380449076E-3</v>
      </c>
      <c r="O131" s="95">
        <f>L131/'סכום נכסי הקרן'!$C$42</f>
        <v>7.039924177861862E-8</v>
      </c>
    </row>
    <row r="132" spans="2:15" s="120" customFormat="1">
      <c r="B132" s="87" t="s">
        <v>657</v>
      </c>
      <c r="C132" s="84" t="s">
        <v>658</v>
      </c>
      <c r="D132" s="97" t="s">
        <v>630</v>
      </c>
      <c r="E132" s="97" t="s">
        <v>631</v>
      </c>
      <c r="F132" s="84" t="s">
        <v>659</v>
      </c>
      <c r="G132" s="97" t="s">
        <v>660</v>
      </c>
      <c r="H132" s="97" t="s">
        <v>154</v>
      </c>
      <c r="I132" s="94">
        <v>5.7269999999999995E-3</v>
      </c>
      <c r="J132" s="96">
        <v>500</v>
      </c>
      <c r="K132" s="84"/>
      <c r="L132" s="94">
        <v>1.04008E-4</v>
      </c>
      <c r="M132" s="95">
        <v>2.107154025232645E-10</v>
      </c>
      <c r="N132" s="95">
        <f t="shared" si="2"/>
        <v>1.7590792713087511E-3</v>
      </c>
      <c r="O132" s="95">
        <f>L132/'סכום נכסי הקרן'!$C$42</f>
        <v>3.7567067057163494E-8</v>
      </c>
    </row>
    <row r="133" spans="2:15" s="120" customFormat="1">
      <c r="B133" s="87" t="s">
        <v>661</v>
      </c>
      <c r="C133" s="84" t="s">
        <v>662</v>
      </c>
      <c r="D133" s="97" t="s">
        <v>630</v>
      </c>
      <c r="E133" s="97" t="s">
        <v>631</v>
      </c>
      <c r="F133" s="84" t="s">
        <v>373</v>
      </c>
      <c r="G133" s="97" t="s">
        <v>183</v>
      </c>
      <c r="H133" s="97" t="s">
        <v>154</v>
      </c>
      <c r="I133" s="94">
        <v>3.4529999999999999E-3</v>
      </c>
      <c r="J133" s="96">
        <v>12251</v>
      </c>
      <c r="K133" s="84"/>
      <c r="L133" s="94">
        <v>1.536394E-3</v>
      </c>
      <c r="M133" s="95">
        <v>5.5668880787711599E-11</v>
      </c>
      <c r="N133" s="95">
        <f t="shared" si="2"/>
        <v>2.5984913064025242E-2</v>
      </c>
      <c r="O133" s="95">
        <f>L133/'סכום נכסי הקרן'!$C$42</f>
        <v>5.5493631667009898E-7</v>
      </c>
    </row>
    <row r="134" spans="2:15" s="120" customFormat="1">
      <c r="B134" s="87" t="s">
        <v>663</v>
      </c>
      <c r="C134" s="84" t="s">
        <v>664</v>
      </c>
      <c r="D134" s="97" t="s">
        <v>630</v>
      </c>
      <c r="E134" s="97" t="s">
        <v>631</v>
      </c>
      <c r="F134" s="84" t="s">
        <v>468</v>
      </c>
      <c r="G134" s="97" t="s">
        <v>352</v>
      </c>
      <c r="H134" s="97" t="s">
        <v>154</v>
      </c>
      <c r="I134" s="94">
        <v>2.5600000000000002E-3</v>
      </c>
      <c r="J134" s="96">
        <v>2518</v>
      </c>
      <c r="K134" s="84"/>
      <c r="L134" s="94">
        <v>2.34119E-4</v>
      </c>
      <c r="M134" s="95">
        <v>9.1698738837872516E-11</v>
      </c>
      <c r="N134" s="95">
        <f t="shared" si="2"/>
        <v>3.9596365656443108E-3</v>
      </c>
      <c r="O134" s="95">
        <f>L134/'סכום נכסי הקרן'!$C$42</f>
        <v>8.4562381474079502E-8</v>
      </c>
    </row>
    <row r="135" spans="2:15" s="120" customFormat="1">
      <c r="B135" s="87" t="s">
        <v>667</v>
      </c>
      <c r="C135" s="84" t="s">
        <v>668</v>
      </c>
      <c r="D135" s="97" t="s">
        <v>630</v>
      </c>
      <c r="E135" s="97" t="s">
        <v>631</v>
      </c>
      <c r="F135" s="84" t="s">
        <v>486</v>
      </c>
      <c r="G135" s="97" t="s">
        <v>322</v>
      </c>
      <c r="H135" s="97" t="s">
        <v>154</v>
      </c>
      <c r="I135" s="94">
        <v>2.22E-4</v>
      </c>
      <c r="J135" s="96">
        <v>374</v>
      </c>
      <c r="K135" s="84"/>
      <c r="L135" s="94">
        <v>3.0140000000000003E-6</v>
      </c>
      <c r="M135" s="95">
        <v>1.359440768688067E-12</v>
      </c>
      <c r="N135" s="95">
        <f t="shared" si="2"/>
        <v>5.0975549224334441E-5</v>
      </c>
      <c r="O135" s="95">
        <f>L135/'סכום נכסי הקרן'!$C$42</f>
        <v>1.0886387596174409E-9</v>
      </c>
    </row>
    <row r="136" spans="2:15" s="120" customFormat="1">
      <c r="B136" s="87" t="s">
        <v>671</v>
      </c>
      <c r="C136" s="84" t="s">
        <v>672</v>
      </c>
      <c r="D136" s="97" t="s">
        <v>114</v>
      </c>
      <c r="E136" s="97" t="s">
        <v>631</v>
      </c>
      <c r="F136" s="84" t="s">
        <v>602</v>
      </c>
      <c r="G136" s="97" t="s">
        <v>311</v>
      </c>
      <c r="H136" s="97" t="s">
        <v>157</v>
      </c>
      <c r="I136" s="94">
        <v>5.5999999999999999E-5</v>
      </c>
      <c r="J136" s="96">
        <v>35</v>
      </c>
      <c r="K136" s="84"/>
      <c r="L136" s="94">
        <v>9.2999999999999999E-8</v>
      </c>
      <c r="M136" s="95">
        <v>8.1685010056737529E-12</v>
      </c>
      <c r="N136" s="95">
        <f t="shared" si="2"/>
        <v>1.5729018174728277E-6</v>
      </c>
      <c r="O136" s="95">
        <f>L136/'סכום נכסי הקרן'!$C$42</f>
        <v>3.3591043345859981E-11</v>
      </c>
    </row>
    <row r="137" spans="2:15" s="120" customFormat="1">
      <c r="B137" s="87" t="s">
        <v>673</v>
      </c>
      <c r="C137" s="84" t="s">
        <v>674</v>
      </c>
      <c r="D137" s="97" t="s">
        <v>630</v>
      </c>
      <c r="E137" s="97" t="s">
        <v>631</v>
      </c>
      <c r="F137" s="84" t="s">
        <v>499</v>
      </c>
      <c r="G137" s="97" t="s">
        <v>493</v>
      </c>
      <c r="H137" s="97" t="s">
        <v>154</v>
      </c>
      <c r="I137" s="94">
        <v>1.17E-3</v>
      </c>
      <c r="J137" s="96">
        <v>831</v>
      </c>
      <c r="K137" s="84"/>
      <c r="L137" s="94">
        <v>3.5305000000000002E-5</v>
      </c>
      <c r="M137" s="95">
        <v>4.1242650216042751E-11</v>
      </c>
      <c r="N137" s="95">
        <f t="shared" si="2"/>
        <v>5.9711073834277611E-4</v>
      </c>
      <c r="O137" s="95">
        <f>L137/'סכום נכסי הקרן'!$C$42</f>
        <v>1.2751954680920288E-8</v>
      </c>
    </row>
    <row r="138" spans="2:15" s="120" customFormat="1">
      <c r="B138" s="87" t="s">
        <v>677</v>
      </c>
      <c r="C138" s="84" t="s">
        <v>678</v>
      </c>
      <c r="D138" s="97" t="s">
        <v>630</v>
      </c>
      <c r="E138" s="97" t="s">
        <v>631</v>
      </c>
      <c r="F138" s="84" t="s">
        <v>679</v>
      </c>
      <c r="G138" s="97" t="s">
        <v>680</v>
      </c>
      <c r="H138" s="97" t="s">
        <v>154</v>
      </c>
      <c r="I138" s="94">
        <v>1.6280000000000001E-3</v>
      </c>
      <c r="J138" s="96">
        <v>3768</v>
      </c>
      <c r="K138" s="84"/>
      <c r="L138" s="94">
        <v>2.2276299999999998E-4</v>
      </c>
      <c r="M138" s="95">
        <v>3.4451216041163362E-11</v>
      </c>
      <c r="N138" s="95">
        <f t="shared" si="2"/>
        <v>3.7675734146849407E-3</v>
      </c>
      <c r="O138" s="95">
        <f>L138/'סכום נכסי הקרן'!$C$42</f>
        <v>8.0460662245739862E-8</v>
      </c>
    </row>
    <row r="139" spans="2:15" s="120" customFormat="1">
      <c r="B139" s="87" t="s">
        <v>681</v>
      </c>
      <c r="C139" s="84" t="s">
        <v>682</v>
      </c>
      <c r="D139" s="97" t="s">
        <v>630</v>
      </c>
      <c r="E139" s="97" t="s">
        <v>631</v>
      </c>
      <c r="F139" s="84" t="s">
        <v>355</v>
      </c>
      <c r="G139" s="97" t="s">
        <v>330</v>
      </c>
      <c r="H139" s="97" t="s">
        <v>154</v>
      </c>
      <c r="I139" s="94">
        <v>9.9380000000000007E-3</v>
      </c>
      <c r="J139" s="96">
        <v>1568</v>
      </c>
      <c r="K139" s="84"/>
      <c r="L139" s="94">
        <v>5.6598899999999992E-4</v>
      </c>
      <c r="M139" s="95">
        <v>9.1225474687920526E-12</v>
      </c>
      <c r="N139" s="95">
        <f t="shared" si="2"/>
        <v>9.5725282448347118E-3</v>
      </c>
      <c r="O139" s="95">
        <f>L139/'סכום נכסי הקרן'!$C$42</f>
        <v>2.0443183905677359E-7</v>
      </c>
    </row>
    <row r="140" spans="2:15" s="120" customFormat="1">
      <c r="B140" s="87" t="s">
        <v>683</v>
      </c>
      <c r="C140" s="84" t="s">
        <v>684</v>
      </c>
      <c r="D140" s="97" t="s">
        <v>630</v>
      </c>
      <c r="E140" s="97" t="s">
        <v>631</v>
      </c>
      <c r="F140" s="84" t="s">
        <v>351</v>
      </c>
      <c r="G140" s="97" t="s">
        <v>352</v>
      </c>
      <c r="H140" s="97" t="s">
        <v>154</v>
      </c>
      <c r="I140" s="94">
        <v>2.9039999999999999E-3</v>
      </c>
      <c r="J140" s="96">
        <v>1656</v>
      </c>
      <c r="K140" s="84"/>
      <c r="L140" s="94">
        <v>1.74678E-4</v>
      </c>
      <c r="M140" s="95">
        <v>2.7426635567909337E-11</v>
      </c>
      <c r="N140" s="95">
        <f t="shared" si="2"/>
        <v>2.9543155233604148E-3</v>
      </c>
      <c r="O140" s="95">
        <f>L140/'סכום נכסי הקרן'!$C$42</f>
        <v>6.3092648059872367E-8</v>
      </c>
    </row>
    <row r="141" spans="2:15" s="120" customFormat="1">
      <c r="B141" s="87" t="s">
        <v>685</v>
      </c>
      <c r="C141" s="84" t="s">
        <v>686</v>
      </c>
      <c r="D141" s="97" t="s">
        <v>630</v>
      </c>
      <c r="E141" s="97" t="s">
        <v>631</v>
      </c>
      <c r="F141" s="84" t="s">
        <v>687</v>
      </c>
      <c r="G141" s="97" t="s">
        <v>688</v>
      </c>
      <c r="H141" s="97" t="s">
        <v>154</v>
      </c>
      <c r="I141" s="94">
        <v>1.06E-3</v>
      </c>
      <c r="J141" s="96">
        <v>3694</v>
      </c>
      <c r="K141" s="84"/>
      <c r="L141" s="94">
        <v>1.4220300000000001E-4</v>
      </c>
      <c r="M141" s="95">
        <v>5.176680344335195E-11</v>
      </c>
      <c r="N141" s="95">
        <f t="shared" si="2"/>
        <v>2.4050683564525647E-3</v>
      </c>
      <c r="O141" s="95">
        <f>L141/'סכום נכסי הקרן'!$C$42</f>
        <v>5.1362872439906747E-8</v>
      </c>
    </row>
    <row r="142" spans="2:15" s="120" customFormat="1">
      <c r="B142" s="87" t="s">
        <v>689</v>
      </c>
      <c r="C142" s="84" t="s">
        <v>690</v>
      </c>
      <c r="D142" s="97" t="s">
        <v>630</v>
      </c>
      <c r="E142" s="97" t="s">
        <v>631</v>
      </c>
      <c r="F142" s="84" t="s">
        <v>691</v>
      </c>
      <c r="G142" s="97" t="s">
        <v>635</v>
      </c>
      <c r="H142" s="97" t="s">
        <v>154</v>
      </c>
      <c r="I142" s="94">
        <v>3.8999999999999999E-4</v>
      </c>
      <c r="J142" s="96">
        <v>5986</v>
      </c>
      <c r="K142" s="84"/>
      <c r="L142" s="94">
        <v>8.4793999999999988E-5</v>
      </c>
      <c r="M142" s="95">
        <v>5.9694596931826291E-12</v>
      </c>
      <c r="N142" s="95">
        <f t="shared" si="2"/>
        <v>1.4341143732343111E-3</v>
      </c>
      <c r="O142" s="95">
        <f>L142/'סכום נכסי הקרן'!$C$42</f>
        <v>3.0627085263105927E-8</v>
      </c>
    </row>
    <row r="143" spans="2:15" s="120" customFormat="1">
      <c r="B143" s="87" t="s">
        <v>692</v>
      </c>
      <c r="C143" s="84" t="s">
        <v>693</v>
      </c>
      <c r="D143" s="97" t="s">
        <v>630</v>
      </c>
      <c r="E143" s="97" t="s">
        <v>631</v>
      </c>
      <c r="F143" s="84" t="s">
        <v>694</v>
      </c>
      <c r="G143" s="97" t="s">
        <v>635</v>
      </c>
      <c r="H143" s="97" t="s">
        <v>154</v>
      </c>
      <c r="I143" s="94">
        <v>6.2299999999999996E-4</v>
      </c>
      <c r="J143" s="96">
        <v>12083</v>
      </c>
      <c r="K143" s="84"/>
      <c r="L143" s="94">
        <v>2.7327500000000002E-4</v>
      </c>
      <c r="M143" s="95">
        <v>1.2885321527759004E-11</v>
      </c>
      <c r="N143" s="95">
        <f t="shared" si="2"/>
        <v>4.6218789695686774E-3</v>
      </c>
      <c r="O143" s="95">
        <f>L143/'סכום נכסי הקרן'!$C$42</f>
        <v>9.8705294304729967E-8</v>
      </c>
    </row>
    <row r="144" spans="2:15" s="120" customFormat="1">
      <c r="B144" s="83"/>
      <c r="C144" s="84"/>
      <c r="D144" s="84"/>
      <c r="E144" s="84"/>
      <c r="F144" s="84"/>
      <c r="G144" s="84"/>
      <c r="H144" s="84"/>
      <c r="I144" s="94"/>
      <c r="J144" s="96"/>
      <c r="K144" s="84"/>
      <c r="L144" s="84"/>
      <c r="M144" s="84"/>
      <c r="N144" s="95"/>
      <c r="O144" s="84"/>
    </row>
    <row r="145" spans="2:15" s="120" customFormat="1">
      <c r="B145" s="102" t="s">
        <v>50</v>
      </c>
      <c r="C145" s="82"/>
      <c r="D145" s="82"/>
      <c r="E145" s="82"/>
      <c r="F145" s="82"/>
      <c r="G145" s="82"/>
      <c r="H145" s="82"/>
      <c r="I145" s="91"/>
      <c r="J145" s="93"/>
      <c r="K145" s="91">
        <v>8.4799999999999997E-7</v>
      </c>
      <c r="L145" s="91">
        <f>SUM(L146:L154)</f>
        <v>2.1185760000000001E-3</v>
      </c>
      <c r="M145" s="82"/>
      <c r="N145" s="92">
        <f t="shared" ref="N145:N153" si="3">L145/$L$11</f>
        <v>3.5831312267250684E-2</v>
      </c>
      <c r="O145" s="92">
        <f>L145/'סכום נכסי הקרן'!$C$42</f>
        <v>7.6521697040321144E-7</v>
      </c>
    </row>
    <row r="146" spans="2:15" s="120" customFormat="1">
      <c r="B146" s="87" t="s">
        <v>695</v>
      </c>
      <c r="C146" s="84" t="s">
        <v>696</v>
      </c>
      <c r="D146" s="97" t="s">
        <v>648</v>
      </c>
      <c r="E146" s="97" t="s">
        <v>631</v>
      </c>
      <c r="F146" s="84"/>
      <c r="G146" s="97" t="s">
        <v>307</v>
      </c>
      <c r="H146" s="97" t="s">
        <v>154</v>
      </c>
      <c r="I146" s="94">
        <v>6.8999999999999997E-4</v>
      </c>
      <c r="J146" s="96">
        <v>2731</v>
      </c>
      <c r="K146" s="84"/>
      <c r="L146" s="94">
        <v>6.8441000000000004E-5</v>
      </c>
      <c r="M146" s="95">
        <v>1.7900202526263883E-12</v>
      </c>
      <c r="N146" s="95">
        <f t="shared" si="3"/>
        <v>1.1575373472006215E-3</v>
      </c>
      <c r="O146" s="95">
        <f>L146/'סכום נכסי הקרן'!$C$42</f>
        <v>2.4720479544451648E-8</v>
      </c>
    </row>
    <row r="147" spans="2:15" s="120" customFormat="1">
      <c r="B147" s="87" t="s">
        <v>697</v>
      </c>
      <c r="C147" s="84" t="s">
        <v>698</v>
      </c>
      <c r="D147" s="97" t="s">
        <v>630</v>
      </c>
      <c r="E147" s="97" t="s">
        <v>631</v>
      </c>
      <c r="F147" s="84"/>
      <c r="G147" s="97" t="s">
        <v>688</v>
      </c>
      <c r="H147" s="97" t="s">
        <v>154</v>
      </c>
      <c r="I147" s="94">
        <v>5.4300000000000008E-3</v>
      </c>
      <c r="J147" s="96">
        <v>2834</v>
      </c>
      <c r="K147" s="84"/>
      <c r="L147" s="94">
        <v>5.58915E-4</v>
      </c>
      <c r="M147" s="95">
        <v>1.0524276709586089E-11</v>
      </c>
      <c r="N147" s="95">
        <f t="shared" si="3"/>
        <v>9.4528862291701661E-3</v>
      </c>
      <c r="O147" s="95">
        <f>L147/'סכום נכסי הקרן'!$C$42</f>
        <v>2.0187675259840144E-7</v>
      </c>
    </row>
    <row r="148" spans="2:15" s="120" customFormat="1">
      <c r="B148" s="87" t="s">
        <v>699</v>
      </c>
      <c r="C148" s="84" t="s">
        <v>700</v>
      </c>
      <c r="D148" s="97" t="s">
        <v>648</v>
      </c>
      <c r="E148" s="97" t="s">
        <v>631</v>
      </c>
      <c r="F148" s="84"/>
      <c r="G148" s="97" t="s">
        <v>307</v>
      </c>
      <c r="H148" s="97" t="s">
        <v>154</v>
      </c>
      <c r="I148" s="94">
        <v>5.4299999999999997E-4</v>
      </c>
      <c r="J148" s="96">
        <v>5276</v>
      </c>
      <c r="K148" s="94">
        <v>8.4799999999999997E-7</v>
      </c>
      <c r="L148" s="94">
        <v>1.0489999999999997E-4</v>
      </c>
      <c r="M148" s="95">
        <v>8.9934728603679641E-13</v>
      </c>
      <c r="N148" s="95">
        <f t="shared" si="3"/>
        <v>1.7741655984182751E-3</v>
      </c>
      <c r="O148" s="95">
        <f>L148/'סכום נכסי הקרן'!$C$42</f>
        <v>3.7889252118072168E-8</v>
      </c>
    </row>
    <row r="149" spans="2:15" s="120" customFormat="1">
      <c r="B149" s="87" t="s">
        <v>665</v>
      </c>
      <c r="C149" s="84" t="s">
        <v>666</v>
      </c>
      <c r="D149" s="97" t="s">
        <v>648</v>
      </c>
      <c r="E149" s="97" t="s">
        <v>631</v>
      </c>
      <c r="F149" s="84"/>
      <c r="G149" s="97" t="s">
        <v>181</v>
      </c>
      <c r="H149" s="97" t="s">
        <v>154</v>
      </c>
      <c r="I149" s="94">
        <v>3.1180000000000001E-3</v>
      </c>
      <c r="J149" s="96">
        <v>5515</v>
      </c>
      <c r="K149" s="84"/>
      <c r="L149" s="94">
        <v>6.2456499999999999E-4</v>
      </c>
      <c r="M149" s="95">
        <v>6.1496376861473436E-11</v>
      </c>
      <c r="N149" s="95">
        <f>L149/$L$11</f>
        <v>1.0563219608923834E-2</v>
      </c>
      <c r="O149" s="95">
        <f>L149/'סכום נכסי הקרן'!$C$42</f>
        <v>2.255891396484628E-7</v>
      </c>
    </row>
    <row r="150" spans="2:15" s="120" customFormat="1">
      <c r="B150" s="87" t="s">
        <v>701</v>
      </c>
      <c r="C150" s="84" t="s">
        <v>702</v>
      </c>
      <c r="D150" s="97" t="s">
        <v>648</v>
      </c>
      <c r="E150" s="97" t="s">
        <v>631</v>
      </c>
      <c r="F150" s="84"/>
      <c r="G150" s="97" t="s">
        <v>703</v>
      </c>
      <c r="H150" s="97" t="s">
        <v>154</v>
      </c>
      <c r="I150" s="94">
        <v>1.5699999999999999E-4</v>
      </c>
      <c r="J150" s="96">
        <v>24288</v>
      </c>
      <c r="K150" s="84"/>
      <c r="L150" s="94">
        <v>1.3840799999999999E-4</v>
      </c>
      <c r="M150" s="95">
        <v>1.6749712345027686E-12</v>
      </c>
      <c r="N150" s="95">
        <f t="shared" si="3"/>
        <v>2.340883814546012E-3</v>
      </c>
      <c r="O150" s="95">
        <f>L150/'סכום נכסי הקרן'!$C$42</f>
        <v>4.9992141154986969E-8</v>
      </c>
    </row>
    <row r="151" spans="2:15" s="120" customFormat="1">
      <c r="B151" s="87" t="s">
        <v>669</v>
      </c>
      <c r="C151" s="84" t="s">
        <v>670</v>
      </c>
      <c r="D151" s="97" t="s">
        <v>630</v>
      </c>
      <c r="E151" s="97" t="s">
        <v>631</v>
      </c>
      <c r="F151" s="84"/>
      <c r="G151" s="97" t="s">
        <v>330</v>
      </c>
      <c r="H151" s="97" t="s">
        <v>154</v>
      </c>
      <c r="I151" s="94">
        <v>2.2680000000000001E-3</v>
      </c>
      <c r="J151" s="96">
        <v>4816</v>
      </c>
      <c r="K151" s="84"/>
      <c r="L151" s="94">
        <v>3.9674799999999999E-4</v>
      </c>
      <c r="M151" s="95">
        <v>1.6692049548096982E-11</v>
      </c>
      <c r="N151" s="95">
        <f>L151/$L$11</f>
        <v>6.7101682825667676E-3</v>
      </c>
      <c r="O151" s="95">
        <f>L151/'סכום נכסי הקרן'!$C$42</f>
        <v>1.433030028535834E-7</v>
      </c>
    </row>
    <row r="152" spans="2:15" s="120" customFormat="1">
      <c r="B152" s="87" t="s">
        <v>675</v>
      </c>
      <c r="C152" s="84" t="s">
        <v>676</v>
      </c>
      <c r="D152" s="97" t="s">
        <v>630</v>
      </c>
      <c r="E152" s="97" t="s">
        <v>631</v>
      </c>
      <c r="F152" s="84"/>
      <c r="G152" s="97" t="s">
        <v>183</v>
      </c>
      <c r="H152" s="97" t="s">
        <v>154</v>
      </c>
      <c r="I152" s="94">
        <v>1.5310000000000002E-3</v>
      </c>
      <c r="J152" s="96">
        <v>1528</v>
      </c>
      <c r="K152" s="84"/>
      <c r="L152" s="94">
        <v>8.4958000000000009E-5</v>
      </c>
      <c r="M152" s="95">
        <v>3.0745246912346831E-11</v>
      </c>
      <c r="N152" s="95">
        <f>L152/$L$11</f>
        <v>1.4368880925683496E-3</v>
      </c>
      <c r="O152" s="95">
        <f>L152/'סכום נכסי הקרן'!$C$42</f>
        <v>3.0686321081479276E-8</v>
      </c>
    </row>
    <row r="153" spans="2:15" s="120" customFormat="1">
      <c r="B153" s="87" t="s">
        <v>704</v>
      </c>
      <c r="C153" s="84" t="s">
        <v>705</v>
      </c>
      <c r="D153" s="97" t="s">
        <v>630</v>
      </c>
      <c r="E153" s="97" t="s">
        <v>631</v>
      </c>
      <c r="F153" s="84"/>
      <c r="G153" s="97" t="s">
        <v>635</v>
      </c>
      <c r="H153" s="97" t="s">
        <v>154</v>
      </c>
      <c r="I153" s="94">
        <v>6.5399999999999996E-4</v>
      </c>
      <c r="J153" s="96">
        <v>5963</v>
      </c>
      <c r="K153" s="84"/>
      <c r="L153" s="94">
        <v>1.4164099999999999E-4</v>
      </c>
      <c r="M153" s="95">
        <v>2.1813800137093396E-11</v>
      </c>
      <c r="N153" s="95">
        <f t="shared" si="3"/>
        <v>2.3955632938566533E-3</v>
      </c>
      <c r="O153" s="95">
        <f>L153/'סכום נכסי הקרן'!$C$42</f>
        <v>5.1159881403773699E-8</v>
      </c>
    </row>
    <row r="154" spans="2:15">
      <c r="E154" s="1"/>
      <c r="F154" s="1"/>
      <c r="G154" s="1"/>
    </row>
    <row r="155" spans="2:15">
      <c r="E155" s="1"/>
      <c r="F155" s="1"/>
      <c r="G155" s="1"/>
    </row>
    <row r="156" spans="2:15">
      <c r="E156" s="1"/>
      <c r="F156" s="1"/>
      <c r="G156" s="1"/>
    </row>
    <row r="157" spans="2:15">
      <c r="B157" s="99" t="s">
        <v>237</v>
      </c>
      <c r="E157" s="1"/>
      <c r="F157" s="1"/>
      <c r="G157" s="1"/>
    </row>
    <row r="158" spans="2:15">
      <c r="B158" s="99" t="s">
        <v>103</v>
      </c>
      <c r="E158" s="1"/>
      <c r="F158" s="1"/>
      <c r="G158" s="1"/>
    </row>
    <row r="159" spans="2:15">
      <c r="B159" s="99" t="s">
        <v>220</v>
      </c>
      <c r="E159" s="1"/>
      <c r="F159" s="1"/>
      <c r="G159" s="1"/>
    </row>
    <row r="160" spans="2:15">
      <c r="B160" s="99" t="s">
        <v>228</v>
      </c>
      <c r="E160" s="1"/>
      <c r="F160" s="1"/>
      <c r="G160" s="1"/>
    </row>
    <row r="161" spans="2:7">
      <c r="B161" s="99" t="s">
        <v>234</v>
      </c>
      <c r="E161" s="1"/>
      <c r="F161" s="1"/>
      <c r="G161" s="1"/>
    </row>
    <row r="162" spans="2:7">
      <c r="E162" s="1"/>
      <c r="F162" s="1"/>
      <c r="G162" s="1"/>
    </row>
    <row r="163" spans="2:7">
      <c r="E163" s="1"/>
      <c r="F163" s="1"/>
      <c r="G163" s="1"/>
    </row>
    <row r="164" spans="2:7">
      <c r="E164" s="1"/>
      <c r="F164" s="1"/>
      <c r="G164" s="1"/>
    </row>
    <row r="165" spans="2:7">
      <c r="E165" s="1"/>
      <c r="F165" s="1"/>
      <c r="G165" s="1"/>
    </row>
    <row r="166" spans="2:7">
      <c r="E166" s="1"/>
      <c r="F166" s="1"/>
      <c r="G166" s="1"/>
    </row>
    <row r="167" spans="2:7">
      <c r="E167" s="1"/>
      <c r="F167" s="1"/>
      <c r="G167" s="1"/>
    </row>
    <row r="168" spans="2:7">
      <c r="E168" s="1"/>
      <c r="F168" s="1"/>
      <c r="G168" s="1"/>
    </row>
    <row r="169" spans="2:7">
      <c r="E169" s="1"/>
      <c r="F169" s="1"/>
      <c r="G169" s="1"/>
    </row>
    <row r="170" spans="2:7">
      <c r="E170" s="1"/>
      <c r="F170" s="1"/>
      <c r="G170" s="1"/>
    </row>
    <row r="171" spans="2:7">
      <c r="E171" s="1"/>
      <c r="F171" s="1"/>
      <c r="G171" s="1"/>
    </row>
    <row r="172" spans="2:7">
      <c r="E172" s="1"/>
      <c r="F172" s="1"/>
      <c r="G172" s="1"/>
    </row>
    <row r="173" spans="2:7">
      <c r="E173" s="1"/>
      <c r="F173" s="1"/>
      <c r="G173" s="1"/>
    </row>
    <row r="174" spans="2:7">
      <c r="E174" s="1"/>
      <c r="F174" s="1"/>
      <c r="G174" s="1"/>
    </row>
    <row r="175" spans="2:7">
      <c r="E175" s="1"/>
      <c r="F175" s="1"/>
      <c r="G175" s="1"/>
    </row>
    <row r="176" spans="2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59 B161"/>
    <dataValidation type="list" allowBlank="1" showInputMessage="1" showErrorMessage="1" sqref="E12:E35 E37:E134 E135 E136:E137 E138:E357">
      <formula1>$BF$6:$BF$23</formula1>
    </dataValidation>
    <dataValidation type="list" allowBlank="1" showInputMessage="1" showErrorMessage="1" sqref="H12:H35 H37:H134 H135 H136:H137 H138:H357">
      <formula1>$BJ$6:$BJ$19</formula1>
    </dataValidation>
    <dataValidation type="list" allowBlank="1" showInputMessage="1" showErrorMessage="1" sqref="G12:G35 G37:G134 G135 G136:G137 G138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54"/>
  <sheetViews>
    <sheetView rightToLeft="1" workbookViewId="0">
      <selection activeCell="D45" sqref="D45"/>
    </sheetView>
  </sheetViews>
  <sheetFormatPr defaultColWidth="9.140625" defaultRowHeight="18"/>
  <cols>
    <col min="1" max="1" width="6.28515625" style="1" customWidth="1"/>
    <col min="2" max="2" width="99.85546875" style="2" bestFit="1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10.7109375" style="1" bestFit="1" customWidth="1"/>
    <col min="10" max="10" width="8.28515625" style="1" bestFit="1" customWidth="1"/>
    <col min="11" max="11" width="8" style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170</v>
      </c>
      <c r="C1" s="78" t="s" vm="1">
        <v>238</v>
      </c>
    </row>
    <row r="2" spans="2:63">
      <c r="B2" s="57" t="s">
        <v>169</v>
      </c>
      <c r="C2" s="78" t="s">
        <v>239</v>
      </c>
    </row>
    <row r="3" spans="2:63">
      <c r="B3" s="57" t="s">
        <v>171</v>
      </c>
      <c r="C3" s="78" t="s">
        <v>240</v>
      </c>
    </row>
    <row r="4" spans="2:63">
      <c r="B4" s="57" t="s">
        <v>172</v>
      </c>
      <c r="C4" s="78">
        <v>12146</v>
      </c>
    </row>
    <row r="6" spans="2:63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K6" s="3"/>
    </row>
    <row r="7" spans="2:63" ht="26.25" customHeight="1">
      <c r="B7" s="136" t="s">
        <v>81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H7" s="3"/>
      <c r="BK7" s="3"/>
    </row>
    <row r="8" spans="2:63" s="3" customFormat="1" ht="74.25" customHeight="1">
      <c r="B8" s="23" t="s">
        <v>106</v>
      </c>
      <c r="C8" s="31" t="s">
        <v>37</v>
      </c>
      <c r="D8" s="31" t="s">
        <v>110</v>
      </c>
      <c r="E8" s="31" t="s">
        <v>108</v>
      </c>
      <c r="F8" s="31" t="s">
        <v>52</v>
      </c>
      <c r="G8" s="31" t="s">
        <v>92</v>
      </c>
      <c r="H8" s="31" t="s">
        <v>222</v>
      </c>
      <c r="I8" s="31" t="s">
        <v>221</v>
      </c>
      <c r="J8" s="31" t="s">
        <v>236</v>
      </c>
      <c r="K8" s="31" t="s">
        <v>49</v>
      </c>
      <c r="L8" s="31" t="s">
        <v>48</v>
      </c>
      <c r="M8" s="31" t="s">
        <v>173</v>
      </c>
      <c r="N8" s="15" t="s">
        <v>175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229</v>
      </c>
      <c r="I9" s="33"/>
      <c r="J9" s="17" t="s">
        <v>225</v>
      </c>
      <c r="K9" s="33" t="s">
        <v>225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4" customFormat="1" ht="18" customHeight="1">
      <c r="B11" s="79" t="s">
        <v>31</v>
      </c>
      <c r="C11" s="80"/>
      <c r="D11" s="80"/>
      <c r="E11" s="80"/>
      <c r="F11" s="80"/>
      <c r="G11" s="80"/>
      <c r="H11" s="88"/>
      <c r="I11" s="90"/>
      <c r="J11" s="80"/>
      <c r="K11" s="88">
        <v>853.10481485319997</v>
      </c>
      <c r="L11" s="80"/>
      <c r="M11" s="89">
        <f>K11/$K$11</f>
        <v>1</v>
      </c>
      <c r="N11" s="89">
        <f>K11/'סכום נכסי הקרן'!$C$42</f>
        <v>0.30813635284188923</v>
      </c>
      <c r="O11" s="5"/>
      <c r="BH11" s="1"/>
      <c r="BI11" s="3"/>
      <c r="BK11" s="1"/>
    </row>
    <row r="12" spans="2:63" ht="20.25">
      <c r="B12" s="81" t="s">
        <v>219</v>
      </c>
      <c r="C12" s="82"/>
      <c r="D12" s="82"/>
      <c r="E12" s="82"/>
      <c r="F12" s="82"/>
      <c r="G12" s="82"/>
      <c r="H12" s="91"/>
      <c r="I12" s="93"/>
      <c r="J12" s="82"/>
      <c r="K12" s="91">
        <v>491.67508485299993</v>
      </c>
      <c r="L12" s="82"/>
      <c r="M12" s="92">
        <f t="shared" ref="M12:M24" si="0">K12/$K$11</f>
        <v>0.57633608003678427</v>
      </c>
      <c r="N12" s="92">
        <f>K12/'סכום נכסי הקרן'!$C$42</f>
        <v>0.17759009771372586</v>
      </c>
      <c r="BI12" s="4"/>
    </row>
    <row r="13" spans="2:63">
      <c r="B13" s="102" t="s">
        <v>54</v>
      </c>
      <c r="C13" s="82"/>
      <c r="D13" s="82"/>
      <c r="E13" s="82"/>
      <c r="F13" s="82"/>
      <c r="G13" s="82"/>
      <c r="H13" s="91"/>
      <c r="I13" s="93"/>
      <c r="J13" s="82"/>
      <c r="K13" s="91">
        <v>163.46432485299999</v>
      </c>
      <c r="L13" s="82"/>
      <c r="M13" s="92">
        <f t="shared" si="0"/>
        <v>0.1916110681911091</v>
      </c>
      <c r="N13" s="92">
        <f>K13/'סכום נכסי הקרן'!$C$42</f>
        <v>5.9042335716546886E-2</v>
      </c>
    </row>
    <row r="14" spans="2:63">
      <c r="B14" s="87" t="s">
        <v>706</v>
      </c>
      <c r="C14" s="84" t="s">
        <v>707</v>
      </c>
      <c r="D14" s="97" t="s">
        <v>111</v>
      </c>
      <c r="E14" s="84" t="s">
        <v>708</v>
      </c>
      <c r="F14" s="97" t="s">
        <v>709</v>
      </c>
      <c r="G14" s="97" t="s">
        <v>155</v>
      </c>
      <c r="H14" s="94">
        <v>2581</v>
      </c>
      <c r="I14" s="96">
        <v>1397</v>
      </c>
      <c r="J14" s="84"/>
      <c r="K14" s="94">
        <v>36.056570000000001</v>
      </c>
      <c r="L14" s="95">
        <v>3.3524761757923683E-4</v>
      </c>
      <c r="M14" s="95">
        <f t="shared" si="0"/>
        <v>4.2265111358215132E-2</v>
      </c>
      <c r="N14" s="95">
        <f>K14/'סכום נכסי הקרן'!$C$42</f>
        <v>1.3023417266376718E-2</v>
      </c>
    </row>
    <row r="15" spans="2:63">
      <c r="B15" s="87" t="s">
        <v>710</v>
      </c>
      <c r="C15" s="84" t="s">
        <v>711</v>
      </c>
      <c r="D15" s="97" t="s">
        <v>111</v>
      </c>
      <c r="E15" s="84" t="s">
        <v>708</v>
      </c>
      <c r="F15" s="97" t="s">
        <v>709</v>
      </c>
      <c r="G15" s="97" t="s">
        <v>155</v>
      </c>
      <c r="H15" s="94">
        <v>1.95E-2</v>
      </c>
      <c r="I15" s="96">
        <v>2097</v>
      </c>
      <c r="J15" s="84"/>
      <c r="K15" s="94">
        <v>4.0891199999999999E-4</v>
      </c>
      <c r="L15" s="95">
        <v>7.4025359341871283E-10</v>
      </c>
      <c r="M15" s="95">
        <f t="shared" si="0"/>
        <v>4.7932211010948807E-7</v>
      </c>
      <c r="N15" s="95">
        <f>K15/'סכום נכסי הקרן'!$C$42</f>
        <v>1.4769656684561609E-7</v>
      </c>
    </row>
    <row r="16" spans="2:63" ht="20.25">
      <c r="B16" s="87" t="s">
        <v>712</v>
      </c>
      <c r="C16" s="84" t="s">
        <v>713</v>
      </c>
      <c r="D16" s="97" t="s">
        <v>111</v>
      </c>
      <c r="E16" s="84" t="s">
        <v>714</v>
      </c>
      <c r="F16" s="97" t="s">
        <v>709</v>
      </c>
      <c r="G16" s="97" t="s">
        <v>155</v>
      </c>
      <c r="H16" s="94">
        <v>2858</v>
      </c>
      <c r="I16" s="96">
        <v>1411</v>
      </c>
      <c r="J16" s="84"/>
      <c r="K16" s="94">
        <v>40.32638</v>
      </c>
      <c r="L16" s="95">
        <v>4.0394041186374969E-4</v>
      </c>
      <c r="M16" s="95">
        <f t="shared" si="0"/>
        <v>4.7270135272814345E-2</v>
      </c>
      <c r="N16" s="95">
        <f>K16/'סכום נכסי הקרן'!$C$42</f>
        <v>1.4565647081307753E-2</v>
      </c>
      <c r="BH16" s="4"/>
    </row>
    <row r="17" spans="2:14">
      <c r="B17" s="87" t="s">
        <v>715</v>
      </c>
      <c r="C17" s="84" t="s">
        <v>716</v>
      </c>
      <c r="D17" s="97" t="s">
        <v>111</v>
      </c>
      <c r="E17" s="84" t="s">
        <v>714</v>
      </c>
      <c r="F17" s="97" t="s">
        <v>709</v>
      </c>
      <c r="G17" s="97" t="s">
        <v>155</v>
      </c>
      <c r="H17" s="94">
        <v>2.4000000000000001E-5</v>
      </c>
      <c r="I17" s="96">
        <v>1148</v>
      </c>
      <c r="J17" s="84"/>
      <c r="K17" s="94">
        <v>2.7599999999999998E-7</v>
      </c>
      <c r="L17" s="95">
        <v>3.4140276706942714E-11</v>
      </c>
      <c r="M17" s="95">
        <f t="shared" si="0"/>
        <v>3.2352413817696406E-10</v>
      </c>
      <c r="N17" s="95">
        <f>K17/'סכום נכסי הקרן'!$C$42</f>
        <v>9.9689547994165111E-11</v>
      </c>
    </row>
    <row r="18" spans="2:14">
      <c r="B18" s="87" t="s">
        <v>717</v>
      </c>
      <c r="C18" s="84" t="s">
        <v>718</v>
      </c>
      <c r="D18" s="97" t="s">
        <v>111</v>
      </c>
      <c r="E18" s="84" t="s">
        <v>714</v>
      </c>
      <c r="F18" s="97" t="s">
        <v>709</v>
      </c>
      <c r="G18" s="97" t="s">
        <v>155</v>
      </c>
      <c r="H18" s="94">
        <v>0.46</v>
      </c>
      <c r="I18" s="96">
        <v>1406</v>
      </c>
      <c r="J18" s="84"/>
      <c r="K18" s="94">
        <v>6.4800000000000005E-3</v>
      </c>
      <c r="L18" s="95">
        <v>3.3180922057574082E-9</v>
      </c>
      <c r="M18" s="95">
        <f t="shared" si="0"/>
        <v>7.5957841137200259E-6</v>
      </c>
      <c r="N18" s="95">
        <f>K18/'סכום נכסי הקרן'!$C$42</f>
        <v>2.3405372137760508E-6</v>
      </c>
    </row>
    <row r="19" spans="2:14">
      <c r="B19" s="87" t="s">
        <v>719</v>
      </c>
      <c r="C19" s="84" t="s">
        <v>720</v>
      </c>
      <c r="D19" s="97" t="s">
        <v>111</v>
      </c>
      <c r="E19" s="84" t="s">
        <v>714</v>
      </c>
      <c r="F19" s="97" t="s">
        <v>709</v>
      </c>
      <c r="G19" s="97" t="s">
        <v>155</v>
      </c>
      <c r="H19" s="94">
        <v>1.38E-2</v>
      </c>
      <c r="I19" s="96">
        <v>2078</v>
      </c>
      <c r="J19" s="84"/>
      <c r="K19" s="94">
        <v>2.8676400000000001E-4</v>
      </c>
      <c r="L19" s="95">
        <v>2.001924139231735E-10</v>
      </c>
      <c r="M19" s="95">
        <f t="shared" si="0"/>
        <v>3.3614157956586566E-7</v>
      </c>
      <c r="N19" s="95">
        <f>K19/'סכום נכסי הקרן'!$C$42</f>
        <v>1.0357744036593755E-7</v>
      </c>
    </row>
    <row r="20" spans="2:14">
      <c r="B20" s="87" t="s">
        <v>721</v>
      </c>
      <c r="C20" s="84" t="s">
        <v>722</v>
      </c>
      <c r="D20" s="97" t="s">
        <v>111</v>
      </c>
      <c r="E20" s="84" t="s">
        <v>723</v>
      </c>
      <c r="F20" s="97" t="s">
        <v>709</v>
      </c>
      <c r="G20" s="97" t="s">
        <v>155</v>
      </c>
      <c r="H20" s="94">
        <v>253</v>
      </c>
      <c r="I20" s="96">
        <v>14060</v>
      </c>
      <c r="J20" s="84"/>
      <c r="K20" s="94">
        <v>35.571800000000003</v>
      </c>
      <c r="L20" s="95">
        <v>2.2536084457762211E-4</v>
      </c>
      <c r="M20" s="95">
        <f t="shared" si="0"/>
        <v>4.1696869342041053E-2</v>
      </c>
      <c r="N20" s="95">
        <f>K20/'סכום נכסי הקרן'!$C$42</f>
        <v>1.2848321243981315E-2</v>
      </c>
    </row>
    <row r="21" spans="2:14">
      <c r="B21" s="87" t="s">
        <v>724</v>
      </c>
      <c r="C21" s="84" t="s">
        <v>725</v>
      </c>
      <c r="D21" s="97" t="s">
        <v>111</v>
      </c>
      <c r="E21" s="84" t="s">
        <v>723</v>
      </c>
      <c r="F21" s="97" t="s">
        <v>709</v>
      </c>
      <c r="G21" s="97" t="s">
        <v>155</v>
      </c>
      <c r="H21" s="94">
        <v>6.6799999999999997E-4</v>
      </c>
      <c r="I21" s="96">
        <v>20360</v>
      </c>
      <c r="J21" s="84"/>
      <c r="K21" s="94">
        <v>1.3590299999999999E-4</v>
      </c>
      <c r="L21" s="95">
        <v>9.4826490944283047E-11</v>
      </c>
      <c r="M21" s="95">
        <f t="shared" si="0"/>
        <v>1.5930398895168095E-7</v>
      </c>
      <c r="N21" s="95">
        <f>K21/'סכום נכסי הקרן'!$C$42</f>
        <v>4.9087350148735578E-8</v>
      </c>
    </row>
    <row r="22" spans="2:14">
      <c r="B22" s="87" t="s">
        <v>726</v>
      </c>
      <c r="C22" s="84" t="s">
        <v>727</v>
      </c>
      <c r="D22" s="97" t="s">
        <v>111</v>
      </c>
      <c r="E22" s="84" t="s">
        <v>723</v>
      </c>
      <c r="F22" s="97" t="s">
        <v>709</v>
      </c>
      <c r="G22" s="97" t="s">
        <v>155</v>
      </c>
      <c r="H22" s="94">
        <v>2.9999999999999997E-4</v>
      </c>
      <c r="I22" s="96">
        <v>14100</v>
      </c>
      <c r="J22" s="84"/>
      <c r="K22" s="94">
        <v>4.2299999999999998E-5</v>
      </c>
      <c r="L22" s="95">
        <v>2.1829091601271557E-11</v>
      </c>
      <c r="M22" s="95">
        <f t="shared" si="0"/>
        <v>4.958359074233905E-8</v>
      </c>
      <c r="N22" s="95">
        <f>K22/'סכום נכסי הקרן'!$C$42</f>
        <v>1.5278506812149218E-8</v>
      </c>
    </row>
    <row r="23" spans="2:14">
      <c r="B23" s="87" t="s">
        <v>728</v>
      </c>
      <c r="C23" s="84" t="s">
        <v>729</v>
      </c>
      <c r="D23" s="97" t="s">
        <v>111</v>
      </c>
      <c r="E23" s="84" t="s">
        <v>730</v>
      </c>
      <c r="F23" s="97" t="s">
        <v>709</v>
      </c>
      <c r="G23" s="97" t="s">
        <v>155</v>
      </c>
      <c r="H23" s="94">
        <v>3663</v>
      </c>
      <c r="I23" s="96">
        <v>1406</v>
      </c>
      <c r="J23" s="84"/>
      <c r="K23" s="94">
        <v>51.501779999999997</v>
      </c>
      <c r="L23" s="95">
        <v>2.8598535892372694E-4</v>
      </c>
      <c r="M23" s="95">
        <f t="shared" si="0"/>
        <v>6.0369815177824644E-2</v>
      </c>
      <c r="N23" s="95">
        <f>K23/'סכום נכסי הקרן'!$C$42</f>
        <v>1.8602134670633815E-2</v>
      </c>
    </row>
    <row r="24" spans="2:14">
      <c r="B24" s="87" t="s">
        <v>731</v>
      </c>
      <c r="C24" s="84" t="s">
        <v>732</v>
      </c>
      <c r="D24" s="97" t="s">
        <v>111</v>
      </c>
      <c r="E24" s="84" t="s">
        <v>730</v>
      </c>
      <c r="F24" s="97" t="s">
        <v>709</v>
      </c>
      <c r="G24" s="97" t="s">
        <v>155</v>
      </c>
      <c r="H24" s="94">
        <v>2.1299999999999999E-2</v>
      </c>
      <c r="I24" s="96">
        <v>2069</v>
      </c>
      <c r="J24" s="84"/>
      <c r="K24" s="94">
        <v>4.4069699999999993E-4</v>
      </c>
      <c r="L24" s="95">
        <v>3.7271515765527449E-10</v>
      </c>
      <c r="M24" s="95">
        <f t="shared" si="0"/>
        <v>5.1658013450062865E-7</v>
      </c>
      <c r="N24" s="95">
        <f>K24/'סכום נכסי הקרן'!$C$42</f>
        <v>1.591771185955963E-7</v>
      </c>
    </row>
    <row r="25" spans="2:14">
      <c r="B25" s="83"/>
      <c r="C25" s="84"/>
      <c r="D25" s="84"/>
      <c r="E25" s="84"/>
      <c r="F25" s="84"/>
      <c r="G25" s="84"/>
      <c r="H25" s="94"/>
      <c r="I25" s="96"/>
      <c r="J25" s="84"/>
      <c r="K25" s="84"/>
      <c r="L25" s="84"/>
      <c r="M25" s="95"/>
      <c r="N25" s="84"/>
    </row>
    <row r="26" spans="2:14">
      <c r="B26" s="102" t="s">
        <v>55</v>
      </c>
      <c r="C26" s="82"/>
      <c r="D26" s="82"/>
      <c r="E26" s="82"/>
      <c r="F26" s="82"/>
      <c r="G26" s="82"/>
      <c r="H26" s="91"/>
      <c r="I26" s="93"/>
      <c r="J26" s="82"/>
      <c r="K26" s="91">
        <v>328.21075999999999</v>
      </c>
      <c r="L26" s="82"/>
      <c r="M26" s="92">
        <f t="shared" ref="M26:M31" si="1">K26/$K$11</f>
        <v>0.38472501184567531</v>
      </c>
      <c r="N26" s="92">
        <f>K26/'סכום נכסי הקרן'!$C$42</f>
        <v>0.11854776199717901</v>
      </c>
    </row>
    <row r="27" spans="2:14">
      <c r="B27" s="87" t="s">
        <v>733</v>
      </c>
      <c r="C27" s="84" t="s">
        <v>734</v>
      </c>
      <c r="D27" s="97" t="s">
        <v>111</v>
      </c>
      <c r="E27" s="84" t="s">
        <v>708</v>
      </c>
      <c r="F27" s="97" t="s">
        <v>735</v>
      </c>
      <c r="G27" s="97" t="s">
        <v>155</v>
      </c>
      <c r="H27" s="94">
        <v>33994</v>
      </c>
      <c r="I27" s="96">
        <v>344.14</v>
      </c>
      <c r="J27" s="84"/>
      <c r="K27" s="94">
        <v>116.98694999999999</v>
      </c>
      <c r="L27" s="95">
        <v>4.5265295256317163E-4</v>
      </c>
      <c r="M27" s="95">
        <f t="shared" si="1"/>
        <v>0.13713080498804922</v>
      </c>
      <c r="N27" s="95">
        <f>K27/'סכום נכסי הקרן'!$C$42</f>
        <v>4.2254986111289833E-2</v>
      </c>
    </row>
    <row r="28" spans="2:14">
      <c r="B28" s="87" t="s">
        <v>736</v>
      </c>
      <c r="C28" s="84" t="s">
        <v>737</v>
      </c>
      <c r="D28" s="97" t="s">
        <v>111</v>
      </c>
      <c r="E28" s="84" t="s">
        <v>708</v>
      </c>
      <c r="F28" s="97" t="s">
        <v>735</v>
      </c>
      <c r="G28" s="97" t="s">
        <v>155</v>
      </c>
      <c r="H28" s="94">
        <v>1</v>
      </c>
      <c r="I28" s="96">
        <v>334.35</v>
      </c>
      <c r="J28" s="84"/>
      <c r="K28" s="94">
        <v>3.3399999999999997E-3</v>
      </c>
      <c r="L28" s="95">
        <v>4.4768406541541654E-9</v>
      </c>
      <c r="M28" s="95">
        <f t="shared" si="1"/>
        <v>3.9151109475038398E-6</v>
      </c>
      <c r="N28" s="95">
        <f>K28/'סכום נכסי הקרן'!$C$42</f>
        <v>1.2063880083351863E-6</v>
      </c>
    </row>
    <row r="29" spans="2:14">
      <c r="B29" s="87" t="s">
        <v>738</v>
      </c>
      <c r="C29" s="84" t="s">
        <v>739</v>
      </c>
      <c r="D29" s="97" t="s">
        <v>111</v>
      </c>
      <c r="E29" s="84" t="s">
        <v>714</v>
      </c>
      <c r="F29" s="97" t="s">
        <v>735</v>
      </c>
      <c r="G29" s="97" t="s">
        <v>155</v>
      </c>
      <c r="H29" s="94">
        <v>19325</v>
      </c>
      <c r="I29" s="96">
        <v>334.97</v>
      </c>
      <c r="J29" s="84"/>
      <c r="K29" s="94">
        <v>64.732950000000002</v>
      </c>
      <c r="L29" s="95">
        <v>3.1289742628144734E-4</v>
      </c>
      <c r="M29" s="95">
        <f t="shared" si="1"/>
        <v>7.5879245871023571E-2</v>
      </c>
      <c r="N29" s="95">
        <f>K29/'סכום נכסי הקרן'!$C$42</f>
        <v>2.3381154079090184E-2</v>
      </c>
    </row>
    <row r="30" spans="2:14">
      <c r="B30" s="87" t="s">
        <v>740</v>
      </c>
      <c r="C30" s="84" t="s">
        <v>741</v>
      </c>
      <c r="D30" s="97" t="s">
        <v>111</v>
      </c>
      <c r="E30" s="84" t="s">
        <v>723</v>
      </c>
      <c r="F30" s="97" t="s">
        <v>735</v>
      </c>
      <c r="G30" s="97" t="s">
        <v>155</v>
      </c>
      <c r="H30" s="94">
        <v>72898</v>
      </c>
      <c r="I30" s="96">
        <v>102.1</v>
      </c>
      <c r="J30" s="84"/>
      <c r="K30" s="94">
        <v>74.42886</v>
      </c>
      <c r="L30" s="95">
        <v>4.6364214738247526E-4</v>
      </c>
      <c r="M30" s="95">
        <f t="shared" si="1"/>
        <v>8.7244684010847506E-2</v>
      </c>
      <c r="N30" s="95">
        <f>K30/'סכום נכסי הקרן'!$C$42</f>
        <v>2.6883258735945638E-2</v>
      </c>
    </row>
    <row r="31" spans="2:14">
      <c r="B31" s="87" t="s">
        <v>742</v>
      </c>
      <c r="C31" s="84" t="s">
        <v>743</v>
      </c>
      <c r="D31" s="97" t="s">
        <v>111</v>
      </c>
      <c r="E31" s="84" t="s">
        <v>730</v>
      </c>
      <c r="F31" s="97" t="s">
        <v>735</v>
      </c>
      <c r="G31" s="97" t="s">
        <v>155</v>
      </c>
      <c r="H31" s="94">
        <v>19693</v>
      </c>
      <c r="I31" s="96">
        <v>365.91</v>
      </c>
      <c r="J31" s="84"/>
      <c r="K31" s="94">
        <v>72.058660000000003</v>
      </c>
      <c r="L31" s="95">
        <v>1.2757180959053938E-3</v>
      </c>
      <c r="M31" s="95">
        <f t="shared" si="1"/>
        <v>8.4466361864807507E-2</v>
      </c>
      <c r="N31" s="95">
        <f>K31/'סכום נכסי הקרן'!$C$42</f>
        <v>2.6027156682845023E-2</v>
      </c>
    </row>
    <row r="32" spans="2:14">
      <c r="B32" s="83"/>
      <c r="C32" s="84"/>
      <c r="D32" s="84"/>
      <c r="E32" s="84"/>
      <c r="F32" s="84"/>
      <c r="G32" s="84"/>
      <c r="H32" s="94"/>
      <c r="I32" s="96"/>
      <c r="J32" s="84"/>
      <c r="K32" s="84"/>
      <c r="L32" s="84"/>
      <c r="M32" s="95"/>
      <c r="N32" s="84"/>
    </row>
    <row r="33" spans="2:14">
      <c r="B33" s="81" t="s">
        <v>218</v>
      </c>
      <c r="C33" s="82"/>
      <c r="D33" s="82"/>
      <c r="E33" s="82"/>
      <c r="F33" s="82"/>
      <c r="G33" s="82"/>
      <c r="H33" s="91"/>
      <c r="I33" s="93"/>
      <c r="J33" s="82"/>
      <c r="K33" s="91">
        <v>361.42973000019998</v>
      </c>
      <c r="L33" s="82"/>
      <c r="M33" s="92">
        <f t="shared" ref="M33:M45" si="2">K33/$K$11</f>
        <v>0.42366391996321562</v>
      </c>
      <c r="N33" s="92">
        <f>K33/'סכום נכסי הקרן'!$C$42</f>
        <v>0.13054625512816331</v>
      </c>
    </row>
    <row r="34" spans="2:14">
      <c r="B34" s="102" t="s">
        <v>56</v>
      </c>
      <c r="C34" s="82"/>
      <c r="D34" s="82"/>
      <c r="E34" s="82"/>
      <c r="F34" s="82"/>
      <c r="G34" s="82"/>
      <c r="H34" s="91"/>
      <c r="I34" s="93"/>
      <c r="J34" s="82"/>
      <c r="K34" s="91">
        <v>361.42973000019998</v>
      </c>
      <c r="L34" s="82"/>
      <c r="M34" s="92">
        <f t="shared" si="2"/>
        <v>0.42366391996321562</v>
      </c>
      <c r="N34" s="92">
        <f>K34/'סכום נכסי הקרן'!$C$42</f>
        <v>0.13054625512816331</v>
      </c>
    </row>
    <row r="35" spans="2:14">
      <c r="B35" s="87" t="s">
        <v>744</v>
      </c>
      <c r="C35" s="84" t="s">
        <v>745</v>
      </c>
      <c r="D35" s="97" t="s">
        <v>115</v>
      </c>
      <c r="E35" s="84"/>
      <c r="F35" s="97" t="s">
        <v>709</v>
      </c>
      <c r="G35" s="97" t="s">
        <v>164</v>
      </c>
      <c r="H35" s="94">
        <v>295</v>
      </c>
      <c r="I35" s="96">
        <v>1684</v>
      </c>
      <c r="J35" s="84"/>
      <c r="K35" s="94">
        <v>16.283450000000002</v>
      </c>
      <c r="L35" s="95">
        <v>1.1837687389648375E-7</v>
      </c>
      <c r="M35" s="95">
        <f t="shared" si="2"/>
        <v>1.9087279448542341E-2</v>
      </c>
      <c r="N35" s="95">
        <f>K35/'סכום נכסי הקרן'!$C$42</f>
        <v>5.8814846749477828E-3</v>
      </c>
    </row>
    <row r="36" spans="2:14">
      <c r="B36" s="87" t="s">
        <v>746</v>
      </c>
      <c r="C36" s="84" t="s">
        <v>747</v>
      </c>
      <c r="D36" s="97" t="s">
        <v>28</v>
      </c>
      <c r="E36" s="84"/>
      <c r="F36" s="97" t="s">
        <v>709</v>
      </c>
      <c r="G36" s="97" t="s">
        <v>163</v>
      </c>
      <c r="H36" s="94">
        <v>31</v>
      </c>
      <c r="I36" s="96">
        <v>3481</v>
      </c>
      <c r="J36" s="84"/>
      <c r="K36" s="94">
        <v>2.9192100000000001</v>
      </c>
      <c r="L36" s="95">
        <v>5.7618426357879982E-7</v>
      </c>
      <c r="M36" s="95">
        <f t="shared" si="2"/>
        <v>3.4218655775636784E-3</v>
      </c>
      <c r="N36" s="95">
        <f>K36/'סכום נכסי הקרן'!$C$42</f>
        <v>1.0544011789856767E-3</v>
      </c>
    </row>
    <row r="37" spans="2:14">
      <c r="B37" s="87" t="s">
        <v>748</v>
      </c>
      <c r="C37" s="84" t="s">
        <v>749</v>
      </c>
      <c r="D37" s="97" t="s">
        <v>114</v>
      </c>
      <c r="E37" s="84"/>
      <c r="F37" s="97" t="s">
        <v>709</v>
      </c>
      <c r="G37" s="97" t="s">
        <v>154</v>
      </c>
      <c r="H37" s="94">
        <v>64</v>
      </c>
      <c r="I37" s="96">
        <v>27776</v>
      </c>
      <c r="J37" s="84"/>
      <c r="K37" s="94">
        <v>64.564750000000004</v>
      </c>
      <c r="L37" s="95">
        <v>5.6381003795058219E-7</v>
      </c>
      <c r="M37" s="95">
        <f t="shared" si="2"/>
        <v>7.5682083696960653E-2</v>
      </c>
      <c r="N37" s="95">
        <f>K37/'סכום נכסי הקרן'!$C$42</f>
        <v>2.3320401245856059E-2</v>
      </c>
    </row>
    <row r="38" spans="2:14">
      <c r="B38" s="87" t="s">
        <v>750</v>
      </c>
      <c r="C38" s="84" t="s">
        <v>751</v>
      </c>
      <c r="D38" s="97" t="s">
        <v>648</v>
      </c>
      <c r="E38" s="84"/>
      <c r="F38" s="97" t="s">
        <v>709</v>
      </c>
      <c r="G38" s="97" t="s">
        <v>154</v>
      </c>
      <c r="H38" s="94">
        <v>275</v>
      </c>
      <c r="I38" s="96">
        <v>2549</v>
      </c>
      <c r="J38" s="84"/>
      <c r="K38" s="94">
        <v>25.459409999999998</v>
      </c>
      <c r="L38" s="95">
        <v>2.6699029126213593E-5</v>
      </c>
      <c r="M38" s="95">
        <f t="shared" si="2"/>
        <v>2.9843237966463695E-2</v>
      </c>
      <c r="N38" s="95">
        <f>K38/'סכום נכסי הקרן'!$C$42</f>
        <v>9.1957865039787208E-3</v>
      </c>
    </row>
    <row r="39" spans="2:14">
      <c r="B39" s="87" t="s">
        <v>752</v>
      </c>
      <c r="C39" s="84" t="s">
        <v>753</v>
      </c>
      <c r="D39" s="97" t="s">
        <v>648</v>
      </c>
      <c r="E39" s="84"/>
      <c r="F39" s="97" t="s">
        <v>709</v>
      </c>
      <c r="G39" s="97" t="s">
        <v>154</v>
      </c>
      <c r="H39" s="94">
        <v>79</v>
      </c>
      <c r="I39" s="96">
        <v>3079</v>
      </c>
      <c r="J39" s="84"/>
      <c r="K39" s="94">
        <v>8.8345099999999999</v>
      </c>
      <c r="L39" s="95">
        <v>4.281842818428184E-6</v>
      </c>
      <c r="M39" s="95">
        <f t="shared" si="2"/>
        <v>1.035571461581801E-2</v>
      </c>
      <c r="N39" s="95">
        <f>K39/'סכום נכסי הקרן'!$C$42</f>
        <v>3.1909721327896073E-3</v>
      </c>
    </row>
    <row r="40" spans="2:14">
      <c r="B40" s="87" t="s">
        <v>754</v>
      </c>
      <c r="C40" s="84" t="s">
        <v>755</v>
      </c>
      <c r="D40" s="97" t="s">
        <v>114</v>
      </c>
      <c r="E40" s="84"/>
      <c r="F40" s="97" t="s">
        <v>709</v>
      </c>
      <c r="G40" s="97" t="s">
        <v>154</v>
      </c>
      <c r="H40" s="94">
        <v>496</v>
      </c>
      <c r="I40" s="96">
        <v>2890.13</v>
      </c>
      <c r="J40" s="84"/>
      <c r="K40" s="94">
        <v>52.064869999999999</v>
      </c>
      <c r="L40" s="95">
        <v>4.1713893002972977E-6</v>
      </c>
      <c r="M40" s="95">
        <f t="shared" si="2"/>
        <v>6.1029863029150977E-2</v>
      </c>
      <c r="N40" s="95">
        <f>K40/'סכום נכסי הקרן'!$C$42</f>
        <v>1.8805519408242634E-2</v>
      </c>
    </row>
    <row r="41" spans="2:14">
      <c r="B41" s="87" t="s">
        <v>756</v>
      </c>
      <c r="C41" s="84" t="s">
        <v>757</v>
      </c>
      <c r="D41" s="97" t="s">
        <v>114</v>
      </c>
      <c r="E41" s="84"/>
      <c r="F41" s="97" t="s">
        <v>709</v>
      </c>
      <c r="G41" s="97" t="s">
        <v>154</v>
      </c>
      <c r="H41" s="94">
        <v>52</v>
      </c>
      <c r="I41" s="96">
        <v>50972</v>
      </c>
      <c r="J41" s="84"/>
      <c r="K41" s="94">
        <v>96.267759999999996</v>
      </c>
      <c r="L41" s="95">
        <v>5.5841774479772125E-6</v>
      </c>
      <c r="M41" s="95">
        <f t="shared" si="2"/>
        <v>0.11284400031966237</v>
      </c>
      <c r="N41" s="95">
        <f>K41/'סכום נכסי הקרן'!$C$42</f>
        <v>3.477133869858974E-2</v>
      </c>
    </row>
    <row r="42" spans="2:14">
      <c r="B42" s="87" t="s">
        <v>758</v>
      </c>
      <c r="C42" s="84" t="s">
        <v>759</v>
      </c>
      <c r="D42" s="97" t="s">
        <v>28</v>
      </c>
      <c r="E42" s="84"/>
      <c r="F42" s="97" t="s">
        <v>709</v>
      </c>
      <c r="G42" s="97" t="s">
        <v>156</v>
      </c>
      <c r="H42" s="94">
        <v>104</v>
      </c>
      <c r="I42" s="96">
        <v>7976</v>
      </c>
      <c r="J42" s="84"/>
      <c r="K42" s="94">
        <v>33.8288300002</v>
      </c>
      <c r="L42" s="95">
        <v>3.4407680058863597E-5</v>
      </c>
      <c r="M42" s="95">
        <f t="shared" si="2"/>
        <v>3.9653779244020769E-2</v>
      </c>
      <c r="N42" s="95">
        <f>K42/'סכום נכסי הקרן'!$C$42</f>
        <v>1.2218770912649965E-2</v>
      </c>
    </row>
    <row r="43" spans="2:14">
      <c r="B43" s="87" t="s">
        <v>760</v>
      </c>
      <c r="C43" s="84" t="s">
        <v>761</v>
      </c>
      <c r="D43" s="97" t="s">
        <v>126</v>
      </c>
      <c r="E43" s="84"/>
      <c r="F43" s="97" t="s">
        <v>709</v>
      </c>
      <c r="G43" s="97" t="s">
        <v>158</v>
      </c>
      <c r="H43" s="94">
        <v>14</v>
      </c>
      <c r="I43" s="96">
        <v>7920</v>
      </c>
      <c r="J43" s="84"/>
      <c r="K43" s="94">
        <v>2.85283</v>
      </c>
      <c r="L43" s="95">
        <v>3.3029088246174286E-7</v>
      </c>
      <c r="M43" s="95">
        <f t="shared" si="2"/>
        <v>3.3440556779543054E-3</v>
      </c>
      <c r="N43" s="95">
        <f>K43/'סכום נכסי הקרן'!$C$42</f>
        <v>1.0304251203050508E-3</v>
      </c>
    </row>
    <row r="44" spans="2:14">
      <c r="B44" s="87" t="s">
        <v>762</v>
      </c>
      <c r="C44" s="84" t="s">
        <v>763</v>
      </c>
      <c r="D44" s="97" t="s">
        <v>648</v>
      </c>
      <c r="E44" s="84"/>
      <c r="F44" s="97" t="s">
        <v>709</v>
      </c>
      <c r="G44" s="97" t="s">
        <v>154</v>
      </c>
      <c r="H44" s="94">
        <v>211.99999999999991</v>
      </c>
      <c r="I44" s="96">
        <v>4250</v>
      </c>
      <c r="J44" s="84"/>
      <c r="K44" s="94">
        <v>32.724320000000006</v>
      </c>
      <c r="L44" s="95">
        <v>1.4099466480644331E-7</v>
      </c>
      <c r="M44" s="95">
        <f t="shared" si="2"/>
        <v>3.8359084874736195E-2</v>
      </c>
      <c r="N44" s="95">
        <f>K44/'סכום נכסי הקרן'!$C$42</f>
        <v>1.1819828511653687E-2</v>
      </c>
    </row>
    <row r="45" spans="2:14">
      <c r="B45" s="87" t="s">
        <v>764</v>
      </c>
      <c r="C45" s="84" t="s">
        <v>765</v>
      </c>
      <c r="D45" s="97" t="s">
        <v>648</v>
      </c>
      <c r="E45" s="84"/>
      <c r="F45" s="97" t="s">
        <v>709</v>
      </c>
      <c r="G45" s="97" t="s">
        <v>154</v>
      </c>
      <c r="H45" s="94">
        <v>249</v>
      </c>
      <c r="I45" s="96">
        <v>2834</v>
      </c>
      <c r="J45" s="84"/>
      <c r="K45" s="94">
        <v>25.62979</v>
      </c>
      <c r="L45" s="95">
        <v>9.1208787867809975E-6</v>
      </c>
      <c r="M45" s="95">
        <f t="shared" si="2"/>
        <v>3.0042955512342651E-2</v>
      </c>
      <c r="N45" s="95">
        <f>K45/'סכום נכסי הקרן'!$C$42</f>
        <v>9.2573267401643948E-3</v>
      </c>
    </row>
    <row r="46" spans="2:14">
      <c r="B46" s="6"/>
      <c r="D46" s="1"/>
      <c r="E46" s="1"/>
      <c r="F46" s="1"/>
      <c r="G46" s="1"/>
    </row>
    <row r="47" spans="2:14">
      <c r="B47" s="6"/>
      <c r="D47" s="1"/>
      <c r="E47" s="1"/>
      <c r="F47" s="1"/>
      <c r="G47" s="1"/>
    </row>
    <row r="48" spans="2:14">
      <c r="D48" s="1"/>
      <c r="E48" s="1"/>
      <c r="F48" s="1"/>
      <c r="G48" s="1"/>
    </row>
    <row r="49" spans="2:7">
      <c r="D49" s="1"/>
      <c r="E49" s="1"/>
      <c r="F49" s="1"/>
      <c r="G49" s="1"/>
    </row>
    <row r="50" spans="2:7">
      <c r="D50" s="1"/>
      <c r="E50" s="1"/>
      <c r="F50" s="1"/>
      <c r="G50" s="1"/>
    </row>
    <row r="51" spans="2:7">
      <c r="B51" s="99" t="s">
        <v>237</v>
      </c>
      <c r="D51" s="1"/>
      <c r="E51" s="1"/>
      <c r="F51" s="1"/>
      <c r="G51" s="1"/>
    </row>
    <row r="52" spans="2:7">
      <c r="B52" s="99" t="s">
        <v>103</v>
      </c>
      <c r="D52" s="1"/>
      <c r="E52" s="1"/>
      <c r="F52" s="1"/>
      <c r="G52" s="1"/>
    </row>
    <row r="53" spans="2:7">
      <c r="B53" s="99" t="s">
        <v>220</v>
      </c>
      <c r="D53" s="1"/>
      <c r="E53" s="1"/>
      <c r="F53" s="1"/>
      <c r="G53" s="1"/>
    </row>
    <row r="54" spans="2:7">
      <c r="B54" s="99" t="s">
        <v>228</v>
      </c>
      <c r="D54" s="1"/>
      <c r="E54" s="1"/>
      <c r="F54" s="1"/>
      <c r="G54" s="1"/>
    </row>
    <row r="55" spans="2:7">
      <c r="B55" s="99" t="s">
        <v>235</v>
      </c>
      <c r="D55" s="1"/>
      <c r="E55" s="1"/>
      <c r="F55" s="1"/>
      <c r="G55" s="1"/>
    </row>
    <row r="56" spans="2:7">
      <c r="D56" s="1"/>
      <c r="E56" s="1"/>
      <c r="F56" s="1"/>
      <c r="G56" s="1"/>
    </row>
    <row r="57" spans="2:7">
      <c r="D57" s="1"/>
      <c r="E57" s="1"/>
      <c r="F57" s="1"/>
      <c r="G57" s="1"/>
    </row>
    <row r="58" spans="2:7">
      <c r="D58" s="1"/>
      <c r="E58" s="1"/>
      <c r="F58" s="1"/>
      <c r="G58" s="1"/>
    </row>
    <row r="59" spans="2:7">
      <c r="D59" s="1"/>
      <c r="E59" s="1"/>
      <c r="F59" s="1"/>
      <c r="G59" s="1"/>
    </row>
    <row r="60" spans="2:7">
      <c r="D60" s="1"/>
      <c r="E60" s="1"/>
      <c r="F60" s="1"/>
      <c r="G60" s="1"/>
    </row>
    <row r="61" spans="2:7">
      <c r="D61" s="1"/>
      <c r="E61" s="1"/>
      <c r="F61" s="1"/>
      <c r="G61" s="1"/>
    </row>
    <row r="62" spans="2:7">
      <c r="D62" s="1"/>
      <c r="E62" s="1"/>
      <c r="F62" s="1"/>
      <c r="G62" s="1"/>
    </row>
    <row r="63" spans="2:7">
      <c r="D63" s="1"/>
      <c r="E63" s="1"/>
      <c r="F63" s="1"/>
      <c r="G63" s="1"/>
    </row>
    <row r="64" spans="2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B249" s="44"/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3"/>
      <c r="D251" s="1"/>
      <c r="E251" s="1"/>
      <c r="F251" s="1"/>
      <c r="G251" s="1"/>
    </row>
    <row r="252" spans="2:7"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B44:B50 B52:B1048576 AG48:AG1048576 AG1:AG42 AH1:XFD1048576 K1:AF1048576 D1:I1048576 B1:B42 A1:A1048576 C5:C1048576 J9:J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8" style="1" customWidth="1"/>
    <col min="10" max="10" width="7" style="1" bestFit="1" customWidth="1"/>
    <col min="11" max="11" width="6.42578125" style="1" bestFit="1" customWidth="1"/>
    <col min="12" max="12" width="6.85546875" style="1" bestFit="1" customWidth="1"/>
    <col min="13" max="13" width="6.2851562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170</v>
      </c>
      <c r="C1" s="78" t="s" vm="1">
        <v>238</v>
      </c>
    </row>
    <row r="2" spans="2:65">
      <c r="B2" s="57" t="s">
        <v>169</v>
      </c>
      <c r="C2" s="78" t="s">
        <v>239</v>
      </c>
    </row>
    <row r="3" spans="2:65">
      <c r="B3" s="57" t="s">
        <v>171</v>
      </c>
      <c r="C3" s="78" t="s">
        <v>240</v>
      </c>
    </row>
    <row r="4" spans="2:65">
      <c r="B4" s="57" t="s">
        <v>172</v>
      </c>
      <c r="C4" s="78">
        <v>12146</v>
      </c>
    </row>
    <row r="6" spans="2:65" ht="26.25" customHeight="1">
      <c r="B6" s="136" t="s">
        <v>200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5" ht="26.25" customHeight="1">
      <c r="B7" s="136" t="s">
        <v>82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2:65" s="3" customFormat="1" ht="78.75">
      <c r="B8" s="23" t="s">
        <v>106</v>
      </c>
      <c r="C8" s="31" t="s">
        <v>37</v>
      </c>
      <c r="D8" s="31" t="s">
        <v>110</v>
      </c>
      <c r="E8" s="31" t="s">
        <v>108</v>
      </c>
      <c r="F8" s="31" t="s">
        <v>52</v>
      </c>
      <c r="G8" s="31" t="s">
        <v>15</v>
      </c>
      <c r="H8" s="31" t="s">
        <v>53</v>
      </c>
      <c r="I8" s="31" t="s">
        <v>92</v>
      </c>
      <c r="J8" s="31" t="s">
        <v>222</v>
      </c>
      <c r="K8" s="31" t="s">
        <v>221</v>
      </c>
      <c r="L8" s="31" t="s">
        <v>49</v>
      </c>
      <c r="M8" s="31" t="s">
        <v>48</v>
      </c>
      <c r="N8" s="31" t="s">
        <v>173</v>
      </c>
      <c r="O8" s="21" t="s">
        <v>175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229</v>
      </c>
      <c r="K9" s="33"/>
      <c r="L9" s="33" t="s">
        <v>225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"/>
      <c r="BG11" s="1"/>
      <c r="BH11" s="3"/>
      <c r="BI11" s="1"/>
      <c r="BM11" s="1"/>
    </row>
    <row r="12" spans="2:65" s="4" customFormat="1" ht="18" customHeight="1">
      <c r="B12" s="99" t="s">
        <v>237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"/>
      <c r="BG12" s="1"/>
      <c r="BH12" s="3"/>
      <c r="BI12" s="1"/>
      <c r="BM12" s="1"/>
    </row>
    <row r="13" spans="2:65">
      <c r="B13" s="99" t="s">
        <v>103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BH13" s="3"/>
    </row>
    <row r="14" spans="2:65" ht="20.25">
      <c r="B14" s="99" t="s">
        <v>220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BH14" s="4"/>
    </row>
    <row r="15" spans="2:65">
      <c r="B15" s="99" t="s">
        <v>228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C111" s="1"/>
      <c r="D111" s="1"/>
      <c r="E111" s="1"/>
    </row>
    <row r="112" spans="2:1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1 B13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2019-06-03T10:28:34+00:00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5DAA62AE-139F-4175-8587-17721A9C76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2019-06-03T09:14:56Z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