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סל'!$B$6:$N$37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1" i="88" l="1"/>
  <c r="C24" i="88"/>
  <c r="C19" i="88"/>
  <c r="C17" i="88"/>
  <c r="C16" i="88"/>
  <c r="C12" i="88" s="1"/>
  <c r="J12" i="58"/>
  <c r="J18" i="58"/>
  <c r="J20" i="58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3" i="62"/>
  <c r="L146" i="62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K15" i="65"/>
  <c r="K14" i="65"/>
  <c r="K13" i="65"/>
  <c r="K12" i="65"/>
  <c r="K11" i="65"/>
  <c r="O17" i="69"/>
  <c r="O16" i="69"/>
  <c r="O15" i="69"/>
  <c r="O14" i="69"/>
  <c r="O13" i="69"/>
  <c r="O12" i="69"/>
  <c r="O11" i="69"/>
  <c r="J35" i="76"/>
  <c r="J34" i="76"/>
  <c r="J33" i="76"/>
  <c r="J32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1" i="58" l="1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1" i="58" l="1"/>
  <c r="J10" i="58"/>
  <c r="K23" i="58" l="1"/>
  <c r="K19" i="58"/>
  <c r="K14" i="58"/>
  <c r="K10" i="58"/>
  <c r="K21" i="58"/>
  <c r="K16" i="58"/>
  <c r="K24" i="58"/>
  <c r="C11" i="88"/>
  <c r="K22" i="58"/>
  <c r="K18" i="58"/>
  <c r="K13" i="58"/>
  <c r="K25" i="58"/>
  <c r="K20" i="58"/>
  <c r="K15" i="58"/>
  <c r="K12" i="58"/>
  <c r="C10" i="88" l="1"/>
  <c r="C42" i="88" l="1"/>
  <c r="D10" i="88"/>
  <c r="D31" i="88" l="1"/>
  <c r="L16" i="58"/>
  <c r="O146" i="62"/>
  <c r="O129" i="62"/>
  <c r="O112" i="62"/>
  <c r="O96" i="62"/>
  <c r="O79" i="62"/>
  <c r="O63" i="62"/>
  <c r="O47" i="62"/>
  <c r="O30" i="62"/>
  <c r="O14" i="62"/>
  <c r="N25" i="63"/>
  <c r="L14" i="65"/>
  <c r="K28" i="76"/>
  <c r="K12" i="76"/>
  <c r="D42" i="88"/>
  <c r="L11" i="58"/>
  <c r="O140" i="62"/>
  <c r="O124" i="62"/>
  <c r="O107" i="62"/>
  <c r="O91" i="62"/>
  <c r="O74" i="62"/>
  <c r="O58" i="62"/>
  <c r="O42" i="62"/>
  <c r="O25" i="62"/>
  <c r="N36" i="63"/>
  <c r="N19" i="63"/>
  <c r="P15" i="69"/>
  <c r="K23" i="76"/>
  <c r="K14" i="76"/>
  <c r="L23" i="58"/>
  <c r="O152" i="62"/>
  <c r="O135" i="62"/>
  <c r="O118" i="62"/>
  <c r="O102" i="62"/>
  <c r="O86" i="62"/>
  <c r="O69" i="62"/>
  <c r="O53" i="62"/>
  <c r="O36" i="62"/>
  <c r="O20" i="62"/>
  <c r="N31" i="63"/>
  <c r="N14" i="63"/>
  <c r="K30" i="76"/>
  <c r="L22" i="58"/>
  <c r="O147" i="62"/>
  <c r="O130" i="62"/>
  <c r="O113" i="62"/>
  <c r="O97" i="62"/>
  <c r="O80" i="62"/>
  <c r="O64" i="62"/>
  <c r="O48" i="62"/>
  <c r="O31" i="62"/>
  <c r="O15" i="62"/>
  <c r="N26" i="63"/>
  <c r="L15" i="65"/>
  <c r="K34" i="76"/>
  <c r="D24" i="88"/>
  <c r="L11" i="65"/>
  <c r="D16" i="88"/>
  <c r="K15" i="76"/>
  <c r="O143" i="62"/>
  <c r="O94" i="62"/>
  <c r="O61" i="62"/>
  <c r="O28" i="62"/>
  <c r="N23" i="63"/>
  <c r="L13" i="58"/>
  <c r="O89" i="62"/>
  <c r="O56" i="62"/>
  <c r="O23" i="62"/>
  <c r="P17" i="69"/>
  <c r="D19" i="88"/>
  <c r="O150" i="62"/>
  <c r="O116" i="62"/>
  <c r="O84" i="62"/>
  <c r="O51" i="62"/>
  <c r="O18" i="62"/>
  <c r="K33" i="76"/>
  <c r="L15" i="58"/>
  <c r="O111" i="62"/>
  <c r="O95" i="62"/>
  <c r="O46" i="62"/>
  <c r="N24" i="63"/>
  <c r="K11" i="76"/>
  <c r="O139" i="62"/>
  <c r="O90" i="62"/>
  <c r="O40" i="62"/>
  <c r="L12" i="58"/>
  <c r="O141" i="62"/>
  <c r="O125" i="62"/>
  <c r="O108" i="62"/>
  <c r="O92" i="62"/>
  <c r="O75" i="62"/>
  <c r="O59" i="62"/>
  <c r="O43" i="62"/>
  <c r="O26" i="62"/>
  <c r="N37" i="63"/>
  <c r="N20" i="63"/>
  <c r="P16" i="69"/>
  <c r="K24" i="76"/>
  <c r="K22" i="76"/>
  <c r="L24" i="58"/>
  <c r="O153" i="62"/>
  <c r="O136" i="62"/>
  <c r="O119" i="62"/>
  <c r="O103" i="62"/>
  <c r="O87" i="62"/>
  <c r="O70" i="62"/>
  <c r="O54" i="62"/>
  <c r="O37" i="62"/>
  <c r="O21" i="62"/>
  <c r="N32" i="63"/>
  <c r="N15" i="63"/>
  <c r="P11" i="69"/>
  <c r="K19" i="76"/>
  <c r="K25" i="76"/>
  <c r="L19" i="58"/>
  <c r="O148" i="62"/>
  <c r="O131" i="62"/>
  <c r="O114" i="62"/>
  <c r="O98" i="62"/>
  <c r="O81" i="62"/>
  <c r="O65" i="62"/>
  <c r="O49" i="62"/>
  <c r="O32" i="62"/>
  <c r="O16" i="62"/>
  <c r="N27" i="63"/>
  <c r="L12" i="65"/>
  <c r="K26" i="76"/>
  <c r="L18" i="58"/>
  <c r="O142" i="62"/>
  <c r="O126" i="62"/>
  <c r="O109" i="62"/>
  <c r="O93" i="62"/>
  <c r="O76" i="62"/>
  <c r="O60" i="62"/>
  <c r="O44" i="62"/>
  <c r="O27" i="62"/>
  <c r="O11" i="62"/>
  <c r="N21" i="63"/>
  <c r="K13" i="76"/>
  <c r="N11" i="63"/>
  <c r="L14" i="58"/>
  <c r="O110" i="62"/>
  <c r="O77" i="62"/>
  <c r="O12" i="62"/>
  <c r="K18" i="76"/>
  <c r="O122" i="62"/>
  <c r="O72" i="62"/>
  <c r="O39" i="62"/>
  <c r="N34" i="63"/>
  <c r="D12" i="88"/>
  <c r="N12" i="63"/>
  <c r="K21" i="76"/>
  <c r="O128" i="62"/>
  <c r="O62" i="62"/>
  <c r="O13" i="62"/>
  <c r="K27" i="76"/>
  <c r="L10" i="58"/>
  <c r="O123" i="62"/>
  <c r="O73" i="62"/>
  <c r="O24" i="62"/>
  <c r="L25" i="58"/>
  <c r="O154" i="62"/>
  <c r="O137" i="62"/>
  <c r="O120" i="62"/>
  <c r="O104" i="62"/>
  <c r="O88" i="62"/>
  <c r="O71" i="62"/>
  <c r="O55" i="62"/>
  <c r="O38" i="62"/>
  <c r="O22" i="62"/>
  <c r="N33" i="63"/>
  <c r="N16" i="63"/>
  <c r="P12" i="69"/>
  <c r="K20" i="76"/>
  <c r="K29" i="76"/>
  <c r="L20" i="58"/>
  <c r="O149" i="62"/>
  <c r="O132" i="62"/>
  <c r="O115" i="62"/>
  <c r="O99" i="62"/>
  <c r="O83" i="62"/>
  <c r="O66" i="62"/>
  <c r="O50" i="62"/>
  <c r="O33" i="62"/>
  <c r="O17" i="62"/>
  <c r="N28" i="63"/>
  <c r="K32" i="76"/>
  <c r="D38" i="88"/>
  <c r="O127" i="62"/>
  <c r="O45" i="62"/>
  <c r="P14" i="69"/>
  <c r="O138" i="62"/>
  <c r="O105" i="62"/>
  <c r="N17" i="63"/>
  <c r="L21" i="58"/>
  <c r="O133" i="62"/>
  <c r="O100" i="62"/>
  <c r="O67" i="62"/>
  <c r="O34" i="62"/>
  <c r="N29" i="63"/>
  <c r="K16" i="76"/>
  <c r="O144" i="62"/>
  <c r="O78" i="62"/>
  <c r="O29" i="62"/>
  <c r="L13" i="65"/>
  <c r="D17" i="88"/>
  <c r="O106" i="62"/>
  <c r="O57" i="62"/>
  <c r="N35" i="63"/>
  <c r="O151" i="62"/>
  <c r="O85" i="62"/>
  <c r="O19" i="62"/>
  <c r="D23" i="88"/>
  <c r="O134" i="62"/>
  <c r="N30" i="63"/>
  <c r="K35" i="76"/>
  <c r="N13" i="63"/>
  <c r="O101" i="62"/>
  <c r="O35" i="62"/>
  <c r="N18" i="63"/>
  <c r="O68" i="62"/>
  <c r="O117" i="62"/>
  <c r="O52" i="62"/>
  <c r="K17" i="76"/>
  <c r="P13" i="69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90331]}"/>
    <s v="{[Medida].[Medida].&amp;[2]}"/>
    <s v="{[Keren].[Keren].[All]}"/>
    <s v="{[Cheshbon KM].[Hie Peilut].[Peilut 7].&amp;[Kod_Peilut_L7_1043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3" si="32">
        <n x="1" s="1"/>
        <n x="30"/>
        <n x="31"/>
      </t>
    </mdx>
    <mdx n="0" f="v">
      <t c="3" si="32">
        <n x="1" s="1"/>
        <n x="33"/>
        <n x="31"/>
      </t>
    </mdx>
    <mdx n="0" f="v">
      <t c="3" si="32">
        <n x="1" s="1"/>
        <n x="34"/>
        <n x="31"/>
      </t>
    </mdx>
    <mdx n="0" f="v">
      <t c="3" si="32">
        <n x="1" s="1"/>
        <n x="35"/>
        <n x="31"/>
      </t>
    </mdx>
    <mdx n="0" f="v">
      <t c="3" si="32">
        <n x="1" s="1"/>
        <n x="36"/>
        <n x="31"/>
      </t>
    </mdx>
    <mdx n="0" f="v">
      <t c="3" si="32">
        <n x="1" s="1"/>
        <n x="37"/>
        <n x="31"/>
      </t>
    </mdx>
    <mdx n="0" f="v">
      <t c="3" si="32">
        <n x="1" s="1"/>
        <n x="38"/>
        <n x="31"/>
      </t>
    </mdx>
    <mdx n="0" f="v">
      <t c="3" si="32">
        <n x="1" s="1"/>
        <n x="39"/>
        <n x="31"/>
      </t>
    </mdx>
    <mdx n="0" f="v">
      <t c="3" si="32">
        <n x="1" s="1"/>
        <n x="40"/>
        <n x="31"/>
      </t>
    </mdx>
    <mdx n="0" f="v">
      <t c="3" si="32">
        <n x="1" s="1"/>
        <n x="41"/>
        <n x="31"/>
      </t>
    </mdx>
    <mdx n="0" f="v">
      <t c="3" si="32">
        <n x="1" s="1"/>
        <n x="42"/>
        <n x="31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<sst xmlns="http://schemas.openxmlformats.org/spreadsheetml/2006/main" count="2978" uniqueCount="754">
  <si>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</si>
  <si>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</si>
  <si>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</si>
  <si>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</si>
  <si>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</si>
  <si>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</si>
  <si>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</si>
  <si>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</si>
  <si>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</si>
  <si>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</si>
  <si>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</si>
  <si>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</si>
  <si>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</si>
  <si>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</si>
  <si>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</si>
  <si>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</si>
  <si>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</si>
  <si>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</si>
  <si>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</si>
  <si>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</si>
  <si>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</si>
  <si>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</si>
  <si>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</si>
  <si>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</si>
  <si>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</si>
  <si>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</si>
  <si>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</si>
  <si>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</si>
  <si>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</si>
  <si>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</si>
  <si>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</si>
  <si>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</si>
  <si>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</si>
  <si>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</si>
  <si>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</si>
  <si>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</si>
  <si>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</si>
  <si>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</si>
  <si>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</si>
  <si>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</si>
  <si>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</si>
  <si>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</si>
  <si>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</si>
  <si>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</si>
  <si>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</si>
  <si>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</si>
  <si>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</si>
  <si>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</si>
  <si>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</si>
  <si>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</si>
  <si>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</si>
  <si>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</si>
  <si>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</si>
  <si>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</si>
  <si>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</si>
  <si>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</si>
  <si>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</si>
  <si>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</si>
  <si>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</si>
  <si>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</si>
  <si>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</si>
  <si>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</si>
  <si>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</si>
  <si>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</si>
  <si>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</si>
  <si>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</si>
  <si>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</si>
  <si>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</si>
  <si>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</si>
  <si>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</si>
  <si>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</si>
  <si>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</si>
  <si>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</si>
  <si>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</si>
  <si>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</si>
  <si>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</si>
  <si>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</si>
  <si>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</si>
  <si>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</si>
  <si>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</si>
  <si>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</si>
  <si>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</si>
  <si>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</si>
  <si>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</si>
  <si>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</si>
  <si>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</si>
  <si>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</si>
  <si>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</si>
  <si>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</si>
  <si>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</si>
  <si>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</si>
  <si>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</si>
  <si>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</si>
  <si>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</si>
  <si>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</si>
  <si>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</si>
  <si>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</si>
  <si>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</si>
  <si>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</si>
  <si>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</si>
  <si>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</si>
  <si>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</si>
  <si>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</si>
  <si>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</si>
  <si>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</si>
  <si>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</si>
  <si>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</si>
  <si>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</si>
  <si>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</si>
  <si>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</si>
  <si>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</si>
  <si>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</si>
  <si>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</si>
  <si>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</si>
  <si>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</si>
  <si>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</si>
  <si>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</si>
  <si>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</si>
  <si>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</si>
  <si>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</si>
  <si>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</si>
  <si>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</si>
  <si>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</si>
  <si>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</si>
  <si>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</si>
  <si>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</si>
  <si>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</si>
  <si>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</si>
  <si>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</si>
  <si>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</si>
  <si>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</si>
  <si>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</si>
  <si>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</si>
  <si>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</si>
  <si>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</si>
  <si>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</si>
  <si>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</si>
  <si>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</si>
  <si>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</si>
  <si>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</si>
  <si>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</si>
  <si>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</si>
  <si>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</si>
  <si>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</si>
  <si>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</si>
  <si>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</si>
  <si>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</si>
  <si>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</si>
  <si>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</si>
  <si>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</si>
  <si>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</si>
  <si>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</si>
  <si>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</si>
  <si>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</si>
  <si>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</si>
  <si>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</si>
  <si>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</si>
  <si>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</si>
  <si>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</si>
  <si>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</si>
  <si>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</si>
  <si>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</si>
  <si>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</si>
  <si>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</si>
  <si>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</si>
  <si>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</si>
  <si>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</si>
  <si>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</si>
  <si>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</si>
  <si>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</si>
  <si>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</si>
  <si>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</si>
  <si>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</si>
  <si>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</si>
  <si>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</si>
  <si>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</si>
  <si>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</si>
  <si>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</si>
  <si>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</si>
  <si>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</si>
  <si>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</si>
  <si>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</si>
  <si>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</si>
  <si>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</si>
  <si>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</si>
  <si>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</si>
  <si>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</si>
  <si>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</si>
  <si>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</si>
  <si>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</si>
  <si>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</si>
  <si>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</si>
  <si>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</si>
  <si>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</si>
  <si>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</si>
  <si>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</si>
  <si>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</si>
  <si>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</si>
  <si>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</si>
  <si>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</si>
  <si>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</si>
  <si>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</si>
  <si>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</si>
  <si>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</si>
  <si>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</si>
  <si>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</si>
  <si>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</si>
  <si>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</si>
  <si>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</si>
  <si>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</si>
  <si>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</si>
  <si>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</si>
  <si>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</si>
  <si>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</si>
  <si>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</si>
  <si>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</si>
  <si>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</si>
  <si>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</si>
  <si>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</si>
  <si>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</si>
  <si>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</si>
  <si>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</si>
  <si>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</si>
  <si>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</si>
  <si>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</si>
  <si>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</si>
  <si>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</si>
  <si>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</si>
  <si>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</si>
  <si>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</si>
  <si>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</si>
  <si>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</si>
  <si>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</si>
  <si>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</si>
  <si>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</si>
  <si>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</si>
  <si>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פנסיונרים מניות מ-2018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</si>
  <si>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</si>
  <si>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</si>
  <si>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</si>
  <si>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</si>
  <si>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</si>
  <si>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</si>
  <si>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</si>
  <si>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</si>
  <si>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</si>
  <si>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</si>
  <si>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</si>
  <si>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</si>
  <si>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</si>
  <si>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</si>
  <si>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</si>
  <si>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</si>
  <si>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</si>
  <si>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</si>
  <si>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</si>
  <si>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</si>
  <si>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</si>
  <si>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</si>
  <si>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</si>
  <si>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</si>
  <si>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</si>
  <si>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</si>
  <si>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</si>
  <si>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</si>
  <si>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</si>
  <si>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</si>
  <si>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</si>
  <si>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</si>
  <si>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</si>
  <si>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</si>
  <si>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</si>
  <si>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</si>
  <si>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</si>
  <si>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</si>
  <si>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</si>
  <si>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</si>
  <si>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</si>
  <si>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</si>
  <si>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</si>
  <si>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</si>
  <si>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</si>
  <si>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</si>
  <si>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</si>
  <si>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</si>
  <si>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</si>
  <si>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</si>
  <si>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</si>
  <si>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</si>
  <si>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</si>
  <si>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</si>
  <si>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</si>
  <si>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</si>
  <si>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</si>
  <si>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</si>
  <si>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</si>
  <si>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</si>
  <si>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</si>
  <si>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</si>
  <si>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</si>
  <si>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</si>
  <si>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</si>
  <si>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</si>
  <si>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</si>
  <si>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</si>
  <si>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</si>
  <si>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</si>
  <si>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</si>
  <si>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</si>
  <si>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</si>
  <si>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</si>
  <si>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</si>
  <si>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</si>
  <si>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</si>
  <si>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</si>
  <si>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</si>
  <si>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</si>
  <si>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</si>
  <si>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</si>
  <si>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</si>
  <si>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</si>
  <si>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</si>
  <si>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</si>
  <si>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</si>
  <si>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</si>
  <si>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</si>
  <si>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</si>
  <si>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</si>
  <si>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</si>
  <si>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</si>
  <si>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</si>
  <si>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</si>
  <si>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</si>
  <si>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</si>
  <si>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</si>
  <si>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</si>
  <si>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</si>
  <si>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</si>
  <si>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</si>
  <si>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</si>
  <si>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</si>
  <si>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</si>
  <si>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</si>
  <si>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</si>
  <si>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</si>
  <si>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</si>
  <si>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</si>
  <si>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</si>
  <si>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</si>
  <si>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</si>
  <si>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</si>
  <si>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</si>
  <si>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</si>
  <si>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520028911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</si>
  <si>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</si>
  <si>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</si>
  <si>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</si>
  <si>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</si>
  <si>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</si>
  <si>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</si>
  <si>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</si>
  <si>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</si>
  <si>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</si>
  <si>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</si>
  <si>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</si>
  <si>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</si>
  <si>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</si>
  <si>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</si>
  <si>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</si>
  <si>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</si>
  <si>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</si>
  <si>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</si>
  <si>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</si>
  <si>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</si>
  <si>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</si>
  <si>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</si>
  <si>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</si>
  <si>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</si>
  <si>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</si>
  <si>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</si>
  <si>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</si>
  <si>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</si>
  <si>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</si>
  <si>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</si>
  <si>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</si>
  <si>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</si>
  <si>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</si>
  <si>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</si>
  <si>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</si>
  <si>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</si>
  <si>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</si>
  <si>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</si>
  <si>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</si>
  <si>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</si>
  <si>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</si>
  <si>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</si>
  <si>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</si>
  <si>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</si>
  <si>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</si>
  <si>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</si>
  <si>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</si>
  <si>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</si>
  <si>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</si>
  <si>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</si>
  <si>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</si>
  <si>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</si>
  <si>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</si>
  <si>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</si>
  <si>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</si>
  <si>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</si>
  <si>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</si>
  <si>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</si>
  <si>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</si>
  <si>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</si>
  <si>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511930125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</si>
  <si>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</si>
  <si>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</si>
  <si>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</si>
  <si>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</si>
  <si>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</si>
  <si>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</si>
  <si>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</si>
  <si>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</si>
  <si>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520044314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</si>
  <si>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</si>
  <si>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</si>
  <si>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</si>
  <si>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</si>
  <si>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</si>
  <si>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</si>
  <si>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</si>
  <si>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</si>
  <si>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</si>
  <si>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</si>
  <si>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</si>
  <si>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</si>
  <si>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</si>
  <si>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</si>
  <si>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</si>
  <si>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</si>
  <si>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</si>
  <si>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</si>
  <si>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</si>
  <si>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</si>
  <si>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</si>
  <si>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</si>
  <si>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</si>
  <si>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</si>
  <si>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</si>
  <si>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</si>
  <si>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</si>
  <si>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</si>
  <si>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</si>
  <si>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</si>
  <si>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</si>
  <si>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</si>
  <si>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</si>
  <si>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</si>
  <si>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</si>
  <si>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</si>
  <si>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</si>
  <si>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</si>
  <si>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</si>
  <si>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</si>
  <si>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</si>
  <si>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</si>
  <si>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</si>
  <si>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</si>
  <si>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</si>
  <si>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</si>
  <si>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</si>
  <si>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</si>
  <si>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</si>
  <si>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</si>
  <si>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</si>
  <si>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</si>
  <si>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</si>
  <si>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</si>
  <si>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</si>
  <si>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</si>
  <si>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</si>
  <si>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</si>
  <si>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</si>
  <si>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</si>
  <si>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</si>
  <si>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</si>
  <si>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</si>
  <si>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</si>
  <si>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</si>
  <si>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</si>
  <si>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</si>
  <si>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</si>
  <si>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</si>
  <si>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</si>
  <si>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</si>
  <si>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</si>
  <si>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</si>
  <si>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</si>
  <si>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</si>
  <si>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</si>
  <si>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</si>
  <si>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</si>
  <si>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</si>
  <si>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</si>
  <si>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</si>
  <si>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</si>
  <si>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</si>
  <si>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</si>
  <si>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</si>
  <si>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</si>
  <si>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</si>
  <si>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</si>
  <si>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</si>
  <si>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</si>
  <si>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</si>
  <si>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</si>
  <si>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</si>
  <si>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</si>
  <si>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</si>
  <si>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</si>
  <si>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</si>
  <si>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</si>
  <si>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</si>
  <si>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</si>
  <si>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</si>
  <si>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</si>
  <si>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</si>
  <si>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</si>
  <si>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</si>
  <si>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</si>
  <si>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</si>
  <si>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</si>
  <si>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</si>
  <si>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</si>
  <si>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</si>
  <si>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</si>
  <si>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</si>
  <si>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</si>
  <si>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</si>
  <si>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</si>
  <si>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</si>
  <si>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</si>
  <si>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</si>
  <si>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</si>
  <si>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</si>
  <si>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</si>
  <si>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</si>
  <si>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</si>
  <si>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</si>
  <si>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</si>
  <si>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</si>
  <si>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</si>
  <si>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</si>
  <si>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</si>
  <si>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</si>
  <si>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</si>
  <si>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</si>
  <si>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</si>
  <si>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</si>
  <si>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</si>
  <si>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</si>
  <si>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</si>
  <si>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</si>
  <si>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</si>
  <si>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</si>
  <si>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</si>
  <si>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</si>
  <si>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</si>
  <si>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</si>
  <si>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</si>
  <si>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</si>
  <si>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</si>
  <si>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</si>
  <si>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</si>
  <si>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</si>
  <si>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</si>
  <si>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</si>
  <si>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</si>
  <si>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</si>
  <si>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</si>
  <si>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</si>
  <si>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</si>
  <si>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</si>
  <si>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</si>
  <si>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</si>
  <si>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</si>
  <si>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</si>
  <si>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</si>
  <si>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</si>
  <si>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</si>
  <si>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</si>
  <si>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</si>
  <si>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</si>
  <si>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</si>
  <si>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</si>
  <si>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</si>
  <si>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</si>
  <si>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</si>
  <si>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</si>
  <si>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</si>
  <si>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</si>
  <si>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</si>
  <si>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</si>
  <si>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</si>
  <si>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</si>
  <si>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</si>
  <si>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</si>
  <si>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</si>
  <si>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</si>
  <si>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</si>
  <si>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</si>
  <si>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</si>
  <si>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</si>
  <si>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</si>
  <si>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</si>
  <si>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</si>
  <si>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</si>
  <si>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</si>
  <si>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</si>
  <si>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</si>
  <si>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</si>
  <si>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</si>
  <si>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</si>
  <si>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</si>
  <si>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</si>
  <si>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</si>
  <si>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</si>
  <si>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</si>
  <si>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</si>
  <si>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</si>
  <si>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</si>
  <si>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</si>
  <si>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</si>
  <si>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</si>
  <si>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</si>
  <si>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</si>
  <si>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</si>
  <si>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</si>
  <si>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</si>
  <si>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</si>
  <si>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</si>
  <si>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</si>
  <si>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</si>
  <si>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</si>
  <si>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</si>
  <si>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</si>
  <si>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</si>
  <si>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</si>
  <si>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</si>
  <si>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</si>
  <si>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</si>
  <si>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</si>
  <si>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</si>
  <si>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</si>
  <si>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</si>
  <si>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</si>
  <si>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</si>
  <si>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</si>
  <si>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</si>
  <si>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</si>
  <si>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</si>
  <si>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</si>
  <si>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</si>
  <si>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</si>
  <si>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</si>
  <si>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</si>
  <si>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</si>
  <si>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</si>
  <si>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</si>
  <si>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</si>
  <si>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</si>
  <si>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</si>
  <si>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</si>
  <si>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</si>
  <si>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</si>
  <si>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</si>
  <si>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</si>
  <si>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</si>
  <si>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</si>
  <si>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</si>
  <si>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</si>
  <si>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</si>
  <si>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</si>
  <si>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</si>
  <si>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</si>
  <si>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</si>
  <si>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</si>
  <si>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</si>
  <si>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</si>
  <si>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</si>
  <si>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</si>
  <si>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</si>
  <si>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</si>
  <si>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</si>
  <si>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</si>
  <si>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</si>
  <si>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</si>
  <si>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</si>
  <si>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ערד 8865</t>
  </si>
  <si>
    <t>88650000</t>
  </si>
  <si>
    <t>RF</t>
  </si>
  <si>
    <t>ערד 8867</t>
  </si>
  <si>
    <t>88670000</t>
  </si>
  <si>
    <t>ערד 8871</t>
  </si>
  <si>
    <t>88710000</t>
  </si>
  <si>
    <t>ערד 8872</t>
  </si>
  <si>
    <t>88720000</t>
  </si>
  <si>
    <t>₪ / מט"ח</t>
  </si>
  <si>
    <t>פורוורד ש"ח-מט"ח</t>
  </si>
  <si>
    <t>10000044</t>
  </si>
  <si>
    <t>ל.ר.</t>
  </si>
  <si>
    <t>10000053</t>
  </si>
  <si>
    <t>10000010</t>
  </si>
  <si>
    <t>10000021</t>
  </si>
  <si>
    <t>10000015</t>
  </si>
  <si>
    <t>10000038</t>
  </si>
  <si>
    <t>10000024</t>
  </si>
  <si>
    <t>10000002</t>
  </si>
  <si>
    <t>10000023</t>
  </si>
  <si>
    <t>10000055</t>
  </si>
  <si>
    <t>10000057</t>
  </si>
  <si>
    <t>10000058</t>
  </si>
  <si>
    <t>10000059</t>
  </si>
  <si>
    <t>10000066</t>
  </si>
  <si>
    <t>10000070</t>
  </si>
  <si>
    <t>10000075</t>
  </si>
  <si>
    <t>10000080</t>
  </si>
  <si>
    <t>פורוורד מט"ח-מט"ח</t>
  </si>
  <si>
    <t>10000049</t>
  </si>
  <si>
    <t>10000041</t>
  </si>
  <si>
    <t>10000034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</si>
  <si>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</si>
  <si>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</si>
  <si>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</si>
  <si>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</si>
  <si>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</si>
  <si>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</si>
  <si>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</si>
  <si>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</si>
  <si>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</si>
  <si>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</si>
  <si>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</si>
  <si>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</si>
  <si>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</si>
  <si>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</si>
  <si>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</si>
  <si>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AA+.IL</t>
  </si>
  <si>
    <t>30312000</t>
  </si>
  <si>
    <t>34010000</t>
  </si>
  <si>
    <t>34510000</t>
  </si>
  <si>
    <t>31710000</t>
  </si>
  <si>
    <t>34710000</t>
  </si>
  <si>
    <t>34020000</t>
  </si>
  <si>
    <t>30311000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</si>
</sst>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7" fontId="29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39" width="5.7109375" style="9" customWidth="1"/>
    <col min="40" max="16384" width="9.140625" style="9"/>
  </cols>
  <sheetData>
    <row r="1" spans="1:24">
      <c r="B1" s="57" t="s">
        <v>165</v>
      </c>
      <c r="C1" s="78" t="s" vm="1">
        <v>234</v>
      </c>
    </row>
    <row r="2" spans="1:24">
      <c r="B2" s="57" t="s">
        <v>164</v>
      </c>
      <c r="C2" s="78" t="s">
        <v>235</v>
      </c>
    </row>
    <row r="3" spans="1:24">
      <c r="B3" s="57" t="s">
        <v>166</v>
      </c>
      <c r="C3" s="78" t="s">
        <v>236</v>
      </c>
    </row>
    <row r="4" spans="1:24">
      <c r="B4" s="57" t="s">
        <v>167</v>
      </c>
      <c r="C4" s="78">
        <v>12147</v>
      </c>
    </row>
    <row r="6" spans="1:24" ht="26.25" customHeight="1">
      <c r="B6" s="122" t="s">
        <v>181</v>
      </c>
      <c r="C6" s="123"/>
      <c r="D6" s="124"/>
    </row>
    <row r="7" spans="1:24" s="10" customFormat="1">
      <c r="B7" s="23"/>
      <c r="C7" s="24" t="s">
        <v>96</v>
      </c>
      <c r="D7" s="25" t="s">
        <v>94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221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180</v>
      </c>
      <c r="C10" s="106">
        <f>C11+C12+C23</f>
        <v>1339.723871254</v>
      </c>
      <c r="D10" s="107">
        <f>C10/$C$42</f>
        <v>1</v>
      </c>
    </row>
    <row r="11" spans="1:24">
      <c r="A11" s="45" t="s">
        <v>127</v>
      </c>
      <c r="B11" s="29" t="s">
        <v>182</v>
      </c>
      <c r="C11" s="106">
        <f>מזומנים!J10</f>
        <v>16.255861812999999</v>
      </c>
      <c r="D11" s="107">
        <f t="shared" ref="D11:D12" si="0">C11/$C$42</f>
        <v>1.2133740513098635E-2</v>
      </c>
    </row>
    <row r="12" spans="1:24">
      <c r="B12" s="29" t="s">
        <v>183</v>
      </c>
      <c r="C12" s="106">
        <f>C16+C17+C19</f>
        <v>478.53468944099995</v>
      </c>
      <c r="D12" s="107">
        <f t="shared" si="0"/>
        <v>0.35718904448055022</v>
      </c>
    </row>
    <row r="13" spans="1:24">
      <c r="A13" s="55" t="s">
        <v>127</v>
      </c>
      <c r="B13" s="30" t="s">
        <v>53</v>
      </c>
      <c r="C13" s="106" t="s" vm="2">
        <v>731</v>
      </c>
      <c r="D13" s="107" t="s" vm="3">
        <v>731</v>
      </c>
    </row>
    <row r="14" spans="1:24">
      <c r="A14" s="55" t="s">
        <v>127</v>
      </c>
      <c r="B14" s="30" t="s">
        <v>54</v>
      </c>
      <c r="C14" s="106" t="s" vm="4">
        <v>731</v>
      </c>
      <c r="D14" s="107" t="s" vm="5">
        <v>731</v>
      </c>
    </row>
    <row r="15" spans="1:24">
      <c r="A15" s="55" t="s">
        <v>127</v>
      </c>
      <c r="B15" s="30" t="s">
        <v>55</v>
      </c>
      <c r="C15" s="106" t="s" vm="6">
        <v>731</v>
      </c>
      <c r="D15" s="107" t="s" vm="7">
        <v>731</v>
      </c>
    </row>
    <row r="16" spans="1:24">
      <c r="A16" s="55" t="s">
        <v>127</v>
      </c>
      <c r="B16" s="30" t="s">
        <v>56</v>
      </c>
      <c r="C16" s="106">
        <f>מניות!L11</f>
        <v>146.79110474199999</v>
      </c>
      <c r="D16" s="107">
        <f t="shared" ref="D16:D17" si="1">C16/$C$42</f>
        <v>0.10956817885509608</v>
      </c>
    </row>
    <row r="17" spans="1:4">
      <c r="A17" s="55" t="s">
        <v>127</v>
      </c>
      <c r="B17" s="30" t="s">
        <v>57</v>
      </c>
      <c r="C17" s="106">
        <f>'תעודות סל'!K11</f>
        <v>331.73921905099996</v>
      </c>
      <c r="D17" s="107">
        <f t="shared" si="1"/>
        <v>0.24761760700769442</v>
      </c>
    </row>
    <row r="18" spans="1:4">
      <c r="A18" s="55" t="s">
        <v>127</v>
      </c>
      <c r="B18" s="30" t="s">
        <v>58</v>
      </c>
      <c r="C18" s="106" t="s" vm="8">
        <v>731</v>
      </c>
      <c r="D18" s="107" t="s" vm="9">
        <v>731</v>
      </c>
    </row>
    <row r="19" spans="1:4">
      <c r="A19" s="55" t="s">
        <v>127</v>
      </c>
      <c r="B19" s="30" t="s">
        <v>59</v>
      </c>
      <c r="C19" s="106">
        <f>'כתבי אופציה'!I11</f>
        <v>4.3656480000000006E-3</v>
      </c>
      <c r="D19" s="107">
        <f>C19/$C$42</f>
        <v>3.2586177597281254E-6</v>
      </c>
    </row>
    <row r="20" spans="1:4">
      <c r="A20" s="55" t="s">
        <v>127</v>
      </c>
      <c r="B20" s="30" t="s">
        <v>60</v>
      </c>
      <c r="C20" s="106" t="s" vm="10">
        <v>731</v>
      </c>
      <c r="D20" s="107" t="s" vm="11">
        <v>731</v>
      </c>
    </row>
    <row r="21" spans="1:4">
      <c r="A21" s="55" t="s">
        <v>127</v>
      </c>
      <c r="B21" s="30" t="s">
        <v>61</v>
      </c>
      <c r="C21" s="106" t="s" vm="12">
        <v>731</v>
      </c>
      <c r="D21" s="107" t="s" vm="13">
        <v>731</v>
      </c>
    </row>
    <row r="22" spans="1:4">
      <c r="A22" s="55" t="s">
        <v>127</v>
      </c>
      <c r="B22" s="30" t="s">
        <v>62</v>
      </c>
      <c r="C22" s="106" t="s" vm="14">
        <v>731</v>
      </c>
      <c r="D22" s="107" t="s" vm="15">
        <v>731</v>
      </c>
    </row>
    <row r="23" spans="1:4">
      <c r="B23" s="29" t="s">
        <v>184</v>
      </c>
      <c r="C23" s="106">
        <f>C24+C31</f>
        <v>844.93331999999998</v>
      </c>
      <c r="D23" s="107">
        <f t="shared" ref="D23" si="2">C23/$C$42</f>
        <v>0.6306772150063511</v>
      </c>
    </row>
    <row r="24" spans="1:4">
      <c r="A24" s="55" t="s">
        <v>127</v>
      </c>
      <c r="B24" s="30" t="s">
        <v>63</v>
      </c>
      <c r="C24" s="106">
        <f>'לא סחיר- תעודות התחייבות ממשלתי'!M11</f>
        <v>845.30373999999995</v>
      </c>
      <c r="D24" s="107">
        <f>C24/$C$42</f>
        <v>0.63095370481738455</v>
      </c>
    </row>
    <row r="25" spans="1:4">
      <c r="A25" s="55" t="s">
        <v>127</v>
      </c>
      <c r="B25" s="30" t="s">
        <v>64</v>
      </c>
      <c r="C25" s="106" t="s" vm="16">
        <v>731</v>
      </c>
      <c r="D25" s="107" t="s" vm="17">
        <v>731</v>
      </c>
    </row>
    <row r="26" spans="1:4">
      <c r="A26" s="55" t="s">
        <v>127</v>
      </c>
      <c r="B26" s="30" t="s">
        <v>55</v>
      </c>
      <c r="C26" s="106" t="s" vm="18">
        <v>731</v>
      </c>
      <c r="D26" s="107" t="s" vm="19">
        <v>731</v>
      </c>
    </row>
    <row r="27" spans="1:4">
      <c r="A27" s="55" t="s">
        <v>127</v>
      </c>
      <c r="B27" s="30" t="s">
        <v>65</v>
      </c>
      <c r="C27" s="106" t="s" vm="20">
        <v>731</v>
      </c>
      <c r="D27" s="107" t="s" vm="21">
        <v>731</v>
      </c>
    </row>
    <row r="28" spans="1:4">
      <c r="A28" s="55" t="s">
        <v>127</v>
      </c>
      <c r="B28" s="30" t="s">
        <v>66</v>
      </c>
      <c r="C28" s="106" t="s" vm="22">
        <v>731</v>
      </c>
      <c r="D28" s="107" t="s" vm="23">
        <v>731</v>
      </c>
    </row>
    <row r="29" spans="1:4">
      <c r="A29" s="55" t="s">
        <v>127</v>
      </c>
      <c r="B29" s="30" t="s">
        <v>67</v>
      </c>
      <c r="C29" s="106" t="s" vm="24">
        <v>731</v>
      </c>
      <c r="D29" s="107" t="s" vm="25">
        <v>731</v>
      </c>
    </row>
    <row r="30" spans="1:4">
      <c r="A30" s="55" t="s">
        <v>127</v>
      </c>
      <c r="B30" s="30" t="s">
        <v>207</v>
      </c>
      <c r="C30" s="106" t="s" vm="26">
        <v>731</v>
      </c>
      <c r="D30" s="107" t="s" vm="27">
        <v>731</v>
      </c>
    </row>
    <row r="31" spans="1:4">
      <c r="A31" s="55" t="s">
        <v>127</v>
      </c>
      <c r="B31" s="30" t="s">
        <v>90</v>
      </c>
      <c r="C31" s="106">
        <f>'לא סחיר - חוזים עתידיים'!I11</f>
        <v>-0.37042000000000003</v>
      </c>
      <c r="D31" s="107">
        <f>C31/$C$42</f>
        <v>-2.7648981103343468E-4</v>
      </c>
    </row>
    <row r="32" spans="1:4">
      <c r="A32" s="55" t="s">
        <v>127</v>
      </c>
      <c r="B32" s="30" t="s">
        <v>68</v>
      </c>
      <c r="C32" s="106" t="s" vm="28">
        <v>731</v>
      </c>
      <c r="D32" s="107" t="s" vm="29">
        <v>731</v>
      </c>
    </row>
    <row r="33" spans="1:4">
      <c r="A33" s="55" t="s">
        <v>127</v>
      </c>
      <c r="B33" s="29" t="s">
        <v>185</v>
      </c>
      <c r="C33" s="106" t="s" vm="30">
        <v>731</v>
      </c>
      <c r="D33" s="107" t="s" vm="31">
        <v>731</v>
      </c>
    </row>
    <row r="34" spans="1:4">
      <c r="A34" s="55" t="s">
        <v>127</v>
      </c>
      <c r="B34" s="29" t="s">
        <v>186</v>
      </c>
      <c r="C34" s="106" t="s" vm="32">
        <v>731</v>
      </c>
      <c r="D34" s="107" t="s" vm="33">
        <v>731</v>
      </c>
    </row>
    <row r="35" spans="1:4">
      <c r="A35" s="55" t="s">
        <v>127</v>
      </c>
      <c r="B35" s="29" t="s">
        <v>187</v>
      </c>
      <c r="C35" s="106" t="s" vm="34">
        <v>731</v>
      </c>
      <c r="D35" s="107" t="s" vm="35">
        <v>731</v>
      </c>
    </row>
    <row r="36" spans="1:4">
      <c r="A36" s="55" t="s">
        <v>127</v>
      </c>
      <c r="B36" s="56" t="s">
        <v>188</v>
      </c>
      <c r="C36" s="106" t="s" vm="36">
        <v>731</v>
      </c>
      <c r="D36" s="107" t="s" vm="37">
        <v>731</v>
      </c>
    </row>
    <row r="37" spans="1:4">
      <c r="A37" s="55" t="s">
        <v>127</v>
      </c>
      <c r="B37" s="29" t="s">
        <v>189</v>
      </c>
      <c r="C37" s="106" t="s" vm="38">
        <v>731</v>
      </c>
      <c r="D37" s="107" t="s" vm="39">
        <v>731</v>
      </c>
    </row>
    <row r="38" spans="1:4">
      <c r="A38" s="55"/>
      <c r="B38" s="68" t="s">
        <v>191</v>
      </c>
      <c r="C38" s="106">
        <v>0</v>
      </c>
      <c r="D38" s="107">
        <f>C38/$C$42</f>
        <v>0</v>
      </c>
    </row>
    <row r="39" spans="1:4">
      <c r="A39" s="55" t="s">
        <v>127</v>
      </c>
      <c r="B39" s="69" t="s">
        <v>192</v>
      </c>
      <c r="C39" s="106" t="s" vm="40">
        <v>731</v>
      </c>
      <c r="D39" s="107" t="s" vm="41">
        <v>731</v>
      </c>
    </row>
    <row r="40" spans="1:4">
      <c r="A40" s="55" t="s">
        <v>127</v>
      </c>
      <c r="B40" s="69" t="s">
        <v>219</v>
      </c>
      <c r="C40" s="106" t="s" vm="42">
        <v>731</v>
      </c>
      <c r="D40" s="107" t="s" vm="43">
        <v>731</v>
      </c>
    </row>
    <row r="41" spans="1:4">
      <c r="A41" s="55" t="s">
        <v>127</v>
      </c>
      <c r="B41" s="69" t="s">
        <v>193</v>
      </c>
      <c r="C41" s="106" t="s" vm="44">
        <v>731</v>
      </c>
      <c r="D41" s="107" t="s" vm="45">
        <v>731</v>
      </c>
    </row>
    <row r="42" spans="1:4">
      <c r="B42" s="69" t="s">
        <v>69</v>
      </c>
      <c r="C42" s="106">
        <f>C38+C10</f>
        <v>1339.723871254</v>
      </c>
      <c r="D42" s="107">
        <f>C42/$C$42</f>
        <v>1</v>
      </c>
    </row>
    <row r="43" spans="1:4">
      <c r="A43" s="55" t="s">
        <v>127</v>
      </c>
      <c r="B43" s="69" t="s">
        <v>190</v>
      </c>
      <c r="C43" s="106"/>
      <c r="D43" s="107"/>
    </row>
    <row r="44" spans="1:4">
      <c r="B44" s="6" t="s">
        <v>95</v>
      </c>
    </row>
    <row r="45" spans="1:4">
      <c r="C45" s="75" t="s">
        <v>172</v>
      </c>
      <c r="D45" s="36" t="s">
        <v>89</v>
      </c>
    </row>
    <row r="46" spans="1:4">
      <c r="C46" s="76" t="s">
        <v>1</v>
      </c>
      <c r="D46" s="25" t="s">
        <v>2</v>
      </c>
    </row>
    <row r="47" spans="1:4">
      <c r="C47" s="108" t="s">
        <v>153</v>
      </c>
      <c r="D47" s="109" vm="46">
        <v>2.5729000000000002</v>
      </c>
    </row>
    <row r="48" spans="1:4">
      <c r="C48" s="108" t="s">
        <v>162</v>
      </c>
      <c r="D48" s="109">
        <v>0.92769022502618081</v>
      </c>
    </row>
    <row r="49" spans="2:4">
      <c r="C49" s="108" t="s">
        <v>158</v>
      </c>
      <c r="D49" s="109" vm="47">
        <v>2.7052</v>
      </c>
    </row>
    <row r="50" spans="2:4">
      <c r="B50" s="12"/>
      <c r="C50" s="108" t="s">
        <v>732</v>
      </c>
      <c r="D50" s="109" vm="48">
        <v>3.6494</v>
      </c>
    </row>
    <row r="51" spans="2:4">
      <c r="C51" s="108" t="s">
        <v>151</v>
      </c>
      <c r="D51" s="109" vm="49">
        <v>4.0781999999999998</v>
      </c>
    </row>
    <row r="52" spans="2:4">
      <c r="C52" s="108" t="s">
        <v>152</v>
      </c>
      <c r="D52" s="109" vm="50">
        <v>4.7325999999999997</v>
      </c>
    </row>
    <row r="53" spans="2:4">
      <c r="C53" s="108" t="s">
        <v>154</v>
      </c>
      <c r="D53" s="109">
        <v>0.46267515923566882</v>
      </c>
    </row>
    <row r="54" spans="2:4">
      <c r="C54" s="108" t="s">
        <v>159</v>
      </c>
      <c r="D54" s="109" vm="51">
        <v>3.2778</v>
      </c>
    </row>
    <row r="55" spans="2:4">
      <c r="C55" s="108" t="s">
        <v>160</v>
      </c>
      <c r="D55" s="109">
        <v>0.18716729107296534</v>
      </c>
    </row>
    <row r="56" spans="2:4">
      <c r="C56" s="108" t="s">
        <v>157</v>
      </c>
      <c r="D56" s="109" vm="52">
        <v>0.54620000000000002</v>
      </c>
    </row>
    <row r="57" spans="2:4">
      <c r="C57" s="108" t="s">
        <v>733</v>
      </c>
      <c r="D57" s="109">
        <v>2.4723023999999998</v>
      </c>
    </row>
    <row r="58" spans="2:4">
      <c r="C58" s="108" t="s">
        <v>156</v>
      </c>
      <c r="D58" s="109" vm="53">
        <v>0.39090000000000003</v>
      </c>
    </row>
    <row r="59" spans="2:4">
      <c r="C59" s="108" t="s">
        <v>149</v>
      </c>
      <c r="D59" s="109" vm="54">
        <v>3.6320000000000001</v>
      </c>
    </row>
    <row r="60" spans="2:4">
      <c r="C60" s="108" t="s">
        <v>163</v>
      </c>
      <c r="D60" s="109" vm="55">
        <v>0.24929999999999999</v>
      </c>
    </row>
    <row r="61" spans="2:4">
      <c r="C61" s="108" t="s">
        <v>734</v>
      </c>
      <c r="D61" s="109" vm="56">
        <v>0.42030000000000001</v>
      </c>
    </row>
    <row r="62" spans="2:4">
      <c r="C62" s="108" t="s">
        <v>735</v>
      </c>
      <c r="D62" s="109">
        <v>5.533464356993769E-2</v>
      </c>
    </row>
    <row r="63" spans="2:4">
      <c r="C63" s="108" t="s">
        <v>150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30" sqref="I3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78" t="s" vm="1">
        <v>234</v>
      </c>
    </row>
    <row r="2" spans="2:60">
      <c r="B2" s="57" t="s">
        <v>164</v>
      </c>
      <c r="C2" s="78" t="s">
        <v>235</v>
      </c>
    </row>
    <row r="3" spans="2:60">
      <c r="B3" s="57" t="s">
        <v>166</v>
      </c>
      <c r="C3" s="78" t="s">
        <v>236</v>
      </c>
    </row>
    <row r="4" spans="2:60">
      <c r="B4" s="57" t="s">
        <v>167</v>
      </c>
      <c r="C4" s="78">
        <v>12147</v>
      </c>
    </row>
    <row r="6" spans="2:60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78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2:60" s="3" customFormat="1" ht="78.75">
      <c r="B8" s="23" t="s">
        <v>102</v>
      </c>
      <c r="C8" s="31" t="s">
        <v>34</v>
      </c>
      <c r="D8" s="31" t="s">
        <v>105</v>
      </c>
      <c r="E8" s="31" t="s">
        <v>48</v>
      </c>
      <c r="F8" s="31" t="s">
        <v>87</v>
      </c>
      <c r="G8" s="31" t="s">
        <v>218</v>
      </c>
      <c r="H8" s="31" t="s">
        <v>217</v>
      </c>
      <c r="I8" s="31" t="s">
        <v>45</v>
      </c>
      <c r="J8" s="31" t="s">
        <v>44</v>
      </c>
      <c r="K8" s="31" t="s">
        <v>168</v>
      </c>
      <c r="L8" s="31" t="s">
        <v>170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225</v>
      </c>
      <c r="H9" s="17"/>
      <c r="I9" s="17" t="s">
        <v>221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0" t="s">
        <v>35</v>
      </c>
      <c r="C11" s="111"/>
      <c r="D11" s="111"/>
      <c r="E11" s="111"/>
      <c r="F11" s="111"/>
      <c r="G11" s="112"/>
      <c r="H11" s="113"/>
      <c r="I11" s="112">
        <v>4.3656480000000006E-3</v>
      </c>
      <c r="J11" s="111"/>
      <c r="K11" s="114">
        <f>I11/$I$11</f>
        <v>1</v>
      </c>
      <c r="L11" s="114">
        <f>I11/'סכום נכסי הקרן'!$C$42</f>
        <v>3.2586177597281254E-6</v>
      </c>
      <c r="BC11" s="81"/>
      <c r="BD11" s="3"/>
      <c r="BE11" s="81"/>
      <c r="BG11" s="81"/>
    </row>
    <row r="12" spans="2:60" s="4" customFormat="1" ht="18" customHeight="1">
      <c r="B12" s="115" t="s">
        <v>23</v>
      </c>
      <c r="C12" s="111"/>
      <c r="D12" s="111"/>
      <c r="E12" s="111"/>
      <c r="F12" s="111"/>
      <c r="G12" s="112"/>
      <c r="H12" s="113"/>
      <c r="I12" s="112">
        <v>4.3656480000000006E-3</v>
      </c>
      <c r="J12" s="111"/>
      <c r="K12" s="114">
        <f t="shared" ref="K12:K15" si="0">I12/$I$11</f>
        <v>1</v>
      </c>
      <c r="L12" s="114">
        <f>I12/'סכום נכסי הקרן'!$C$42</f>
        <v>3.2586177597281254E-6</v>
      </c>
      <c r="BC12" s="81"/>
      <c r="BD12" s="3"/>
      <c r="BE12" s="81"/>
      <c r="BG12" s="81"/>
    </row>
    <row r="13" spans="2:60">
      <c r="B13" s="84" t="s">
        <v>693</v>
      </c>
      <c r="C13" s="91"/>
      <c r="D13" s="91"/>
      <c r="E13" s="91"/>
      <c r="F13" s="91"/>
      <c r="G13" s="92"/>
      <c r="H13" s="93"/>
      <c r="I13" s="92">
        <v>4.3656480000000006E-3</v>
      </c>
      <c r="J13" s="91"/>
      <c r="K13" s="94">
        <f t="shared" si="0"/>
        <v>1</v>
      </c>
      <c r="L13" s="94">
        <f>I13/'סכום נכסי הקרן'!$C$42</f>
        <v>3.2586177597281254E-6</v>
      </c>
      <c r="BD13" s="3"/>
    </row>
    <row r="14" spans="2:60" ht="20.25">
      <c r="B14" s="85" t="s">
        <v>694</v>
      </c>
      <c r="C14" s="95" t="s">
        <v>695</v>
      </c>
      <c r="D14" s="96" t="s">
        <v>106</v>
      </c>
      <c r="E14" s="96" t="s">
        <v>473</v>
      </c>
      <c r="F14" s="96" t="s">
        <v>150</v>
      </c>
      <c r="G14" s="97">
        <v>8.3416630000000005</v>
      </c>
      <c r="H14" s="98">
        <v>35</v>
      </c>
      <c r="I14" s="97">
        <v>2.919582E-3</v>
      </c>
      <c r="J14" s="99">
        <v>1.2956610841123354E-6</v>
      </c>
      <c r="K14" s="99">
        <f t="shared" si="0"/>
        <v>0.66876257545271622</v>
      </c>
      <c r="L14" s="99">
        <f>I14/'סכום נכסי הקרן'!$C$42</f>
        <v>2.1792416054117413E-6</v>
      </c>
      <c r="BD14" s="4"/>
    </row>
    <row r="15" spans="2:60">
      <c r="B15" s="85" t="s">
        <v>696</v>
      </c>
      <c r="C15" s="95" t="s">
        <v>697</v>
      </c>
      <c r="D15" s="96" t="s">
        <v>106</v>
      </c>
      <c r="E15" s="96" t="s">
        <v>176</v>
      </c>
      <c r="F15" s="96" t="s">
        <v>150</v>
      </c>
      <c r="G15" s="97">
        <v>2.2247180000000002</v>
      </c>
      <c r="H15" s="98">
        <v>65</v>
      </c>
      <c r="I15" s="97">
        <v>1.446066E-3</v>
      </c>
      <c r="J15" s="99">
        <v>1.8547647651736907E-6</v>
      </c>
      <c r="K15" s="99">
        <f t="shared" si="0"/>
        <v>0.33123742454728367</v>
      </c>
      <c r="L15" s="99">
        <f>I15/'סכום נכסי הקרן'!$C$42</f>
        <v>1.0793761543163834E-6</v>
      </c>
    </row>
    <row r="16" spans="2:60">
      <c r="B16" s="86"/>
      <c r="C16" s="95"/>
      <c r="D16" s="95"/>
      <c r="E16" s="95"/>
      <c r="F16" s="95"/>
      <c r="G16" s="97"/>
      <c r="H16" s="98"/>
      <c r="I16" s="95"/>
      <c r="J16" s="95"/>
      <c r="K16" s="99"/>
      <c r="L16" s="95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80" t="s">
        <v>233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80" t="s">
        <v>98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80" t="s">
        <v>216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80" t="s">
        <v>224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165</v>
      </c>
      <c r="C1" s="78" t="s" vm="1">
        <v>234</v>
      </c>
    </row>
    <row r="2" spans="2:61">
      <c r="B2" s="57" t="s">
        <v>164</v>
      </c>
      <c r="C2" s="78" t="s">
        <v>235</v>
      </c>
    </row>
    <row r="3" spans="2:61">
      <c r="B3" s="57" t="s">
        <v>166</v>
      </c>
      <c r="C3" s="78" t="s">
        <v>236</v>
      </c>
    </row>
    <row r="4" spans="2:61">
      <c r="B4" s="57" t="s">
        <v>167</v>
      </c>
      <c r="C4" s="78">
        <v>12147</v>
      </c>
    </row>
    <row r="6" spans="2:61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78.75">
      <c r="B8" s="23" t="s">
        <v>102</v>
      </c>
      <c r="C8" s="31" t="s">
        <v>34</v>
      </c>
      <c r="D8" s="31" t="s">
        <v>105</v>
      </c>
      <c r="E8" s="31" t="s">
        <v>48</v>
      </c>
      <c r="F8" s="31" t="s">
        <v>87</v>
      </c>
      <c r="G8" s="31" t="s">
        <v>218</v>
      </c>
      <c r="H8" s="31" t="s">
        <v>217</v>
      </c>
      <c r="I8" s="31" t="s">
        <v>45</v>
      </c>
      <c r="J8" s="31" t="s">
        <v>44</v>
      </c>
      <c r="K8" s="31" t="s">
        <v>168</v>
      </c>
      <c r="L8" s="32" t="s">
        <v>170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225</v>
      </c>
      <c r="H9" s="17"/>
      <c r="I9" s="17" t="s">
        <v>221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165</v>
      </c>
      <c r="C1" s="78" t="s" vm="1">
        <v>234</v>
      </c>
    </row>
    <row r="2" spans="1:60">
      <c r="B2" s="57" t="s">
        <v>164</v>
      </c>
      <c r="C2" s="78" t="s">
        <v>235</v>
      </c>
    </row>
    <row r="3" spans="1:60">
      <c r="B3" s="57" t="s">
        <v>166</v>
      </c>
      <c r="C3" s="78" t="s">
        <v>236</v>
      </c>
    </row>
    <row r="4" spans="1:60">
      <c r="B4" s="57" t="s">
        <v>167</v>
      </c>
      <c r="C4" s="78">
        <v>12147</v>
      </c>
    </row>
    <row r="6" spans="1:60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106</v>
      </c>
      <c r="BF6" s="1" t="s">
        <v>173</v>
      </c>
      <c r="BH6" s="3" t="s">
        <v>150</v>
      </c>
    </row>
    <row r="7" spans="1:60" ht="26.25" customHeight="1">
      <c r="B7" s="136" t="s">
        <v>80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108</v>
      </c>
      <c r="BF7" s="1" t="s">
        <v>128</v>
      </c>
      <c r="BH7" s="3" t="s">
        <v>149</v>
      </c>
    </row>
    <row r="8" spans="1:60" s="3" customFormat="1" ht="78.75">
      <c r="A8" s="2"/>
      <c r="B8" s="23" t="s">
        <v>102</v>
      </c>
      <c r="C8" s="31" t="s">
        <v>34</v>
      </c>
      <c r="D8" s="31" t="s">
        <v>105</v>
      </c>
      <c r="E8" s="31" t="s">
        <v>48</v>
      </c>
      <c r="F8" s="31" t="s">
        <v>87</v>
      </c>
      <c r="G8" s="31" t="s">
        <v>218</v>
      </c>
      <c r="H8" s="31" t="s">
        <v>217</v>
      </c>
      <c r="I8" s="31" t="s">
        <v>45</v>
      </c>
      <c r="J8" s="31" t="s">
        <v>168</v>
      </c>
      <c r="K8" s="31" t="s">
        <v>170</v>
      </c>
      <c r="BC8" s="1" t="s">
        <v>121</v>
      </c>
      <c r="BD8" s="1" t="s">
        <v>122</v>
      </c>
      <c r="BE8" s="1" t="s">
        <v>129</v>
      </c>
      <c r="BG8" s="4" t="s">
        <v>151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225</v>
      </c>
      <c r="H9" s="17"/>
      <c r="I9" s="17" t="s">
        <v>221</v>
      </c>
      <c r="J9" s="33" t="s">
        <v>20</v>
      </c>
      <c r="K9" s="58" t="s">
        <v>20</v>
      </c>
      <c r="BC9" s="1" t="s">
        <v>118</v>
      </c>
      <c r="BE9" s="1" t="s">
        <v>130</v>
      </c>
      <c r="BG9" s="4" t="s">
        <v>152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114</v>
      </c>
      <c r="BD10" s="3"/>
      <c r="BE10" s="1" t="s">
        <v>174</v>
      </c>
      <c r="BG10" s="1" t="s">
        <v>158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113</v>
      </c>
      <c r="BD11" s="3"/>
      <c r="BE11" s="1" t="s">
        <v>131</v>
      </c>
      <c r="BG11" s="1" t="s">
        <v>153</v>
      </c>
    </row>
    <row r="12" spans="1:60" ht="20.25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111</v>
      </c>
      <c r="BD12" s="4"/>
      <c r="BE12" s="1" t="s">
        <v>132</v>
      </c>
      <c r="BG12" s="1" t="s">
        <v>154</v>
      </c>
    </row>
    <row r="13" spans="1:60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115</v>
      </c>
      <c r="BE13" s="1" t="s">
        <v>133</v>
      </c>
      <c r="BG13" s="1" t="s">
        <v>155</v>
      </c>
    </row>
    <row r="14" spans="1:60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112</v>
      </c>
      <c r="BE14" s="1" t="s">
        <v>134</v>
      </c>
      <c r="BG14" s="1" t="s">
        <v>157</v>
      </c>
    </row>
    <row r="15" spans="1:60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123</v>
      </c>
      <c r="BE15" s="1" t="s">
        <v>175</v>
      </c>
      <c r="BG15" s="1" t="s">
        <v>159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109</v>
      </c>
      <c r="BD16" s="1" t="s">
        <v>124</v>
      </c>
      <c r="BE16" s="1" t="s">
        <v>135</v>
      </c>
      <c r="BG16" s="1" t="s">
        <v>160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119</v>
      </c>
      <c r="BE17" s="1" t="s">
        <v>136</v>
      </c>
      <c r="BG17" s="1" t="s">
        <v>161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107</v>
      </c>
      <c r="BF18" s="1" t="s">
        <v>137</v>
      </c>
      <c r="BH18" s="1" t="s">
        <v>25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120</v>
      </c>
      <c r="BF19" s="1" t="s">
        <v>138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125</v>
      </c>
      <c r="BF20" s="1" t="s">
        <v>139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110</v>
      </c>
      <c r="BE21" s="1" t="s">
        <v>126</v>
      </c>
      <c r="BF21" s="1" t="s">
        <v>140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116</v>
      </c>
      <c r="BF22" s="1" t="s">
        <v>141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25</v>
      </c>
      <c r="BE23" s="1" t="s">
        <v>117</v>
      </c>
      <c r="BF23" s="1" t="s">
        <v>176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179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142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143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178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144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145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177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25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N33" sqref="N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165</v>
      </c>
      <c r="C1" s="78" t="s" vm="1">
        <v>234</v>
      </c>
    </row>
    <row r="2" spans="2:81">
      <c r="B2" s="57" t="s">
        <v>164</v>
      </c>
      <c r="C2" s="78" t="s">
        <v>235</v>
      </c>
    </row>
    <row r="3" spans="2:81">
      <c r="B3" s="57" t="s">
        <v>166</v>
      </c>
      <c r="C3" s="78" t="s">
        <v>236</v>
      </c>
      <c r="E3" s="2"/>
    </row>
    <row r="4" spans="2:81">
      <c r="B4" s="57" t="s">
        <v>167</v>
      </c>
      <c r="C4" s="78">
        <v>12147</v>
      </c>
    </row>
    <row r="6" spans="2:81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81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3" t="s">
        <v>102</v>
      </c>
      <c r="C8" s="31" t="s">
        <v>34</v>
      </c>
      <c r="D8" s="14" t="s">
        <v>37</v>
      </c>
      <c r="E8" s="31" t="s">
        <v>15</v>
      </c>
      <c r="F8" s="31" t="s">
        <v>49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218</v>
      </c>
      <c r="M8" s="31" t="s">
        <v>217</v>
      </c>
      <c r="N8" s="31" t="s">
        <v>45</v>
      </c>
      <c r="O8" s="31" t="s">
        <v>44</v>
      </c>
      <c r="P8" s="31" t="s">
        <v>168</v>
      </c>
      <c r="Q8" s="32" t="s">
        <v>170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225</v>
      </c>
      <c r="M9" s="33"/>
      <c r="N9" s="33" t="s">
        <v>221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7"/>
  <sheetViews>
    <sheetView rightToLeft="1" workbookViewId="0">
      <selection activeCell="L19" sqref="L19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165</v>
      </c>
      <c r="C1" s="78" t="s" vm="1">
        <v>234</v>
      </c>
    </row>
    <row r="2" spans="2:72">
      <c r="B2" s="57" t="s">
        <v>164</v>
      </c>
      <c r="C2" s="78" t="s">
        <v>235</v>
      </c>
    </row>
    <row r="3" spans="2:72">
      <c r="B3" s="57" t="s">
        <v>166</v>
      </c>
      <c r="C3" s="78" t="s">
        <v>236</v>
      </c>
    </row>
    <row r="4" spans="2:72">
      <c r="B4" s="57" t="s">
        <v>167</v>
      </c>
      <c r="C4" s="78">
        <v>12147</v>
      </c>
    </row>
    <row r="6" spans="2:72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72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78.75">
      <c r="B8" s="23" t="s">
        <v>102</v>
      </c>
      <c r="C8" s="31" t="s">
        <v>34</v>
      </c>
      <c r="D8" s="31" t="s">
        <v>15</v>
      </c>
      <c r="E8" s="31" t="s">
        <v>49</v>
      </c>
      <c r="F8" s="31" t="s">
        <v>88</v>
      </c>
      <c r="G8" s="31" t="s">
        <v>18</v>
      </c>
      <c r="H8" s="31" t="s">
        <v>87</v>
      </c>
      <c r="I8" s="31" t="s">
        <v>17</v>
      </c>
      <c r="J8" s="31" t="s">
        <v>19</v>
      </c>
      <c r="K8" s="31" t="s">
        <v>218</v>
      </c>
      <c r="L8" s="31" t="s">
        <v>217</v>
      </c>
      <c r="M8" s="31" t="s">
        <v>96</v>
      </c>
      <c r="N8" s="31" t="s">
        <v>44</v>
      </c>
      <c r="O8" s="31" t="s">
        <v>168</v>
      </c>
      <c r="P8" s="32" t="s">
        <v>170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225</v>
      </c>
      <c r="L9" s="33"/>
      <c r="M9" s="33" t="s">
        <v>221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 t="s">
        <v>24</v>
      </c>
      <c r="C11" s="91"/>
      <c r="D11" s="91"/>
      <c r="E11" s="91"/>
      <c r="F11" s="91"/>
      <c r="G11" s="92">
        <v>10.459448731647631</v>
      </c>
      <c r="H11" s="91"/>
      <c r="I11" s="91"/>
      <c r="J11" s="101">
        <v>4.8577236503176954E-2</v>
      </c>
      <c r="K11" s="92"/>
      <c r="L11" s="91"/>
      <c r="M11" s="92">
        <v>845.30373999999995</v>
      </c>
      <c r="N11" s="91"/>
      <c r="O11" s="94">
        <f>M11/$M$11</f>
        <v>1</v>
      </c>
      <c r="P11" s="94">
        <f>M11/'סכום נכסי הקרן'!$C$42</f>
        <v>0.63095370481738455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81" customFormat="1" ht="21.75" customHeight="1">
      <c r="B12" s="115" t="s">
        <v>215</v>
      </c>
      <c r="C12" s="111"/>
      <c r="D12" s="111"/>
      <c r="E12" s="111"/>
      <c r="F12" s="111"/>
      <c r="G12" s="112">
        <v>10.459448731647631</v>
      </c>
      <c r="H12" s="111"/>
      <c r="I12" s="111"/>
      <c r="J12" s="116">
        <v>4.8577236503176954E-2</v>
      </c>
      <c r="K12" s="112"/>
      <c r="L12" s="111"/>
      <c r="M12" s="112">
        <v>845.30373999999995</v>
      </c>
      <c r="N12" s="111"/>
      <c r="O12" s="114">
        <f t="shared" ref="O12:O17" si="0">M12/$M$11</f>
        <v>1</v>
      </c>
      <c r="P12" s="114">
        <f>M12/'סכום נכסי הקרן'!$C$42</f>
        <v>0.63095370481738455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84" t="s">
        <v>52</v>
      </c>
      <c r="C13" s="91"/>
      <c r="D13" s="91"/>
      <c r="E13" s="91"/>
      <c r="F13" s="91"/>
      <c r="G13" s="92">
        <v>10.459448731647631</v>
      </c>
      <c r="H13" s="91"/>
      <c r="I13" s="91"/>
      <c r="J13" s="101">
        <v>4.8577236503176954E-2</v>
      </c>
      <c r="K13" s="92"/>
      <c r="L13" s="91"/>
      <c r="M13" s="92">
        <v>845.30373999999995</v>
      </c>
      <c r="N13" s="91"/>
      <c r="O13" s="94">
        <f t="shared" si="0"/>
        <v>1</v>
      </c>
      <c r="P13" s="94">
        <f>M13/'סכום נכסי הקרן'!$C$42</f>
        <v>0.63095370481738455</v>
      </c>
    </row>
    <row r="14" spans="2:72">
      <c r="B14" s="85" t="s">
        <v>698</v>
      </c>
      <c r="C14" s="95" t="s">
        <v>699</v>
      </c>
      <c r="D14" s="95" t="s">
        <v>700</v>
      </c>
      <c r="E14" s="95"/>
      <c r="F14" s="103">
        <v>43313</v>
      </c>
      <c r="G14" s="97">
        <v>10.459999999999999</v>
      </c>
      <c r="H14" s="96" t="s">
        <v>150</v>
      </c>
      <c r="I14" s="102">
        <v>4.8000000000000001E-2</v>
      </c>
      <c r="J14" s="102">
        <v>4.8599999999999997E-2</v>
      </c>
      <c r="K14" s="97">
        <v>648000</v>
      </c>
      <c r="L14" s="104">
        <v>100.77330000000001</v>
      </c>
      <c r="M14" s="97">
        <v>652.88305000000003</v>
      </c>
      <c r="N14" s="95"/>
      <c r="O14" s="99">
        <f t="shared" si="0"/>
        <v>0.77236503176952709</v>
      </c>
      <c r="P14" s="99">
        <f>M14/'סכום נכסי הקרן'!$C$42</f>
        <v>0.48732657826637998</v>
      </c>
    </row>
    <row r="15" spans="2:72">
      <c r="B15" s="85" t="s">
        <v>701</v>
      </c>
      <c r="C15" s="95" t="s">
        <v>702</v>
      </c>
      <c r="D15" s="95" t="s">
        <v>700</v>
      </c>
      <c r="E15" s="95"/>
      <c r="F15" s="103">
        <v>43375</v>
      </c>
      <c r="G15" s="97">
        <v>10.38</v>
      </c>
      <c r="H15" s="96" t="s">
        <v>150</v>
      </c>
      <c r="I15" s="102">
        <v>4.8000000000000001E-2</v>
      </c>
      <c r="J15" s="102">
        <v>4.8500000000000008E-2</v>
      </c>
      <c r="K15" s="97">
        <v>151645</v>
      </c>
      <c r="L15" s="104">
        <v>102.3866</v>
      </c>
      <c r="M15" s="97">
        <v>155.22504999999998</v>
      </c>
      <c r="N15" s="95"/>
      <c r="O15" s="99">
        <f t="shared" si="0"/>
        <v>0.18363227636967511</v>
      </c>
      <c r="P15" s="99">
        <f>M15/'סכום נכסי הקרן'!$C$42</f>
        <v>0.11586346509949637</v>
      </c>
    </row>
    <row r="16" spans="2:72">
      <c r="B16" s="85" t="s">
        <v>703</v>
      </c>
      <c r="C16" s="95" t="s">
        <v>704</v>
      </c>
      <c r="D16" s="95" t="s">
        <v>700</v>
      </c>
      <c r="E16" s="95"/>
      <c r="F16" s="103">
        <v>43497</v>
      </c>
      <c r="G16" s="97">
        <v>10.709999999999999</v>
      </c>
      <c r="H16" s="96" t="s">
        <v>150</v>
      </c>
      <c r="I16" s="102">
        <v>4.8000000000000001E-2</v>
      </c>
      <c r="J16" s="102">
        <v>4.8499999999999995E-2</v>
      </c>
      <c r="K16" s="97">
        <v>4000</v>
      </c>
      <c r="L16" s="104">
        <v>100.7957</v>
      </c>
      <c r="M16" s="97">
        <v>4.0318300000000002</v>
      </c>
      <c r="N16" s="95"/>
      <c r="O16" s="99">
        <f t="shared" si="0"/>
        <v>4.7696819607115429E-3</v>
      </c>
      <c r="P16" s="99">
        <f>M16/'סכום נכסי הקרן'!$C$42</f>
        <v>3.0094485039115948E-3</v>
      </c>
    </row>
    <row r="17" spans="2:16">
      <c r="B17" s="85" t="s">
        <v>705</v>
      </c>
      <c r="C17" s="95" t="s">
        <v>706</v>
      </c>
      <c r="D17" s="95" t="s">
        <v>700</v>
      </c>
      <c r="E17" s="95"/>
      <c r="F17" s="103">
        <v>43525</v>
      </c>
      <c r="G17" s="97">
        <v>10.790000000000001</v>
      </c>
      <c r="H17" s="96" t="s">
        <v>150</v>
      </c>
      <c r="I17" s="102">
        <v>4.8000000000000001E-2</v>
      </c>
      <c r="J17" s="102">
        <v>4.8500000000000008E-2</v>
      </c>
      <c r="K17" s="97">
        <v>33000</v>
      </c>
      <c r="L17" s="104">
        <v>100.4965</v>
      </c>
      <c r="M17" s="97">
        <v>33.163809999999998</v>
      </c>
      <c r="N17" s="95"/>
      <c r="O17" s="99">
        <f t="shared" si="0"/>
        <v>3.9233009900086331E-2</v>
      </c>
      <c r="P17" s="99">
        <f>M17/'סכום נכסי הקרן'!$C$42</f>
        <v>2.4754212947596593E-2</v>
      </c>
    </row>
    <row r="18" spans="2:16">
      <c r="B18" s="86"/>
      <c r="C18" s="95"/>
      <c r="D18" s="95"/>
      <c r="E18" s="95"/>
      <c r="F18" s="95"/>
      <c r="G18" s="95"/>
      <c r="H18" s="95"/>
      <c r="I18" s="95"/>
      <c r="J18" s="95"/>
      <c r="K18" s="97"/>
      <c r="L18" s="95"/>
      <c r="M18" s="95"/>
      <c r="N18" s="95"/>
      <c r="O18" s="99"/>
      <c r="P18" s="95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80" t="s">
        <v>98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80" t="s">
        <v>216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80" t="s">
        <v>224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  <row r="111" spans="2:16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</row>
    <row r="112" spans="2:16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</row>
    <row r="113" spans="2:16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</row>
    <row r="114" spans="2:16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</row>
    <row r="115" spans="2:16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</row>
    <row r="116" spans="2:16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</row>
    <row r="117" spans="2:16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165</v>
      </c>
      <c r="C1" s="78" t="s" vm="1">
        <v>234</v>
      </c>
    </row>
    <row r="2" spans="2:65">
      <c r="B2" s="57" t="s">
        <v>164</v>
      </c>
      <c r="C2" s="78" t="s">
        <v>235</v>
      </c>
    </row>
    <row r="3" spans="2:65">
      <c r="B3" s="57" t="s">
        <v>166</v>
      </c>
      <c r="C3" s="78" t="s">
        <v>236</v>
      </c>
    </row>
    <row r="4" spans="2:65">
      <c r="B4" s="57" t="s">
        <v>167</v>
      </c>
      <c r="C4" s="78">
        <v>12147</v>
      </c>
    </row>
    <row r="6" spans="2:65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73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18</v>
      </c>
      <c r="K8" s="31" t="s">
        <v>87</v>
      </c>
      <c r="L8" s="31" t="s">
        <v>17</v>
      </c>
      <c r="M8" s="71" t="s">
        <v>19</v>
      </c>
      <c r="N8" s="31" t="s">
        <v>218</v>
      </c>
      <c r="O8" s="31" t="s">
        <v>217</v>
      </c>
      <c r="P8" s="31" t="s">
        <v>96</v>
      </c>
      <c r="Q8" s="31" t="s">
        <v>44</v>
      </c>
      <c r="R8" s="31" t="s">
        <v>168</v>
      </c>
      <c r="S8" s="32" t="s">
        <v>170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225</v>
      </c>
      <c r="O9" s="33"/>
      <c r="P9" s="33" t="s">
        <v>221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1" t="s">
        <v>100</v>
      </c>
      <c r="S10" s="21" t="s">
        <v>171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165</v>
      </c>
      <c r="C1" s="78" t="s" vm="1">
        <v>234</v>
      </c>
    </row>
    <row r="2" spans="2:81">
      <c r="B2" s="57" t="s">
        <v>164</v>
      </c>
      <c r="C2" s="78" t="s">
        <v>235</v>
      </c>
    </row>
    <row r="3" spans="2:81">
      <c r="B3" s="57" t="s">
        <v>166</v>
      </c>
      <c r="C3" s="78" t="s">
        <v>236</v>
      </c>
    </row>
    <row r="4" spans="2:81">
      <c r="B4" s="57" t="s">
        <v>167</v>
      </c>
      <c r="C4" s="78">
        <v>12147</v>
      </c>
    </row>
    <row r="6" spans="2:81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18</v>
      </c>
      <c r="K8" s="31" t="s">
        <v>87</v>
      </c>
      <c r="L8" s="31" t="s">
        <v>17</v>
      </c>
      <c r="M8" s="71" t="s">
        <v>19</v>
      </c>
      <c r="N8" s="71" t="s">
        <v>218</v>
      </c>
      <c r="O8" s="31" t="s">
        <v>217</v>
      </c>
      <c r="P8" s="31" t="s">
        <v>96</v>
      </c>
      <c r="Q8" s="31" t="s">
        <v>44</v>
      </c>
      <c r="R8" s="31" t="s">
        <v>168</v>
      </c>
      <c r="S8" s="32" t="s">
        <v>170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225</v>
      </c>
      <c r="O9" s="33"/>
      <c r="P9" s="33" t="s">
        <v>221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21" t="s">
        <v>100</v>
      </c>
      <c r="S10" s="21" t="s">
        <v>171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165</v>
      </c>
      <c r="C1" s="78" t="s" vm="1">
        <v>234</v>
      </c>
    </row>
    <row r="2" spans="2:98">
      <c r="B2" s="57" t="s">
        <v>164</v>
      </c>
      <c r="C2" s="78" t="s">
        <v>235</v>
      </c>
    </row>
    <row r="3" spans="2:98">
      <c r="B3" s="57" t="s">
        <v>166</v>
      </c>
      <c r="C3" s="78" t="s">
        <v>236</v>
      </c>
    </row>
    <row r="4" spans="2:98">
      <c r="B4" s="57" t="s">
        <v>167</v>
      </c>
      <c r="C4" s="78">
        <v>12147</v>
      </c>
    </row>
    <row r="6" spans="2:98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75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48</v>
      </c>
      <c r="G8" s="31" t="s">
        <v>87</v>
      </c>
      <c r="H8" s="31" t="s">
        <v>218</v>
      </c>
      <c r="I8" s="31" t="s">
        <v>217</v>
      </c>
      <c r="J8" s="31" t="s">
        <v>96</v>
      </c>
      <c r="K8" s="31" t="s">
        <v>44</v>
      </c>
      <c r="L8" s="31" t="s">
        <v>168</v>
      </c>
      <c r="M8" s="32" t="s">
        <v>170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225</v>
      </c>
      <c r="I9" s="33"/>
      <c r="J9" s="33" t="s">
        <v>221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165</v>
      </c>
      <c r="C1" s="78" t="s" vm="1">
        <v>234</v>
      </c>
    </row>
    <row r="2" spans="2:55">
      <c r="B2" s="57" t="s">
        <v>164</v>
      </c>
      <c r="C2" s="78" t="s">
        <v>235</v>
      </c>
    </row>
    <row r="3" spans="2:55">
      <c r="B3" s="57" t="s">
        <v>166</v>
      </c>
      <c r="C3" s="78" t="s">
        <v>236</v>
      </c>
    </row>
    <row r="4" spans="2:55">
      <c r="B4" s="57" t="s">
        <v>167</v>
      </c>
      <c r="C4" s="78">
        <v>12147</v>
      </c>
    </row>
    <row r="6" spans="2:55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82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78.75">
      <c r="B8" s="23" t="s">
        <v>102</v>
      </c>
      <c r="C8" s="31" t="s">
        <v>34</v>
      </c>
      <c r="D8" s="31" t="s">
        <v>87</v>
      </c>
      <c r="E8" s="31" t="s">
        <v>88</v>
      </c>
      <c r="F8" s="31" t="s">
        <v>218</v>
      </c>
      <c r="G8" s="31" t="s">
        <v>217</v>
      </c>
      <c r="H8" s="31" t="s">
        <v>96</v>
      </c>
      <c r="I8" s="31" t="s">
        <v>44</v>
      </c>
      <c r="J8" s="31" t="s">
        <v>168</v>
      </c>
      <c r="K8" s="32" t="s">
        <v>170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225</v>
      </c>
      <c r="G9" s="33"/>
      <c r="H9" s="33" t="s">
        <v>221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216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165</v>
      </c>
      <c r="C1" s="78" t="s" vm="1">
        <v>234</v>
      </c>
    </row>
    <row r="2" spans="2:59">
      <c r="B2" s="57" t="s">
        <v>164</v>
      </c>
      <c r="C2" s="78" t="s">
        <v>235</v>
      </c>
    </row>
    <row r="3" spans="2:59">
      <c r="B3" s="57" t="s">
        <v>166</v>
      </c>
      <c r="C3" s="78" t="s">
        <v>236</v>
      </c>
    </row>
    <row r="4" spans="2:59">
      <c r="B4" s="57" t="s">
        <v>167</v>
      </c>
      <c r="C4" s="78">
        <v>12147</v>
      </c>
    </row>
    <row r="6" spans="2:59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83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3" customFormat="1" ht="78.75">
      <c r="B8" s="23" t="s">
        <v>102</v>
      </c>
      <c r="C8" s="31" t="s">
        <v>34</v>
      </c>
      <c r="D8" s="31" t="s">
        <v>48</v>
      </c>
      <c r="E8" s="31" t="s">
        <v>87</v>
      </c>
      <c r="F8" s="31" t="s">
        <v>88</v>
      </c>
      <c r="G8" s="31" t="s">
        <v>218</v>
      </c>
      <c r="H8" s="31" t="s">
        <v>217</v>
      </c>
      <c r="I8" s="31" t="s">
        <v>96</v>
      </c>
      <c r="J8" s="31" t="s">
        <v>44</v>
      </c>
      <c r="K8" s="31" t="s">
        <v>168</v>
      </c>
      <c r="L8" s="32" t="s">
        <v>170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225</v>
      </c>
      <c r="H9" s="17"/>
      <c r="I9" s="17" t="s">
        <v>221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5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5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5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70</v>
      </c>
      <c r="C6" s="14" t="s">
        <v>34</v>
      </c>
      <c r="E6" s="14" t="s">
        <v>103</v>
      </c>
      <c r="I6" s="14" t="s">
        <v>15</v>
      </c>
      <c r="J6" s="14" t="s">
        <v>49</v>
      </c>
      <c r="M6" s="14" t="s">
        <v>87</v>
      </c>
      <c r="Q6" s="14" t="s">
        <v>17</v>
      </c>
      <c r="R6" s="14" t="s">
        <v>19</v>
      </c>
      <c r="U6" s="14" t="s">
        <v>45</v>
      </c>
      <c r="W6" s="15" t="s">
        <v>43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72</v>
      </c>
      <c r="C8" s="31" t="s">
        <v>34</v>
      </c>
      <c r="D8" s="31" t="s">
        <v>105</v>
      </c>
      <c r="I8" s="31" t="s">
        <v>15</v>
      </c>
      <c r="J8" s="31" t="s">
        <v>49</v>
      </c>
      <c r="K8" s="31" t="s">
        <v>88</v>
      </c>
      <c r="L8" s="31" t="s">
        <v>18</v>
      </c>
      <c r="M8" s="31" t="s">
        <v>87</v>
      </c>
      <c r="Q8" s="31" t="s">
        <v>17</v>
      </c>
      <c r="R8" s="31" t="s">
        <v>19</v>
      </c>
      <c r="S8" s="31" t="s">
        <v>0</v>
      </c>
      <c r="T8" s="31" t="s">
        <v>91</v>
      </c>
      <c r="U8" s="31" t="s">
        <v>45</v>
      </c>
      <c r="V8" s="31" t="s">
        <v>44</v>
      </c>
      <c r="W8" s="32" t="s">
        <v>97</v>
      </c>
    </row>
    <row r="9" spans="2:25" ht="31.5">
      <c r="B9" s="49" t="str">
        <f>'תעודות חוב מסחריות '!B7:T7</f>
        <v>2. תעודות חוב מסחריות</v>
      </c>
      <c r="C9" s="14" t="s">
        <v>34</v>
      </c>
      <c r="D9" s="14" t="s">
        <v>105</v>
      </c>
      <c r="E9" s="42" t="s">
        <v>103</v>
      </c>
      <c r="G9" s="14" t="s">
        <v>48</v>
      </c>
      <c r="I9" s="14" t="s">
        <v>15</v>
      </c>
      <c r="J9" s="14" t="s">
        <v>49</v>
      </c>
      <c r="K9" s="14" t="s">
        <v>88</v>
      </c>
      <c r="L9" s="14" t="s">
        <v>18</v>
      </c>
      <c r="M9" s="14" t="s">
        <v>87</v>
      </c>
      <c r="Q9" s="14" t="s">
        <v>17</v>
      </c>
      <c r="R9" s="14" t="s">
        <v>19</v>
      </c>
      <c r="S9" s="14" t="s">
        <v>0</v>
      </c>
      <c r="T9" s="14" t="s">
        <v>91</v>
      </c>
      <c r="U9" s="14" t="s">
        <v>45</v>
      </c>
      <c r="V9" s="14" t="s">
        <v>44</v>
      </c>
      <c r="W9" s="39" t="s">
        <v>97</v>
      </c>
    </row>
    <row r="10" spans="2:25" ht="31.5">
      <c r="B10" s="49" t="str">
        <f>'אג"ח קונצרני'!B7:U7</f>
        <v>3. אג"ח קונצרני</v>
      </c>
      <c r="C10" s="31" t="s">
        <v>34</v>
      </c>
      <c r="D10" s="14" t="s">
        <v>105</v>
      </c>
      <c r="E10" s="42" t="s">
        <v>103</v>
      </c>
      <c r="G10" s="31" t="s">
        <v>48</v>
      </c>
      <c r="I10" s="31" t="s">
        <v>15</v>
      </c>
      <c r="J10" s="31" t="s">
        <v>49</v>
      </c>
      <c r="K10" s="31" t="s">
        <v>88</v>
      </c>
      <c r="L10" s="31" t="s">
        <v>18</v>
      </c>
      <c r="M10" s="31" t="s">
        <v>87</v>
      </c>
      <c r="Q10" s="31" t="s">
        <v>17</v>
      </c>
      <c r="R10" s="31" t="s">
        <v>19</v>
      </c>
      <c r="S10" s="31" t="s">
        <v>0</v>
      </c>
      <c r="T10" s="31" t="s">
        <v>91</v>
      </c>
      <c r="U10" s="31" t="s">
        <v>45</v>
      </c>
      <c r="V10" s="14" t="s">
        <v>44</v>
      </c>
      <c r="W10" s="32" t="s">
        <v>97</v>
      </c>
    </row>
    <row r="11" spans="2:25" ht="31.5">
      <c r="B11" s="49" t="str">
        <f>מניות!B7</f>
        <v>4. מניות</v>
      </c>
      <c r="C11" s="31" t="s">
        <v>34</v>
      </c>
      <c r="D11" s="14" t="s">
        <v>105</v>
      </c>
      <c r="E11" s="42" t="s">
        <v>103</v>
      </c>
      <c r="H11" s="31" t="s">
        <v>87</v>
      </c>
      <c r="S11" s="31" t="s">
        <v>0</v>
      </c>
      <c r="T11" s="14" t="s">
        <v>91</v>
      </c>
      <c r="U11" s="14" t="s">
        <v>45</v>
      </c>
      <c r="V11" s="14" t="s">
        <v>44</v>
      </c>
      <c r="W11" s="15" t="s">
        <v>97</v>
      </c>
    </row>
    <row r="12" spans="2:25" ht="31.5">
      <c r="B12" s="49" t="str">
        <f>'תעודות סל'!B7:N7</f>
        <v>5. תעודות סל</v>
      </c>
      <c r="C12" s="31" t="s">
        <v>34</v>
      </c>
      <c r="D12" s="14" t="s">
        <v>105</v>
      </c>
      <c r="E12" s="42" t="s">
        <v>103</v>
      </c>
      <c r="H12" s="31" t="s">
        <v>87</v>
      </c>
      <c r="S12" s="31" t="s">
        <v>0</v>
      </c>
      <c r="T12" s="31" t="s">
        <v>91</v>
      </c>
      <c r="U12" s="31" t="s">
        <v>45</v>
      </c>
      <c r="V12" s="31" t="s">
        <v>44</v>
      </c>
      <c r="W12" s="32" t="s">
        <v>97</v>
      </c>
    </row>
    <row r="13" spans="2:25" ht="31.5">
      <c r="B13" s="49" t="str">
        <f>'קרנות נאמנות'!B7:O7</f>
        <v>6. קרנות נאמנות</v>
      </c>
      <c r="C13" s="31" t="s">
        <v>34</v>
      </c>
      <c r="D13" s="31" t="s">
        <v>105</v>
      </c>
      <c r="G13" s="31" t="s">
        <v>48</v>
      </c>
      <c r="H13" s="31" t="s">
        <v>87</v>
      </c>
      <c r="S13" s="31" t="s">
        <v>0</v>
      </c>
      <c r="T13" s="31" t="s">
        <v>91</v>
      </c>
      <c r="U13" s="31" t="s">
        <v>45</v>
      </c>
      <c r="V13" s="31" t="s">
        <v>44</v>
      </c>
      <c r="W13" s="32" t="s">
        <v>97</v>
      </c>
    </row>
    <row r="14" spans="2:25" ht="31.5">
      <c r="B14" s="49" t="str">
        <f>'כתבי אופציה'!B7:L7</f>
        <v>7. כתבי אופציה</v>
      </c>
      <c r="C14" s="31" t="s">
        <v>34</v>
      </c>
      <c r="D14" s="31" t="s">
        <v>105</v>
      </c>
      <c r="G14" s="31" t="s">
        <v>48</v>
      </c>
      <c r="H14" s="31" t="s">
        <v>87</v>
      </c>
      <c r="S14" s="31" t="s">
        <v>0</v>
      </c>
      <c r="T14" s="31" t="s">
        <v>91</v>
      </c>
      <c r="U14" s="31" t="s">
        <v>45</v>
      </c>
      <c r="V14" s="31" t="s">
        <v>44</v>
      </c>
      <c r="W14" s="32" t="s">
        <v>97</v>
      </c>
    </row>
    <row r="15" spans="2:25" ht="31.5">
      <c r="B15" s="49" t="str">
        <f>אופציות!B7</f>
        <v>8. אופציות</v>
      </c>
      <c r="C15" s="31" t="s">
        <v>34</v>
      </c>
      <c r="D15" s="31" t="s">
        <v>105</v>
      </c>
      <c r="G15" s="31" t="s">
        <v>48</v>
      </c>
      <c r="H15" s="31" t="s">
        <v>87</v>
      </c>
      <c r="S15" s="31" t="s">
        <v>0</v>
      </c>
      <c r="T15" s="31" t="s">
        <v>91</v>
      </c>
      <c r="U15" s="31" t="s">
        <v>45</v>
      </c>
      <c r="V15" s="31" t="s">
        <v>44</v>
      </c>
      <c r="W15" s="32" t="s">
        <v>97</v>
      </c>
    </row>
    <row r="16" spans="2:25" ht="31.5">
      <c r="B16" s="49" t="str">
        <f>'חוזים עתידיים'!B7:I7</f>
        <v>9. חוזים עתידיים</v>
      </c>
      <c r="C16" s="31" t="s">
        <v>34</v>
      </c>
      <c r="D16" s="31" t="s">
        <v>105</v>
      </c>
      <c r="G16" s="31" t="s">
        <v>48</v>
      </c>
      <c r="H16" s="31" t="s">
        <v>87</v>
      </c>
      <c r="S16" s="31" t="s">
        <v>0</v>
      </c>
      <c r="T16" s="32" t="s">
        <v>91</v>
      </c>
    </row>
    <row r="17" spans="2:25" ht="31.5">
      <c r="B17" s="49" t="str">
        <f>'מוצרים מובנים'!B7:Q7</f>
        <v>10. מוצרים מובנים</v>
      </c>
      <c r="C17" s="31" t="s">
        <v>34</v>
      </c>
      <c r="F17" s="14" t="s">
        <v>37</v>
      </c>
      <c r="I17" s="31" t="s">
        <v>15</v>
      </c>
      <c r="J17" s="31" t="s">
        <v>49</v>
      </c>
      <c r="K17" s="31" t="s">
        <v>88</v>
      </c>
      <c r="L17" s="31" t="s">
        <v>18</v>
      </c>
      <c r="M17" s="31" t="s">
        <v>87</v>
      </c>
      <c r="Q17" s="31" t="s">
        <v>17</v>
      </c>
      <c r="R17" s="31" t="s">
        <v>19</v>
      </c>
      <c r="S17" s="31" t="s">
        <v>0</v>
      </c>
      <c r="T17" s="31" t="s">
        <v>91</v>
      </c>
      <c r="U17" s="31" t="s">
        <v>45</v>
      </c>
      <c r="V17" s="31" t="s">
        <v>44</v>
      </c>
      <c r="W17" s="32" t="s">
        <v>97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49</v>
      </c>
      <c r="K19" s="31" t="s">
        <v>88</v>
      </c>
      <c r="L19" s="31" t="s">
        <v>18</v>
      </c>
      <c r="M19" s="31" t="s">
        <v>87</v>
      </c>
      <c r="Q19" s="31" t="s">
        <v>17</v>
      </c>
      <c r="R19" s="31" t="s">
        <v>19</v>
      </c>
      <c r="S19" s="31" t="s">
        <v>0</v>
      </c>
      <c r="T19" s="31" t="s">
        <v>91</v>
      </c>
      <c r="U19" s="31" t="s">
        <v>96</v>
      </c>
      <c r="V19" s="31" t="s">
        <v>44</v>
      </c>
      <c r="W19" s="32" t="s">
        <v>97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34</v>
      </c>
      <c r="D20" s="42" t="s">
        <v>104</v>
      </c>
      <c r="E20" s="42" t="s">
        <v>103</v>
      </c>
      <c r="G20" s="31" t="s">
        <v>48</v>
      </c>
      <c r="I20" s="31" t="s">
        <v>15</v>
      </c>
      <c r="J20" s="31" t="s">
        <v>49</v>
      </c>
      <c r="K20" s="31" t="s">
        <v>88</v>
      </c>
      <c r="L20" s="31" t="s">
        <v>18</v>
      </c>
      <c r="M20" s="31" t="s">
        <v>87</v>
      </c>
      <c r="Q20" s="31" t="s">
        <v>17</v>
      </c>
      <c r="R20" s="31" t="s">
        <v>19</v>
      </c>
      <c r="S20" s="31" t="s">
        <v>0</v>
      </c>
      <c r="T20" s="31" t="s">
        <v>91</v>
      </c>
      <c r="U20" s="31" t="s">
        <v>96</v>
      </c>
      <c r="V20" s="31" t="s">
        <v>44</v>
      </c>
      <c r="W20" s="32" t="s">
        <v>97</v>
      </c>
    </row>
    <row r="21" spans="2:25" ht="31.5">
      <c r="B21" s="49" t="str">
        <f>'לא סחיר - אג"ח קונצרני'!B7:S7</f>
        <v>3. אג"ח קונצרני</v>
      </c>
      <c r="C21" s="31" t="s">
        <v>34</v>
      </c>
      <c r="D21" s="42" t="s">
        <v>104</v>
      </c>
      <c r="E21" s="42" t="s">
        <v>103</v>
      </c>
      <c r="G21" s="31" t="s">
        <v>48</v>
      </c>
      <c r="I21" s="31" t="s">
        <v>15</v>
      </c>
      <c r="J21" s="31" t="s">
        <v>49</v>
      </c>
      <c r="K21" s="31" t="s">
        <v>88</v>
      </c>
      <c r="L21" s="31" t="s">
        <v>18</v>
      </c>
      <c r="M21" s="31" t="s">
        <v>87</v>
      </c>
      <c r="Q21" s="31" t="s">
        <v>17</v>
      </c>
      <c r="R21" s="31" t="s">
        <v>19</v>
      </c>
      <c r="S21" s="31" t="s">
        <v>0</v>
      </c>
      <c r="T21" s="31" t="s">
        <v>91</v>
      </c>
      <c r="U21" s="31" t="s">
        <v>96</v>
      </c>
      <c r="V21" s="31" t="s">
        <v>44</v>
      </c>
      <c r="W21" s="32" t="s">
        <v>97</v>
      </c>
    </row>
    <row r="22" spans="2:25" ht="31.5">
      <c r="B22" s="49" t="str">
        <f>'לא סחיר - מניות'!B7:M7</f>
        <v>4. מניות</v>
      </c>
      <c r="C22" s="31" t="s">
        <v>34</v>
      </c>
      <c r="D22" s="42" t="s">
        <v>104</v>
      </c>
      <c r="E22" s="42" t="s">
        <v>103</v>
      </c>
      <c r="G22" s="31" t="s">
        <v>48</v>
      </c>
      <c r="H22" s="31" t="s">
        <v>87</v>
      </c>
      <c r="S22" s="31" t="s">
        <v>0</v>
      </c>
      <c r="T22" s="31" t="s">
        <v>91</v>
      </c>
      <c r="U22" s="31" t="s">
        <v>96</v>
      </c>
      <c r="V22" s="31" t="s">
        <v>44</v>
      </c>
      <c r="W22" s="32" t="s">
        <v>97</v>
      </c>
    </row>
    <row r="23" spans="2:25" ht="31.5">
      <c r="B23" s="49" t="str">
        <f>'לא סחיר - קרנות השקעה'!B7:K7</f>
        <v>5. קרנות השקעה</v>
      </c>
      <c r="C23" s="31" t="s">
        <v>34</v>
      </c>
      <c r="G23" s="31" t="s">
        <v>48</v>
      </c>
      <c r="H23" s="31" t="s">
        <v>87</v>
      </c>
      <c r="K23" s="31" t="s">
        <v>88</v>
      </c>
      <c r="S23" s="31" t="s">
        <v>0</v>
      </c>
      <c r="T23" s="31" t="s">
        <v>91</v>
      </c>
      <c r="U23" s="31" t="s">
        <v>96</v>
      </c>
      <c r="V23" s="31" t="s">
        <v>44</v>
      </c>
      <c r="W23" s="32" t="s">
        <v>97</v>
      </c>
    </row>
    <row r="24" spans="2:25" ht="31.5">
      <c r="B24" s="49" t="str">
        <f>'לא סחיר - כתבי אופציה'!B7:L7</f>
        <v>6. כתבי אופציה</v>
      </c>
      <c r="C24" s="31" t="s">
        <v>34</v>
      </c>
      <c r="G24" s="31" t="s">
        <v>48</v>
      </c>
      <c r="H24" s="31" t="s">
        <v>87</v>
      </c>
      <c r="K24" s="31" t="s">
        <v>88</v>
      </c>
      <c r="S24" s="31" t="s">
        <v>0</v>
      </c>
      <c r="T24" s="31" t="s">
        <v>91</v>
      </c>
      <c r="U24" s="31" t="s">
        <v>96</v>
      </c>
      <c r="V24" s="31" t="s">
        <v>44</v>
      </c>
      <c r="W24" s="32" t="s">
        <v>97</v>
      </c>
    </row>
    <row r="25" spans="2:25" ht="31.5">
      <c r="B25" s="49" t="str">
        <f>'לא סחיר - אופציות'!B7:L7</f>
        <v>7. אופציות</v>
      </c>
      <c r="C25" s="31" t="s">
        <v>34</v>
      </c>
      <c r="G25" s="31" t="s">
        <v>48</v>
      </c>
      <c r="H25" s="31" t="s">
        <v>87</v>
      </c>
      <c r="K25" s="31" t="s">
        <v>88</v>
      </c>
      <c r="S25" s="31" t="s">
        <v>0</v>
      </c>
      <c r="T25" s="31" t="s">
        <v>91</v>
      </c>
      <c r="U25" s="31" t="s">
        <v>96</v>
      </c>
      <c r="V25" s="31" t="s">
        <v>44</v>
      </c>
      <c r="W25" s="32" t="s">
        <v>97</v>
      </c>
    </row>
    <row r="26" spans="2:25" ht="31.5">
      <c r="B26" s="49" t="str">
        <f>'לא סחיר - חוזים עתידיים'!B7:K7</f>
        <v>8. חוזים עתידיים</v>
      </c>
      <c r="C26" s="31" t="s">
        <v>34</v>
      </c>
      <c r="G26" s="31" t="s">
        <v>48</v>
      </c>
      <c r="H26" s="31" t="s">
        <v>87</v>
      </c>
      <c r="K26" s="31" t="s">
        <v>88</v>
      </c>
      <c r="S26" s="31" t="s">
        <v>0</v>
      </c>
      <c r="T26" s="31" t="s">
        <v>91</v>
      </c>
      <c r="U26" s="31" t="s">
        <v>96</v>
      </c>
      <c r="V26" s="32" t="s">
        <v>97</v>
      </c>
    </row>
    <row r="27" spans="2:25" ht="31.5">
      <c r="B27" s="49" t="str">
        <f>'לא סחיר - מוצרים מובנים'!B7:Q7</f>
        <v>9. מוצרים מובנים</v>
      </c>
      <c r="C27" s="31" t="s">
        <v>34</v>
      </c>
      <c r="F27" s="31" t="s">
        <v>37</v>
      </c>
      <c r="I27" s="31" t="s">
        <v>15</v>
      </c>
      <c r="J27" s="31" t="s">
        <v>49</v>
      </c>
      <c r="K27" s="31" t="s">
        <v>88</v>
      </c>
      <c r="L27" s="31" t="s">
        <v>18</v>
      </c>
      <c r="M27" s="31" t="s">
        <v>87</v>
      </c>
      <c r="Q27" s="31" t="s">
        <v>17</v>
      </c>
      <c r="R27" s="31" t="s">
        <v>19</v>
      </c>
      <c r="S27" s="31" t="s">
        <v>0</v>
      </c>
      <c r="T27" s="31" t="s">
        <v>91</v>
      </c>
      <c r="U27" s="31" t="s">
        <v>96</v>
      </c>
      <c r="V27" s="31" t="s">
        <v>44</v>
      </c>
      <c r="W27" s="32" t="s">
        <v>97</v>
      </c>
    </row>
    <row r="28" spans="2:25" ht="31.5">
      <c r="B28" s="53" t="str">
        <f>הלוואות!B6</f>
        <v>1.ד. הלוואות:</v>
      </c>
      <c r="C28" s="31" t="s">
        <v>34</v>
      </c>
      <c r="I28" s="31" t="s">
        <v>15</v>
      </c>
      <c r="J28" s="31" t="s">
        <v>49</v>
      </c>
      <c r="L28" s="31" t="s">
        <v>18</v>
      </c>
      <c r="M28" s="31" t="s">
        <v>87</v>
      </c>
      <c r="Q28" s="14" t="s">
        <v>30</v>
      </c>
      <c r="R28" s="31" t="s">
        <v>19</v>
      </c>
      <c r="S28" s="31" t="s">
        <v>0</v>
      </c>
      <c r="T28" s="31" t="s">
        <v>91</v>
      </c>
      <c r="U28" s="31" t="s">
        <v>96</v>
      </c>
      <c r="V28" s="32" t="s">
        <v>97</v>
      </c>
    </row>
    <row r="29" spans="2:25" ht="47.25">
      <c r="B29" s="53" t="str">
        <f>'פקדונות מעל 3 חודשים'!B6:O6</f>
        <v>1.ה. פקדונות מעל 3 חודשים:</v>
      </c>
      <c r="C29" s="31" t="s">
        <v>34</v>
      </c>
      <c r="E29" s="31" t="s">
        <v>103</v>
      </c>
      <c r="I29" s="31" t="s">
        <v>15</v>
      </c>
      <c r="J29" s="31" t="s">
        <v>49</v>
      </c>
      <c r="L29" s="31" t="s">
        <v>18</v>
      </c>
      <c r="M29" s="31" t="s">
        <v>87</v>
      </c>
      <c r="O29" s="50" t="s">
        <v>38</v>
      </c>
      <c r="P29" s="51"/>
      <c r="R29" s="31" t="s">
        <v>19</v>
      </c>
      <c r="S29" s="31" t="s">
        <v>0</v>
      </c>
      <c r="T29" s="31" t="s">
        <v>91</v>
      </c>
      <c r="U29" s="31" t="s">
        <v>96</v>
      </c>
      <c r="V29" s="32" t="s">
        <v>97</v>
      </c>
    </row>
    <row r="30" spans="2:25" ht="63">
      <c r="B30" s="53" t="str">
        <f>'זכויות מקרקעין'!B6</f>
        <v>1. ו. זכויות במקרקעין:</v>
      </c>
      <c r="C30" s="14" t="s">
        <v>40</v>
      </c>
      <c r="N30" s="50" t="s">
        <v>71</v>
      </c>
      <c r="P30" s="51" t="s">
        <v>41</v>
      </c>
      <c r="U30" s="31" t="s">
        <v>96</v>
      </c>
      <c r="V30" s="15" t="s">
        <v>43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96</v>
      </c>
      <c r="V31" s="15" t="s">
        <v>43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93</v>
      </c>
      <c r="Y32" s="15" t="s">
        <v>92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M22" sqref="M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165</v>
      </c>
      <c r="C1" s="78" t="s" vm="1">
        <v>234</v>
      </c>
    </row>
    <row r="2" spans="2:54">
      <c r="B2" s="57" t="s">
        <v>164</v>
      </c>
      <c r="C2" s="78" t="s">
        <v>235</v>
      </c>
    </row>
    <row r="3" spans="2:54">
      <c r="B3" s="57" t="s">
        <v>166</v>
      </c>
      <c r="C3" s="78" t="s">
        <v>236</v>
      </c>
    </row>
    <row r="4" spans="2:54">
      <c r="B4" s="57" t="s">
        <v>167</v>
      </c>
      <c r="C4" s="78">
        <v>12147</v>
      </c>
    </row>
    <row r="6" spans="2:54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4" ht="26.25" customHeight="1">
      <c r="B7" s="136" t="s">
        <v>84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4" s="3" customFormat="1" ht="78.75">
      <c r="B8" s="23" t="s">
        <v>102</v>
      </c>
      <c r="C8" s="31" t="s">
        <v>34</v>
      </c>
      <c r="D8" s="31" t="s">
        <v>48</v>
      </c>
      <c r="E8" s="31" t="s">
        <v>87</v>
      </c>
      <c r="F8" s="31" t="s">
        <v>88</v>
      </c>
      <c r="G8" s="31" t="s">
        <v>218</v>
      </c>
      <c r="H8" s="31" t="s">
        <v>217</v>
      </c>
      <c r="I8" s="31" t="s">
        <v>96</v>
      </c>
      <c r="J8" s="31" t="s">
        <v>44</v>
      </c>
      <c r="K8" s="31" t="s">
        <v>168</v>
      </c>
      <c r="L8" s="32" t="s">
        <v>170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225</v>
      </c>
      <c r="H9" s="17"/>
      <c r="I9" s="17" t="s">
        <v>221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165</v>
      </c>
      <c r="C1" s="78" t="s" vm="1">
        <v>234</v>
      </c>
    </row>
    <row r="2" spans="2:51">
      <c r="B2" s="57" t="s">
        <v>164</v>
      </c>
      <c r="C2" s="78" t="s">
        <v>235</v>
      </c>
    </row>
    <row r="3" spans="2:51">
      <c r="B3" s="57" t="s">
        <v>166</v>
      </c>
      <c r="C3" s="78" t="s">
        <v>236</v>
      </c>
    </row>
    <row r="4" spans="2:51">
      <c r="B4" s="57" t="s">
        <v>167</v>
      </c>
      <c r="C4" s="78">
        <v>12147</v>
      </c>
    </row>
    <row r="6" spans="2:51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1" ht="26.25" customHeight="1">
      <c r="B7" s="136" t="s">
        <v>85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1" s="3" customFormat="1" ht="63">
      <c r="B8" s="23" t="s">
        <v>102</v>
      </c>
      <c r="C8" s="31" t="s">
        <v>34</v>
      </c>
      <c r="D8" s="31" t="s">
        <v>48</v>
      </c>
      <c r="E8" s="31" t="s">
        <v>87</v>
      </c>
      <c r="F8" s="31" t="s">
        <v>88</v>
      </c>
      <c r="G8" s="31" t="s">
        <v>218</v>
      </c>
      <c r="H8" s="31" t="s">
        <v>217</v>
      </c>
      <c r="I8" s="31" t="s">
        <v>96</v>
      </c>
      <c r="J8" s="31" t="s">
        <v>168</v>
      </c>
      <c r="K8" s="32" t="s">
        <v>170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225</v>
      </c>
      <c r="H9" s="17"/>
      <c r="I9" s="17" t="s">
        <v>221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36</v>
      </c>
      <c r="C11" s="111"/>
      <c r="D11" s="111"/>
      <c r="E11" s="111"/>
      <c r="F11" s="111"/>
      <c r="G11" s="112"/>
      <c r="H11" s="113"/>
      <c r="I11" s="112">
        <v>-0.37042000000000003</v>
      </c>
      <c r="J11" s="114">
        <f>I11/$I$11</f>
        <v>1</v>
      </c>
      <c r="K11" s="114">
        <f>I11/'סכום נכסי הקרן'!$C$42</f>
        <v>-2.7648981103343468E-4</v>
      </c>
      <c r="AW11" s="81"/>
    </row>
    <row r="12" spans="2:51" s="81" customFormat="1" ht="19.5" customHeight="1">
      <c r="B12" s="115" t="s">
        <v>29</v>
      </c>
      <c r="C12" s="111"/>
      <c r="D12" s="111"/>
      <c r="E12" s="111"/>
      <c r="F12" s="111"/>
      <c r="G12" s="112"/>
      <c r="H12" s="113"/>
      <c r="I12" s="112">
        <v>-0.37042000000000003</v>
      </c>
      <c r="J12" s="114">
        <f t="shared" ref="J12:J30" si="0">I12/$I$11</f>
        <v>1</v>
      </c>
      <c r="K12" s="114">
        <f>I12/'סכום נכסי הקרן'!$C$42</f>
        <v>-2.7648981103343468E-4</v>
      </c>
    </row>
    <row r="13" spans="2:51">
      <c r="B13" s="84" t="s">
        <v>707</v>
      </c>
      <c r="C13" s="91"/>
      <c r="D13" s="91"/>
      <c r="E13" s="91"/>
      <c r="F13" s="91"/>
      <c r="G13" s="92"/>
      <c r="H13" s="93"/>
      <c r="I13" s="92">
        <v>-0.39265</v>
      </c>
      <c r="J13" s="94">
        <f t="shared" si="0"/>
        <v>1.0600129582635927</v>
      </c>
      <c r="K13" s="94">
        <f>I13/'סכום נכסי הקרן'!$C$42</f>
        <v>-2.9308278252329281E-4</v>
      </c>
    </row>
    <row r="14" spans="2:51">
      <c r="B14" s="85" t="s">
        <v>708</v>
      </c>
      <c r="C14" s="95" t="s">
        <v>709</v>
      </c>
      <c r="D14" s="96" t="s">
        <v>710</v>
      </c>
      <c r="E14" s="96" t="s">
        <v>149</v>
      </c>
      <c r="F14" s="103">
        <v>43493</v>
      </c>
      <c r="G14" s="97">
        <v>5467.95</v>
      </c>
      <c r="H14" s="98">
        <v>0.69310000000000005</v>
      </c>
      <c r="I14" s="97">
        <v>3.7899999999999996E-2</v>
      </c>
      <c r="J14" s="99">
        <f t="shared" si="0"/>
        <v>-0.10231628961719128</v>
      </c>
      <c r="K14" s="99">
        <f>I14/'סכום נכסי הקרן'!$C$42</f>
        <v>2.8289411581899391E-5</v>
      </c>
    </row>
    <row r="15" spans="2:51">
      <c r="B15" s="85" t="s">
        <v>708</v>
      </c>
      <c r="C15" s="95" t="s">
        <v>711</v>
      </c>
      <c r="D15" s="96" t="s">
        <v>710</v>
      </c>
      <c r="E15" s="96" t="s">
        <v>149</v>
      </c>
      <c r="F15" s="103">
        <v>43501</v>
      </c>
      <c r="G15" s="97">
        <v>1791.3</v>
      </c>
      <c r="H15" s="98">
        <v>-1.0445</v>
      </c>
      <c r="I15" s="97">
        <v>-1.8710000000000001E-2</v>
      </c>
      <c r="J15" s="99">
        <f t="shared" si="0"/>
        <v>5.0510231628961719E-2</v>
      </c>
      <c r="K15" s="99">
        <f>I15/'סכום נכסי הקרן'!$C$42</f>
        <v>-1.3965564398346641E-5</v>
      </c>
    </row>
    <row r="16" spans="2:51" s="7" customFormat="1">
      <c r="B16" s="85" t="s">
        <v>708</v>
      </c>
      <c r="C16" s="95" t="s">
        <v>712</v>
      </c>
      <c r="D16" s="96" t="s">
        <v>710</v>
      </c>
      <c r="E16" s="96" t="s">
        <v>149</v>
      </c>
      <c r="F16" s="103">
        <v>43423</v>
      </c>
      <c r="G16" s="97">
        <v>2546.3200000000002</v>
      </c>
      <c r="H16" s="98">
        <v>0.61460000000000004</v>
      </c>
      <c r="I16" s="97">
        <v>1.5650000000000001E-2</v>
      </c>
      <c r="J16" s="99">
        <f t="shared" si="0"/>
        <v>-4.2249338588629122E-2</v>
      </c>
      <c r="K16" s="99">
        <f>I16/'סכום נכסי הקרן'!$C$42</f>
        <v>1.1681511642657666E-5</v>
      </c>
      <c r="AW16" s="1"/>
      <c r="AY16" s="1"/>
    </row>
    <row r="17" spans="2:51" s="7" customFormat="1">
      <c r="B17" s="85" t="s">
        <v>708</v>
      </c>
      <c r="C17" s="95" t="s">
        <v>713</v>
      </c>
      <c r="D17" s="96" t="s">
        <v>710</v>
      </c>
      <c r="E17" s="96" t="s">
        <v>149</v>
      </c>
      <c r="F17" s="103">
        <v>43452</v>
      </c>
      <c r="G17" s="97">
        <v>2179.1999999999998</v>
      </c>
      <c r="H17" s="98">
        <v>-2.7073999999999998</v>
      </c>
      <c r="I17" s="97">
        <v>-5.8999999999999997E-2</v>
      </c>
      <c r="J17" s="99">
        <f t="shared" si="0"/>
        <v>0.15927865666000754</v>
      </c>
      <c r="K17" s="99">
        <f>I17/'סכום נכסי הקרן'!$C$42</f>
        <v>-4.4038925681584805E-5</v>
      </c>
      <c r="AW17" s="1"/>
      <c r="AY17" s="1"/>
    </row>
    <row r="18" spans="2:51" s="7" customFormat="1">
      <c r="B18" s="85" t="s">
        <v>708</v>
      </c>
      <c r="C18" s="95" t="s">
        <v>714</v>
      </c>
      <c r="D18" s="96" t="s">
        <v>710</v>
      </c>
      <c r="E18" s="96" t="s">
        <v>149</v>
      </c>
      <c r="F18" s="103">
        <v>43437</v>
      </c>
      <c r="G18" s="97">
        <v>2687.68</v>
      </c>
      <c r="H18" s="98">
        <v>-1.3617999999999999</v>
      </c>
      <c r="I18" s="97">
        <v>-3.6600000000000001E-2</v>
      </c>
      <c r="J18" s="99">
        <f t="shared" si="0"/>
        <v>9.8806759894174173E-2</v>
      </c>
      <c r="K18" s="99">
        <f>I18/'סכום נכסי הקרן'!$C$42</f>
        <v>-2.7319062371966171E-5</v>
      </c>
      <c r="AW18" s="1"/>
      <c r="AY18" s="1"/>
    </row>
    <row r="19" spans="2:51">
      <c r="B19" s="85" t="s">
        <v>708</v>
      </c>
      <c r="C19" s="95" t="s">
        <v>715</v>
      </c>
      <c r="D19" s="96" t="s">
        <v>710</v>
      </c>
      <c r="E19" s="96" t="s">
        <v>149</v>
      </c>
      <c r="F19" s="103">
        <v>43473</v>
      </c>
      <c r="G19" s="97">
        <v>36601</v>
      </c>
      <c r="H19" s="98">
        <v>1.0945</v>
      </c>
      <c r="I19" s="97">
        <v>0.40061000000000002</v>
      </c>
      <c r="J19" s="99">
        <f t="shared" si="0"/>
        <v>-1.0815020787214513</v>
      </c>
      <c r="K19" s="99">
        <f>I19/'סכום נכסי הקרן'!$C$42</f>
        <v>2.9902430537796088E-4</v>
      </c>
    </row>
    <row r="20" spans="2:51">
      <c r="B20" s="85" t="s">
        <v>708</v>
      </c>
      <c r="C20" s="95" t="s">
        <v>716</v>
      </c>
      <c r="D20" s="96" t="s">
        <v>710</v>
      </c>
      <c r="E20" s="96" t="s">
        <v>149</v>
      </c>
      <c r="F20" s="103">
        <v>43458</v>
      </c>
      <c r="G20" s="97">
        <v>1053.28</v>
      </c>
      <c r="H20" s="98">
        <v>-3.0543</v>
      </c>
      <c r="I20" s="97">
        <v>-3.2170000000000004E-2</v>
      </c>
      <c r="J20" s="99">
        <f t="shared" si="0"/>
        <v>8.6847362453431248E-2</v>
      </c>
      <c r="K20" s="99">
        <f>I20/'סכום נכסי הקרן'!$C$42</f>
        <v>-2.4012410833501414E-5</v>
      </c>
    </row>
    <row r="21" spans="2:51">
      <c r="B21" s="85" t="s">
        <v>708</v>
      </c>
      <c r="C21" s="95" t="s">
        <v>717</v>
      </c>
      <c r="D21" s="96" t="s">
        <v>710</v>
      </c>
      <c r="E21" s="96" t="s">
        <v>149</v>
      </c>
      <c r="F21" s="103">
        <v>43397</v>
      </c>
      <c r="G21" s="97">
        <v>27482.36</v>
      </c>
      <c r="H21" s="98">
        <v>-0.1085</v>
      </c>
      <c r="I21" s="97">
        <v>-2.9819999999999999E-2</v>
      </c>
      <c r="J21" s="99">
        <f t="shared" si="0"/>
        <v>8.0503212569515675E-2</v>
      </c>
      <c r="K21" s="99">
        <f>I21/'סכום נכסי הקרן'!$C$42</f>
        <v>-2.2258318030929814E-5</v>
      </c>
    </row>
    <row r="22" spans="2:51">
      <c r="B22" s="85" t="s">
        <v>708</v>
      </c>
      <c r="C22" s="95" t="s">
        <v>718</v>
      </c>
      <c r="D22" s="96" t="s">
        <v>710</v>
      </c>
      <c r="E22" s="96" t="s">
        <v>149</v>
      </c>
      <c r="F22" s="103">
        <v>43454</v>
      </c>
      <c r="G22" s="97">
        <v>1089.5999999999999</v>
      </c>
      <c r="H22" s="98">
        <v>-2.6825999999999999</v>
      </c>
      <c r="I22" s="97">
        <v>-2.9229999999999999E-2</v>
      </c>
      <c r="J22" s="99">
        <f t="shared" si="0"/>
        <v>7.8910426002915604E-2</v>
      </c>
      <c r="K22" s="99">
        <f>I22/'סכום נכסי הקרן'!$C$42</f>
        <v>-2.1817928774113964E-5</v>
      </c>
    </row>
    <row r="23" spans="2:51">
      <c r="B23" s="85" t="s">
        <v>708</v>
      </c>
      <c r="C23" s="95" t="s">
        <v>719</v>
      </c>
      <c r="D23" s="96" t="s">
        <v>710</v>
      </c>
      <c r="E23" s="96" t="s">
        <v>149</v>
      </c>
      <c r="F23" s="103">
        <v>43514</v>
      </c>
      <c r="G23" s="97">
        <v>1799.4</v>
      </c>
      <c r="H23" s="98">
        <v>-0.58960000000000001</v>
      </c>
      <c r="I23" s="97">
        <v>-1.061E-2</v>
      </c>
      <c r="J23" s="99">
        <f t="shared" si="0"/>
        <v>2.8643161816316612E-2</v>
      </c>
      <c r="K23" s="99">
        <f>I23/'סכום נכסי הקרן'!$C$42</f>
        <v>-7.9195423979934711E-6</v>
      </c>
    </row>
    <row r="24" spans="2:51">
      <c r="B24" s="85" t="s">
        <v>708</v>
      </c>
      <c r="C24" s="95" t="s">
        <v>720</v>
      </c>
      <c r="D24" s="96" t="s">
        <v>710</v>
      </c>
      <c r="E24" s="96" t="s">
        <v>149</v>
      </c>
      <c r="F24" s="103">
        <v>43517</v>
      </c>
      <c r="G24" s="97">
        <v>36100.31</v>
      </c>
      <c r="H24" s="98">
        <v>-0.51639999999999997</v>
      </c>
      <c r="I24" s="97">
        <v>-0.18641999999999997</v>
      </c>
      <c r="J24" s="99">
        <f t="shared" si="0"/>
        <v>0.50326656228065425</v>
      </c>
      <c r="K24" s="99">
        <f>I24/'סכום נכסי הקרן'!$C$42</f>
        <v>-1.391480767044244E-4</v>
      </c>
    </row>
    <row r="25" spans="2:51">
      <c r="B25" s="85" t="s">
        <v>708</v>
      </c>
      <c r="C25" s="95" t="s">
        <v>721</v>
      </c>
      <c r="D25" s="96" t="s">
        <v>710</v>
      </c>
      <c r="E25" s="96" t="s">
        <v>149</v>
      </c>
      <c r="F25" s="103">
        <v>43522</v>
      </c>
      <c r="G25" s="97">
        <v>7264</v>
      </c>
      <c r="H25" s="98">
        <v>0.41349999999999998</v>
      </c>
      <c r="I25" s="97">
        <v>3.0040000000000001E-2</v>
      </c>
      <c r="J25" s="99">
        <f t="shared" si="0"/>
        <v>-8.1097132984180115E-2</v>
      </c>
      <c r="K25" s="99">
        <f>I25/'סכום נכסי הקרן'!$C$42</f>
        <v>2.2422530974149282E-5</v>
      </c>
    </row>
    <row r="26" spans="2:51">
      <c r="B26" s="85" t="s">
        <v>708</v>
      </c>
      <c r="C26" s="95" t="s">
        <v>722</v>
      </c>
      <c r="D26" s="96" t="s">
        <v>710</v>
      </c>
      <c r="E26" s="96" t="s">
        <v>149</v>
      </c>
      <c r="F26" s="103">
        <v>43522</v>
      </c>
      <c r="G26" s="97">
        <v>1489.12</v>
      </c>
      <c r="H26" s="98">
        <v>0.41899999999999998</v>
      </c>
      <c r="I26" s="97">
        <v>6.2399999999999999E-3</v>
      </c>
      <c r="J26" s="99">
        <f t="shared" si="0"/>
        <v>-1.6845742670482153E-2</v>
      </c>
      <c r="K26" s="99">
        <f>I26/'סכום נכסי הקרן'!$C$42</f>
        <v>4.6576762076794781E-6</v>
      </c>
    </row>
    <row r="27" spans="2:51">
      <c r="B27" s="85" t="s">
        <v>708</v>
      </c>
      <c r="C27" s="95" t="s">
        <v>723</v>
      </c>
      <c r="D27" s="96" t="s">
        <v>710</v>
      </c>
      <c r="E27" s="96" t="s">
        <v>149</v>
      </c>
      <c r="F27" s="103">
        <v>43528</v>
      </c>
      <c r="G27" s="97">
        <v>5387.4</v>
      </c>
      <c r="H27" s="98">
        <v>-0.42970000000000003</v>
      </c>
      <c r="I27" s="97">
        <v>-2.3149999999999997E-2</v>
      </c>
      <c r="J27" s="99">
        <f t="shared" si="0"/>
        <v>6.2496625452189397E-2</v>
      </c>
      <c r="K27" s="99">
        <f>I27/'סכום נכסי הקרן'!$C$42</f>
        <v>-1.7279680161503191E-5</v>
      </c>
    </row>
    <row r="28" spans="2:51">
      <c r="B28" s="85" t="s">
        <v>708</v>
      </c>
      <c r="C28" s="95" t="s">
        <v>724</v>
      </c>
      <c r="D28" s="96" t="s">
        <v>710</v>
      </c>
      <c r="E28" s="96" t="s">
        <v>149</v>
      </c>
      <c r="F28" s="103">
        <v>43530</v>
      </c>
      <c r="G28" s="97">
        <v>61994.55</v>
      </c>
      <c r="H28" s="98">
        <v>-0.65649999999999997</v>
      </c>
      <c r="I28" s="97">
        <v>-0.40700999999999998</v>
      </c>
      <c r="J28" s="99">
        <f t="shared" si="0"/>
        <v>1.0987797635116894</v>
      </c>
      <c r="K28" s="99">
        <f>I28/'סכום נכסי הקרן'!$C$42</f>
        <v>-3.0380140918070904E-4</v>
      </c>
    </row>
    <row r="29" spans="2:51">
      <c r="B29" s="85" t="s">
        <v>708</v>
      </c>
      <c r="C29" s="95" t="s">
        <v>725</v>
      </c>
      <c r="D29" s="96" t="s">
        <v>710</v>
      </c>
      <c r="E29" s="96" t="s">
        <v>149</v>
      </c>
      <c r="F29" s="103">
        <v>43535</v>
      </c>
      <c r="G29" s="97">
        <v>5769.12</v>
      </c>
      <c r="H29" s="98">
        <v>-0.39710000000000001</v>
      </c>
      <c r="I29" s="97">
        <v>-2.291E-2</v>
      </c>
      <c r="J29" s="99">
        <f t="shared" si="0"/>
        <v>6.1848712272555471E-2</v>
      </c>
      <c r="K29" s="99">
        <f>I29/'סכום נכסי הקרן'!$C$42</f>
        <v>-1.7100538768900135E-5</v>
      </c>
    </row>
    <row r="30" spans="2:51">
      <c r="B30" s="85" t="s">
        <v>708</v>
      </c>
      <c r="C30" s="95" t="s">
        <v>726</v>
      </c>
      <c r="D30" s="96" t="s">
        <v>710</v>
      </c>
      <c r="E30" s="96" t="s">
        <v>149</v>
      </c>
      <c r="F30" s="103">
        <v>43543</v>
      </c>
      <c r="G30" s="97">
        <v>3230.55</v>
      </c>
      <c r="H30" s="98">
        <v>-0.85</v>
      </c>
      <c r="I30" s="97">
        <v>-2.7460000000000002E-2</v>
      </c>
      <c r="J30" s="99">
        <f t="shared" si="0"/>
        <v>7.4132066303115376E-2</v>
      </c>
      <c r="K30" s="99">
        <f>I30/'סכום נכסי הקרן'!$C$42</f>
        <v>-2.0496761003666423E-5</v>
      </c>
    </row>
    <row r="31" spans="2:51">
      <c r="B31" s="86"/>
      <c r="C31" s="95"/>
      <c r="D31" s="95"/>
      <c r="E31" s="95"/>
      <c r="F31" s="95"/>
      <c r="G31" s="97"/>
      <c r="H31" s="98"/>
      <c r="I31" s="95"/>
      <c r="J31" s="99"/>
      <c r="K31" s="95"/>
    </row>
    <row r="32" spans="2:51">
      <c r="B32" s="84" t="s">
        <v>213</v>
      </c>
      <c r="C32" s="91"/>
      <c r="D32" s="91"/>
      <c r="E32" s="91"/>
      <c r="F32" s="91"/>
      <c r="G32" s="92"/>
      <c r="H32" s="93"/>
      <c r="I32" s="92">
        <v>2.223E-2</v>
      </c>
      <c r="J32" s="94">
        <f t="shared" ref="J32:J35" si="1">I32/$I$11</f>
        <v>-6.0012958263592674E-2</v>
      </c>
      <c r="K32" s="94">
        <f>I32/'סכום נכסי הקרן'!$C$42</f>
        <v>1.659297148985814E-5</v>
      </c>
    </row>
    <row r="33" spans="2:11">
      <c r="B33" s="85" t="s">
        <v>727</v>
      </c>
      <c r="C33" s="95" t="s">
        <v>728</v>
      </c>
      <c r="D33" s="96" t="s">
        <v>710</v>
      </c>
      <c r="E33" s="96" t="s">
        <v>151</v>
      </c>
      <c r="F33" s="103">
        <v>43495</v>
      </c>
      <c r="G33" s="97">
        <v>168.09</v>
      </c>
      <c r="H33" s="98">
        <v>2.2012</v>
      </c>
      <c r="I33" s="97">
        <v>3.7000000000000002E-3</v>
      </c>
      <c r="J33" s="99">
        <f t="shared" si="1"/>
        <v>-9.9886615193564062E-3</v>
      </c>
      <c r="K33" s="99">
        <f>I33/'סכום נכסי הקרן'!$C$42</f>
        <v>2.7617631359637932E-6</v>
      </c>
    </row>
    <row r="34" spans="2:11">
      <c r="B34" s="85" t="s">
        <v>727</v>
      </c>
      <c r="C34" s="95" t="s">
        <v>729</v>
      </c>
      <c r="D34" s="96" t="s">
        <v>710</v>
      </c>
      <c r="E34" s="96" t="s">
        <v>151</v>
      </c>
      <c r="F34" s="103">
        <v>43480</v>
      </c>
      <c r="G34" s="97">
        <v>5362.83</v>
      </c>
      <c r="H34" s="98">
        <v>-2.5560999999999998</v>
      </c>
      <c r="I34" s="97">
        <v>-0.13708000000000001</v>
      </c>
      <c r="J34" s="99">
        <f t="shared" si="1"/>
        <v>0.37006641110091248</v>
      </c>
      <c r="K34" s="99">
        <f>I34/'סכום נכסי הקרן'!$C$42</f>
        <v>-1.0231959207511265E-4</v>
      </c>
    </row>
    <row r="35" spans="2:11">
      <c r="B35" s="85" t="s">
        <v>727</v>
      </c>
      <c r="C35" s="95" t="s">
        <v>730</v>
      </c>
      <c r="D35" s="96" t="s">
        <v>710</v>
      </c>
      <c r="E35" s="96" t="s">
        <v>151</v>
      </c>
      <c r="F35" s="103">
        <v>43472</v>
      </c>
      <c r="G35" s="97">
        <v>5550.75</v>
      </c>
      <c r="H35" s="98">
        <v>2.8033999999999999</v>
      </c>
      <c r="I35" s="97">
        <v>0.15561000000000003</v>
      </c>
      <c r="J35" s="99">
        <f t="shared" si="1"/>
        <v>-0.42009070784514879</v>
      </c>
      <c r="K35" s="99">
        <f>I35/'סכום נכסי הקרן'!$C$42</f>
        <v>1.16150800429007E-4</v>
      </c>
    </row>
    <row r="36" spans="2:11">
      <c r="B36" s="86"/>
      <c r="C36" s="95"/>
      <c r="D36" s="95"/>
      <c r="E36" s="95"/>
      <c r="F36" s="95"/>
      <c r="G36" s="97"/>
      <c r="H36" s="98"/>
      <c r="I36" s="95"/>
      <c r="J36" s="99"/>
      <c r="K36" s="95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80" t="s">
        <v>233</v>
      </c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80" t="s">
        <v>98</v>
      </c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80" t="s">
        <v>216</v>
      </c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80" t="s">
        <v>224</v>
      </c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B123" s="79"/>
      <c r="C123" s="79"/>
      <c r="D123" s="79"/>
      <c r="E123" s="79"/>
      <c r="F123" s="79"/>
      <c r="G123" s="79"/>
      <c r="H123" s="79"/>
      <c r="I123" s="79"/>
      <c r="J123" s="79"/>
      <c r="K123" s="79"/>
    </row>
    <row r="124" spans="2:11">
      <c r="B124" s="79"/>
      <c r="C124" s="79"/>
      <c r="D124" s="79"/>
      <c r="E124" s="79"/>
      <c r="F124" s="79"/>
      <c r="G124" s="79"/>
      <c r="H124" s="79"/>
      <c r="I124" s="79"/>
      <c r="J124" s="79"/>
      <c r="K124" s="79"/>
    </row>
    <row r="125" spans="2:11">
      <c r="B125" s="79"/>
      <c r="C125" s="79"/>
      <c r="D125" s="79"/>
      <c r="E125" s="79"/>
      <c r="F125" s="79"/>
      <c r="G125" s="79"/>
      <c r="H125" s="79"/>
      <c r="I125" s="79"/>
      <c r="J125" s="79"/>
      <c r="K125" s="79"/>
    </row>
    <row r="126" spans="2:11">
      <c r="B126" s="79"/>
      <c r="C126" s="79"/>
      <c r="D126" s="79"/>
      <c r="E126" s="79"/>
      <c r="F126" s="79"/>
      <c r="G126" s="79"/>
      <c r="H126" s="79"/>
      <c r="I126" s="79"/>
      <c r="J126" s="79"/>
      <c r="K126" s="79"/>
    </row>
    <row r="127" spans="2:11">
      <c r="B127" s="79"/>
      <c r="C127" s="79"/>
      <c r="D127" s="79"/>
      <c r="E127" s="79"/>
      <c r="F127" s="79"/>
      <c r="G127" s="79"/>
      <c r="H127" s="79"/>
      <c r="I127" s="79"/>
      <c r="J127" s="79"/>
      <c r="K127" s="79"/>
    </row>
    <row r="128" spans="2:11">
      <c r="B128" s="79"/>
      <c r="C128" s="79"/>
      <c r="D128" s="79"/>
      <c r="E128" s="79"/>
      <c r="F128" s="79"/>
      <c r="G128" s="79"/>
      <c r="H128" s="79"/>
      <c r="I128" s="79"/>
      <c r="J128" s="79"/>
      <c r="K128" s="79"/>
    </row>
    <row r="129" spans="2:11">
      <c r="B129" s="79"/>
      <c r="C129" s="79"/>
      <c r="D129" s="79"/>
      <c r="E129" s="79"/>
      <c r="F129" s="79"/>
      <c r="G129" s="79"/>
      <c r="H129" s="79"/>
      <c r="I129" s="79"/>
      <c r="J129" s="79"/>
      <c r="K129" s="79"/>
    </row>
    <row r="130" spans="2:11">
      <c r="B130" s="79"/>
      <c r="C130" s="79"/>
      <c r="D130" s="79"/>
      <c r="E130" s="79"/>
      <c r="F130" s="79"/>
      <c r="G130" s="79"/>
      <c r="H130" s="79"/>
      <c r="I130" s="79"/>
      <c r="J130" s="79"/>
      <c r="K130" s="79"/>
    </row>
    <row r="131" spans="2:11">
      <c r="B131" s="79"/>
      <c r="C131" s="79"/>
      <c r="D131" s="79"/>
      <c r="E131" s="79"/>
      <c r="F131" s="79"/>
      <c r="G131" s="79"/>
      <c r="H131" s="79"/>
      <c r="I131" s="79"/>
      <c r="J131" s="79"/>
      <c r="K131" s="79"/>
    </row>
    <row r="132" spans="2:11">
      <c r="B132" s="79"/>
      <c r="C132" s="79"/>
      <c r="D132" s="79"/>
      <c r="E132" s="79"/>
      <c r="F132" s="79"/>
      <c r="G132" s="79"/>
      <c r="H132" s="79"/>
      <c r="I132" s="79"/>
      <c r="J132" s="79"/>
      <c r="K132" s="79"/>
    </row>
    <row r="133" spans="2:11">
      <c r="B133" s="79"/>
      <c r="C133" s="79"/>
      <c r="D133" s="79"/>
      <c r="E133" s="79"/>
      <c r="F133" s="79"/>
      <c r="G133" s="79"/>
      <c r="H133" s="79"/>
      <c r="I133" s="79"/>
      <c r="J133" s="79"/>
      <c r="K133" s="79"/>
    </row>
    <row r="134" spans="2:11">
      <c r="B134" s="79"/>
      <c r="C134" s="79"/>
      <c r="D134" s="79"/>
      <c r="E134" s="79"/>
      <c r="F134" s="79"/>
      <c r="G134" s="79"/>
      <c r="H134" s="79"/>
      <c r="I134" s="79"/>
      <c r="J134" s="79"/>
      <c r="K134" s="79"/>
    </row>
    <row r="135" spans="2:11">
      <c r="B135" s="79"/>
      <c r="C135" s="79"/>
      <c r="D135" s="79"/>
      <c r="E135" s="79"/>
      <c r="F135" s="79"/>
      <c r="G135" s="79"/>
      <c r="H135" s="79"/>
      <c r="I135" s="79"/>
      <c r="J135" s="79"/>
      <c r="K135" s="79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165</v>
      </c>
      <c r="C1" s="78" t="s" vm="1">
        <v>234</v>
      </c>
    </row>
    <row r="2" spans="2:78">
      <c r="B2" s="57" t="s">
        <v>164</v>
      </c>
      <c r="C2" s="78" t="s">
        <v>235</v>
      </c>
    </row>
    <row r="3" spans="2:78">
      <c r="B3" s="57" t="s">
        <v>166</v>
      </c>
      <c r="C3" s="78" t="s">
        <v>236</v>
      </c>
    </row>
    <row r="4" spans="2:78">
      <c r="B4" s="57" t="s">
        <v>167</v>
      </c>
      <c r="C4" s="78">
        <v>12147</v>
      </c>
    </row>
    <row r="6" spans="2:78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86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3" t="s">
        <v>102</v>
      </c>
      <c r="C8" s="31" t="s">
        <v>34</v>
      </c>
      <c r="D8" s="31" t="s">
        <v>37</v>
      </c>
      <c r="E8" s="31" t="s">
        <v>15</v>
      </c>
      <c r="F8" s="31" t="s">
        <v>49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218</v>
      </c>
      <c r="M8" s="31" t="s">
        <v>217</v>
      </c>
      <c r="N8" s="31" t="s">
        <v>96</v>
      </c>
      <c r="O8" s="31" t="s">
        <v>44</v>
      </c>
      <c r="P8" s="31" t="s">
        <v>168</v>
      </c>
      <c r="Q8" s="32" t="s">
        <v>170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225</v>
      </c>
      <c r="M9" s="17"/>
      <c r="N9" s="17" t="s">
        <v>221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99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165</v>
      </c>
      <c r="C1" s="78" t="s" vm="1">
        <v>234</v>
      </c>
    </row>
    <row r="2" spans="2:61">
      <c r="B2" s="57" t="s">
        <v>164</v>
      </c>
      <c r="C2" s="78" t="s">
        <v>235</v>
      </c>
    </row>
    <row r="3" spans="2:61">
      <c r="B3" s="57" t="s">
        <v>166</v>
      </c>
      <c r="C3" s="78" t="s">
        <v>236</v>
      </c>
    </row>
    <row r="4" spans="2:61">
      <c r="B4" s="57" t="s">
        <v>167</v>
      </c>
      <c r="C4" s="78">
        <v>12147</v>
      </c>
    </row>
    <row r="6" spans="2:61" ht="26.25" customHeight="1">
      <c r="B6" s="136" t="s">
        <v>197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61" s="3" customFormat="1" ht="78.75">
      <c r="B7" s="23" t="s">
        <v>102</v>
      </c>
      <c r="C7" s="31" t="s">
        <v>209</v>
      </c>
      <c r="D7" s="31" t="s">
        <v>34</v>
      </c>
      <c r="E7" s="31" t="s">
        <v>103</v>
      </c>
      <c r="F7" s="31" t="s">
        <v>15</v>
      </c>
      <c r="G7" s="31" t="s">
        <v>88</v>
      </c>
      <c r="H7" s="31" t="s">
        <v>49</v>
      </c>
      <c r="I7" s="31" t="s">
        <v>18</v>
      </c>
      <c r="J7" s="31" t="s">
        <v>87</v>
      </c>
      <c r="K7" s="14" t="s">
        <v>30</v>
      </c>
      <c r="L7" s="71" t="s">
        <v>19</v>
      </c>
      <c r="M7" s="31" t="s">
        <v>218</v>
      </c>
      <c r="N7" s="31" t="s">
        <v>217</v>
      </c>
      <c r="O7" s="31" t="s">
        <v>96</v>
      </c>
      <c r="P7" s="31" t="s">
        <v>168</v>
      </c>
      <c r="Q7" s="32" t="s">
        <v>170</v>
      </c>
      <c r="R7" s="1"/>
      <c r="S7" s="1"/>
      <c r="T7" s="1"/>
      <c r="U7" s="1"/>
      <c r="V7" s="1"/>
      <c r="W7" s="1"/>
      <c r="BH7" s="3" t="s">
        <v>148</v>
      </c>
      <c r="BI7" s="3" t="s">
        <v>150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225</v>
      </c>
      <c r="N8" s="17"/>
      <c r="O8" s="17" t="s">
        <v>221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146</v>
      </c>
      <c r="BI8" s="3" t="s">
        <v>149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99</v>
      </c>
      <c r="R9" s="1"/>
      <c r="S9" s="1"/>
      <c r="T9" s="1"/>
      <c r="U9" s="1"/>
      <c r="V9" s="1"/>
      <c r="W9" s="1"/>
      <c r="BH9" s="4" t="s">
        <v>147</v>
      </c>
      <c r="BI9" s="4" t="s">
        <v>151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25</v>
      </c>
      <c r="BI10" s="4" t="s">
        <v>152</v>
      </c>
    </row>
    <row r="11" spans="2:61" ht="21.75" customHeight="1">
      <c r="B11" s="80" t="s">
        <v>233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158</v>
      </c>
    </row>
    <row r="12" spans="2:61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153</v>
      </c>
    </row>
    <row r="13" spans="2:61">
      <c r="B13" s="80" t="s">
        <v>216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154</v>
      </c>
    </row>
    <row r="14" spans="2:61">
      <c r="B14" s="80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155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157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156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159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160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161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162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163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25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165</v>
      </c>
      <c r="C1" s="78" t="s" vm="1">
        <v>234</v>
      </c>
    </row>
    <row r="2" spans="2:64">
      <c r="B2" s="57" t="s">
        <v>164</v>
      </c>
      <c r="C2" s="78" t="s">
        <v>235</v>
      </c>
    </row>
    <row r="3" spans="2:64">
      <c r="B3" s="57" t="s">
        <v>166</v>
      </c>
      <c r="C3" s="78" t="s">
        <v>236</v>
      </c>
    </row>
    <row r="4" spans="2:64">
      <c r="B4" s="57" t="s">
        <v>167</v>
      </c>
      <c r="C4" s="78">
        <v>12147</v>
      </c>
    </row>
    <row r="6" spans="2:64" ht="26.25" customHeight="1">
      <c r="B6" s="136" t="s">
        <v>198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78.75">
      <c r="B7" s="60" t="s">
        <v>102</v>
      </c>
      <c r="C7" s="61" t="s">
        <v>34</v>
      </c>
      <c r="D7" s="61" t="s">
        <v>103</v>
      </c>
      <c r="E7" s="61" t="s">
        <v>15</v>
      </c>
      <c r="F7" s="61" t="s">
        <v>49</v>
      </c>
      <c r="G7" s="61" t="s">
        <v>18</v>
      </c>
      <c r="H7" s="61" t="s">
        <v>87</v>
      </c>
      <c r="I7" s="61" t="s">
        <v>38</v>
      </c>
      <c r="J7" s="61" t="s">
        <v>19</v>
      </c>
      <c r="K7" s="61" t="s">
        <v>218</v>
      </c>
      <c r="L7" s="61" t="s">
        <v>217</v>
      </c>
      <c r="M7" s="61" t="s">
        <v>96</v>
      </c>
      <c r="N7" s="61" t="s">
        <v>168</v>
      </c>
      <c r="O7" s="63" t="s">
        <v>170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225</v>
      </c>
      <c r="L8" s="33"/>
      <c r="M8" s="33" t="s">
        <v>221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233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165</v>
      </c>
      <c r="C1" s="78" t="s" vm="1">
        <v>234</v>
      </c>
    </row>
    <row r="2" spans="2:56">
      <c r="B2" s="57" t="s">
        <v>164</v>
      </c>
      <c r="C2" s="78" t="s">
        <v>235</v>
      </c>
    </row>
    <row r="3" spans="2:56">
      <c r="B3" s="57" t="s">
        <v>166</v>
      </c>
      <c r="C3" s="78" t="s">
        <v>236</v>
      </c>
    </row>
    <row r="4" spans="2:56">
      <c r="B4" s="57" t="s">
        <v>167</v>
      </c>
      <c r="C4" s="78">
        <v>12147</v>
      </c>
    </row>
    <row r="6" spans="2:56" ht="26.25" customHeight="1">
      <c r="B6" s="136" t="s">
        <v>199</v>
      </c>
      <c r="C6" s="137"/>
      <c r="D6" s="137"/>
      <c r="E6" s="137"/>
      <c r="F6" s="137"/>
      <c r="G6" s="137"/>
      <c r="H6" s="137"/>
      <c r="I6" s="137"/>
      <c r="J6" s="138"/>
    </row>
    <row r="7" spans="2:56" s="3" customFormat="1" ht="78.75">
      <c r="B7" s="60" t="s">
        <v>102</v>
      </c>
      <c r="C7" s="62" t="s">
        <v>40</v>
      </c>
      <c r="D7" s="62" t="s">
        <v>71</v>
      </c>
      <c r="E7" s="62" t="s">
        <v>41</v>
      </c>
      <c r="F7" s="62" t="s">
        <v>87</v>
      </c>
      <c r="G7" s="62" t="s">
        <v>210</v>
      </c>
      <c r="H7" s="62" t="s">
        <v>168</v>
      </c>
      <c r="I7" s="64" t="s">
        <v>169</v>
      </c>
      <c r="J7" s="77" t="s">
        <v>228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79"/>
      <c r="D11" s="79"/>
      <c r="E11" s="79"/>
      <c r="F11" s="79"/>
      <c r="G11" s="79"/>
      <c r="H11" s="79"/>
      <c r="I11" s="79"/>
      <c r="J11" s="79"/>
    </row>
    <row r="12" spans="2:56">
      <c r="B12" s="105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78" t="s" vm="1">
        <v>234</v>
      </c>
    </row>
    <row r="2" spans="2:60">
      <c r="B2" s="57" t="s">
        <v>164</v>
      </c>
      <c r="C2" s="78" t="s">
        <v>235</v>
      </c>
    </row>
    <row r="3" spans="2:60">
      <c r="B3" s="57" t="s">
        <v>166</v>
      </c>
      <c r="C3" s="78" t="s">
        <v>236</v>
      </c>
    </row>
    <row r="4" spans="2:60">
      <c r="B4" s="57" t="s">
        <v>167</v>
      </c>
      <c r="C4" s="78">
        <v>12147</v>
      </c>
    </row>
    <row r="6" spans="2:60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66">
      <c r="B7" s="60" t="s">
        <v>102</v>
      </c>
      <c r="C7" s="60" t="s">
        <v>103</v>
      </c>
      <c r="D7" s="60" t="s">
        <v>15</v>
      </c>
      <c r="E7" s="60" t="s">
        <v>16</v>
      </c>
      <c r="F7" s="60" t="s">
        <v>42</v>
      </c>
      <c r="G7" s="60" t="s">
        <v>87</v>
      </c>
      <c r="H7" s="60" t="s">
        <v>39</v>
      </c>
      <c r="I7" s="60" t="s">
        <v>96</v>
      </c>
      <c r="J7" s="60" t="s">
        <v>168</v>
      </c>
      <c r="K7" s="60" t="s">
        <v>169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5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78" t="s" vm="1">
        <v>234</v>
      </c>
    </row>
    <row r="2" spans="2:60">
      <c r="B2" s="57" t="s">
        <v>164</v>
      </c>
      <c r="C2" s="78" t="s">
        <v>235</v>
      </c>
    </row>
    <row r="3" spans="2:60">
      <c r="B3" s="57" t="s">
        <v>166</v>
      </c>
      <c r="C3" s="78" t="s">
        <v>236</v>
      </c>
    </row>
    <row r="4" spans="2:60">
      <c r="B4" s="57" t="s">
        <v>167</v>
      </c>
      <c r="C4" s="78">
        <v>12147</v>
      </c>
    </row>
    <row r="6" spans="2:60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78.75">
      <c r="B7" s="60" t="s">
        <v>102</v>
      </c>
      <c r="C7" s="62" t="s">
        <v>34</v>
      </c>
      <c r="D7" s="62" t="s">
        <v>15</v>
      </c>
      <c r="E7" s="62" t="s">
        <v>16</v>
      </c>
      <c r="F7" s="62" t="s">
        <v>42</v>
      </c>
      <c r="G7" s="62" t="s">
        <v>87</v>
      </c>
      <c r="H7" s="62" t="s">
        <v>39</v>
      </c>
      <c r="I7" s="62" t="s">
        <v>96</v>
      </c>
      <c r="J7" s="62" t="s">
        <v>168</v>
      </c>
      <c r="K7" s="64" t="s">
        <v>169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5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165</v>
      </c>
      <c r="C1" s="78" t="s" vm="1">
        <v>234</v>
      </c>
    </row>
    <row r="2" spans="2:47">
      <c r="B2" s="57" t="s">
        <v>164</v>
      </c>
      <c r="C2" s="78" t="s">
        <v>235</v>
      </c>
    </row>
    <row r="3" spans="2:47">
      <c r="B3" s="57" t="s">
        <v>166</v>
      </c>
      <c r="C3" s="78" t="s">
        <v>236</v>
      </c>
    </row>
    <row r="4" spans="2:47">
      <c r="B4" s="57" t="s">
        <v>167</v>
      </c>
      <c r="C4" s="78">
        <v>12147</v>
      </c>
    </row>
    <row r="6" spans="2:47" ht="26.25" customHeight="1">
      <c r="B6" s="136" t="s">
        <v>202</v>
      </c>
      <c r="C6" s="137"/>
      <c r="D6" s="138"/>
    </row>
    <row r="7" spans="2:47" s="3" customFormat="1" ht="33">
      <c r="B7" s="60" t="s">
        <v>102</v>
      </c>
      <c r="C7" s="65" t="s">
        <v>93</v>
      </c>
      <c r="D7" s="66" t="s">
        <v>92</v>
      </c>
    </row>
    <row r="8" spans="2:47" s="3" customFormat="1">
      <c r="B8" s="16"/>
      <c r="C8" s="33" t="s">
        <v>221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79"/>
      <c r="D11" s="79"/>
    </row>
    <row r="12" spans="2:47">
      <c r="B12" s="105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78" t="s" vm="1">
        <v>234</v>
      </c>
    </row>
    <row r="2" spans="2:18">
      <c r="B2" s="57" t="s">
        <v>164</v>
      </c>
      <c r="C2" s="78" t="s">
        <v>235</v>
      </c>
    </row>
    <row r="3" spans="2:18">
      <c r="B3" s="57" t="s">
        <v>166</v>
      </c>
      <c r="C3" s="78" t="s">
        <v>236</v>
      </c>
    </row>
    <row r="4" spans="2:18">
      <c r="B4" s="57" t="s">
        <v>167</v>
      </c>
      <c r="C4" s="78">
        <v>12147</v>
      </c>
    </row>
    <row r="6" spans="2:18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102</v>
      </c>
      <c r="C7" s="31" t="s">
        <v>34</v>
      </c>
      <c r="D7" s="31" t="s">
        <v>48</v>
      </c>
      <c r="E7" s="31" t="s">
        <v>15</v>
      </c>
      <c r="F7" s="31" t="s">
        <v>49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203</v>
      </c>
      <c r="L7" s="31" t="s">
        <v>223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225</v>
      </c>
      <c r="M8" s="33" t="s">
        <v>221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165</v>
      </c>
      <c r="C1" s="78" t="s" vm="1">
        <v>234</v>
      </c>
    </row>
    <row r="2" spans="2:13">
      <c r="B2" s="57" t="s">
        <v>164</v>
      </c>
      <c r="C2" s="78" t="s">
        <v>235</v>
      </c>
    </row>
    <row r="3" spans="2:13">
      <c r="B3" s="57" t="s">
        <v>166</v>
      </c>
      <c r="C3" s="78" t="s">
        <v>236</v>
      </c>
    </row>
    <row r="4" spans="2:13">
      <c r="B4" s="57" t="s">
        <v>167</v>
      </c>
      <c r="C4" s="78">
        <v>12147</v>
      </c>
    </row>
    <row r="6" spans="2:13" ht="26.25" customHeight="1">
      <c r="B6" s="125" t="s">
        <v>194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3" s="3" customFormat="1" ht="63">
      <c r="B7" s="13" t="s">
        <v>101</v>
      </c>
      <c r="C7" s="14" t="s">
        <v>34</v>
      </c>
      <c r="D7" s="14" t="s">
        <v>103</v>
      </c>
      <c r="E7" s="14" t="s">
        <v>15</v>
      </c>
      <c r="F7" s="14" t="s">
        <v>49</v>
      </c>
      <c r="G7" s="14" t="s">
        <v>87</v>
      </c>
      <c r="H7" s="14" t="s">
        <v>17</v>
      </c>
      <c r="I7" s="14" t="s">
        <v>19</v>
      </c>
      <c r="J7" s="14" t="s">
        <v>45</v>
      </c>
      <c r="K7" s="14" t="s">
        <v>168</v>
      </c>
      <c r="L7" s="14" t="s">
        <v>169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33</v>
      </c>
      <c r="C10" s="111"/>
      <c r="D10" s="111"/>
      <c r="E10" s="111"/>
      <c r="F10" s="111"/>
      <c r="G10" s="111"/>
      <c r="H10" s="111"/>
      <c r="I10" s="111"/>
      <c r="J10" s="112">
        <f>J11</f>
        <v>16.255861812999999</v>
      </c>
      <c r="K10" s="114">
        <f>J10/$J$10</f>
        <v>1</v>
      </c>
      <c r="L10" s="114">
        <f>J10/'סכום נכסי הקרן'!$C$42</f>
        <v>1.2133740513098635E-2</v>
      </c>
    </row>
    <row r="11" spans="2:13" s="81" customFormat="1">
      <c r="B11" s="115" t="s">
        <v>215</v>
      </c>
      <c r="C11" s="111"/>
      <c r="D11" s="111"/>
      <c r="E11" s="111"/>
      <c r="F11" s="111"/>
      <c r="G11" s="111"/>
      <c r="H11" s="111"/>
      <c r="I11" s="111"/>
      <c r="J11" s="112">
        <f>J12+J18</f>
        <v>16.255861812999999</v>
      </c>
      <c r="K11" s="114">
        <f t="shared" ref="K11:K16" si="0">J11/$J$10</f>
        <v>1</v>
      </c>
      <c r="L11" s="114">
        <f>J11/'סכום נכסי הקרן'!$C$42</f>
        <v>1.2133740513098635E-2</v>
      </c>
    </row>
    <row r="12" spans="2:13">
      <c r="B12" s="84" t="s">
        <v>31</v>
      </c>
      <c r="C12" s="91"/>
      <c r="D12" s="91"/>
      <c r="E12" s="91"/>
      <c r="F12" s="91"/>
      <c r="G12" s="91"/>
      <c r="H12" s="91"/>
      <c r="I12" s="91"/>
      <c r="J12" s="92">
        <f>SUM(J13:J16)</f>
        <v>15.079512407999999</v>
      </c>
      <c r="K12" s="94">
        <f t="shared" si="0"/>
        <v>0.92763537125670814</v>
      </c>
      <c r="L12" s="94">
        <f>J12/'סכום נכסי הקרן'!$C$42</f>
        <v>1.1255686885600812E-2</v>
      </c>
    </row>
    <row r="13" spans="2:13">
      <c r="B13" s="85" t="s">
        <v>736</v>
      </c>
      <c r="C13" s="95" t="s">
        <v>737</v>
      </c>
      <c r="D13" s="95">
        <v>12</v>
      </c>
      <c r="E13" s="95" t="s">
        <v>738</v>
      </c>
      <c r="F13" s="95" t="s">
        <v>739</v>
      </c>
      <c r="G13" s="96" t="s">
        <v>150</v>
      </c>
      <c r="H13" s="102">
        <v>0</v>
      </c>
      <c r="I13" s="102">
        <v>0</v>
      </c>
      <c r="J13" s="97">
        <v>1.7454122000000002E-2</v>
      </c>
      <c r="K13" s="99">
        <f t="shared" si="0"/>
        <v>1.0737124983457808E-3</v>
      </c>
      <c r="L13" s="99">
        <f>J13/'סכום נכסי הקרן'!$C$42</f>
        <v>1.3028148840598551E-5</v>
      </c>
    </row>
    <row r="14" spans="2:13">
      <c r="B14" s="85" t="s">
        <v>740</v>
      </c>
      <c r="C14" s="95" t="s">
        <v>741</v>
      </c>
      <c r="D14" s="95">
        <v>10</v>
      </c>
      <c r="E14" s="95" t="s">
        <v>738</v>
      </c>
      <c r="F14" s="95" t="s">
        <v>739</v>
      </c>
      <c r="G14" s="96" t="s">
        <v>150</v>
      </c>
      <c r="H14" s="102">
        <v>0</v>
      </c>
      <c r="I14" s="102">
        <v>0</v>
      </c>
      <c r="J14" s="97">
        <v>14.87</v>
      </c>
      <c r="K14" s="99">
        <f t="shared" si="0"/>
        <v>0.91474694919639943</v>
      </c>
      <c r="L14" s="99">
        <f>J14/'סכום נכסי הקרן'!$C$42</f>
        <v>1.109930211669773E-2</v>
      </c>
    </row>
    <row r="15" spans="2:13">
      <c r="B15" s="85" t="s">
        <v>742</v>
      </c>
      <c r="C15" s="95" t="s">
        <v>743</v>
      </c>
      <c r="D15" s="95">
        <v>20</v>
      </c>
      <c r="E15" s="95" t="s">
        <v>738</v>
      </c>
      <c r="F15" s="95" t="s">
        <v>739</v>
      </c>
      <c r="G15" s="96" t="s">
        <v>150</v>
      </c>
      <c r="H15" s="102">
        <v>0</v>
      </c>
      <c r="I15" s="102">
        <v>0</v>
      </c>
      <c r="J15" s="97">
        <v>0.18918407400000001</v>
      </c>
      <c r="K15" s="99">
        <f t="shared" si="0"/>
        <v>1.1637898757770403E-2</v>
      </c>
      <c r="L15" s="99">
        <f>J15/'סכום נכסי הקרן'!$C$42</f>
        <v>1.41211243644499E-4</v>
      </c>
    </row>
    <row r="16" spans="2:13">
      <c r="B16" s="85" t="s">
        <v>744</v>
      </c>
      <c r="C16" s="95" t="s">
        <v>745</v>
      </c>
      <c r="D16" s="95">
        <v>11</v>
      </c>
      <c r="E16" s="95" t="s">
        <v>746</v>
      </c>
      <c r="F16" s="95" t="s">
        <v>739</v>
      </c>
      <c r="G16" s="96" t="s">
        <v>150</v>
      </c>
      <c r="H16" s="102">
        <v>0</v>
      </c>
      <c r="I16" s="102">
        <v>0</v>
      </c>
      <c r="J16" s="97">
        <v>2.8742120000000001E-3</v>
      </c>
      <c r="K16" s="99">
        <f t="shared" si="0"/>
        <v>1.7681080419258116E-4</v>
      </c>
      <c r="L16" s="99">
        <f>J16/'סכום נכסי הקרן'!$C$42</f>
        <v>2.1453764179850719E-6</v>
      </c>
    </row>
    <row r="17" spans="2:12">
      <c r="B17" s="86"/>
      <c r="C17" s="95"/>
      <c r="D17" s="95"/>
      <c r="E17" s="95"/>
      <c r="F17" s="95"/>
      <c r="G17" s="95"/>
      <c r="H17" s="95"/>
      <c r="I17" s="95"/>
      <c r="J17" s="95"/>
      <c r="K17" s="99"/>
      <c r="L17" s="95"/>
    </row>
    <row r="18" spans="2:12">
      <c r="B18" s="84" t="s">
        <v>32</v>
      </c>
      <c r="C18" s="91"/>
      <c r="D18" s="91"/>
      <c r="E18" s="91"/>
      <c r="F18" s="91"/>
      <c r="G18" s="91"/>
      <c r="H18" s="91"/>
      <c r="I18" s="91"/>
      <c r="J18" s="92">
        <f>SUM(J19:J25)</f>
        <v>1.1763494049999996</v>
      </c>
      <c r="K18" s="94">
        <f t="shared" ref="K18:K25" si="1">J18/$J$10</f>
        <v>7.2364628743291817E-2</v>
      </c>
      <c r="L18" s="94">
        <f>J18/'סכום נכסי הקרן'!$C$42</f>
        <v>8.7805362749782188E-4</v>
      </c>
    </row>
    <row r="19" spans="2:12">
      <c r="B19" s="85" t="s">
        <v>736</v>
      </c>
      <c r="C19" s="95" t="s">
        <v>747</v>
      </c>
      <c r="D19" s="95">
        <v>12</v>
      </c>
      <c r="E19" s="95" t="s">
        <v>738</v>
      </c>
      <c r="F19" s="95" t="s">
        <v>739</v>
      </c>
      <c r="G19" s="96" t="s">
        <v>149</v>
      </c>
      <c r="H19" s="102">
        <v>0</v>
      </c>
      <c r="I19" s="102">
        <v>0</v>
      </c>
      <c r="J19" s="97">
        <v>4.3356849999999997E-3</v>
      </c>
      <c r="K19" s="99">
        <f t="shared" si="1"/>
        <v>2.6671517326338877E-4</v>
      </c>
      <c r="L19" s="99">
        <f>J19/'סכום נכסי הקרן'!$C$42</f>
        <v>3.2362527032841019E-6</v>
      </c>
    </row>
    <row r="20" spans="2:12">
      <c r="B20" s="85" t="s">
        <v>740</v>
      </c>
      <c r="C20" s="95" t="s">
        <v>748</v>
      </c>
      <c r="D20" s="95">
        <v>10</v>
      </c>
      <c r="E20" s="95" t="s">
        <v>738</v>
      </c>
      <c r="F20" s="95" t="s">
        <v>739</v>
      </c>
      <c r="G20" s="96" t="s">
        <v>149</v>
      </c>
      <c r="H20" s="102">
        <v>0</v>
      </c>
      <c r="I20" s="102">
        <v>0</v>
      </c>
      <c r="J20" s="97">
        <f>1.120551449+0.01155</f>
        <v>1.1321014489999999</v>
      </c>
      <c r="K20" s="99">
        <f t="shared" si="1"/>
        <v>6.9642659492506601E-2</v>
      </c>
      <c r="L20" s="99">
        <f>J20/'סכום נכסי הקרן'!$C$42</f>
        <v>8.4502595892416046E-4</v>
      </c>
    </row>
    <row r="21" spans="2:12">
      <c r="B21" s="85" t="s">
        <v>740</v>
      </c>
      <c r="C21" s="95" t="s">
        <v>749</v>
      </c>
      <c r="D21" s="95">
        <v>10</v>
      </c>
      <c r="E21" s="95" t="s">
        <v>738</v>
      </c>
      <c r="F21" s="95" t="s">
        <v>739</v>
      </c>
      <c r="G21" s="96" t="s">
        <v>151</v>
      </c>
      <c r="H21" s="102">
        <v>0</v>
      </c>
      <c r="I21" s="102">
        <v>0</v>
      </c>
      <c r="J21" s="97">
        <v>1.856E-2</v>
      </c>
      <c r="K21" s="99">
        <f t="shared" si="1"/>
        <v>1.1417419890440601E-3</v>
      </c>
      <c r="L21" s="99">
        <f>J21/'סכום נכסי הקרן'!$C$42</f>
        <v>1.3853601027969729E-5</v>
      </c>
    </row>
    <row r="22" spans="2:12">
      <c r="B22" s="85" t="s">
        <v>740</v>
      </c>
      <c r="C22" s="95" t="s">
        <v>750</v>
      </c>
      <c r="D22" s="95">
        <v>10</v>
      </c>
      <c r="E22" s="95" t="s">
        <v>738</v>
      </c>
      <c r="F22" s="95" t="s">
        <v>739</v>
      </c>
      <c r="G22" s="96" t="s">
        <v>159</v>
      </c>
      <c r="H22" s="102">
        <v>0</v>
      </c>
      <c r="I22" s="102">
        <v>0</v>
      </c>
      <c r="J22" s="97">
        <v>1.5210000000000001E-2</v>
      </c>
      <c r="K22" s="99">
        <f t="shared" si="1"/>
        <v>9.3566248132328426E-4</v>
      </c>
      <c r="L22" s="99">
        <f>J22/'סכום נכסי הקרן'!$C$42</f>
        <v>1.1353085756218729E-5</v>
      </c>
    </row>
    <row r="23" spans="2:12">
      <c r="B23" s="85" t="s">
        <v>740</v>
      </c>
      <c r="C23" s="95" t="s">
        <v>751</v>
      </c>
      <c r="D23" s="95">
        <v>10</v>
      </c>
      <c r="E23" s="95" t="s">
        <v>738</v>
      </c>
      <c r="F23" s="95" t="s">
        <v>739</v>
      </c>
      <c r="G23" s="96" t="s">
        <v>158</v>
      </c>
      <c r="H23" s="102">
        <v>0</v>
      </c>
      <c r="I23" s="102">
        <v>0</v>
      </c>
      <c r="J23" s="97">
        <v>4.7099999999999998E-3</v>
      </c>
      <c r="K23" s="99">
        <f t="shared" si="1"/>
        <v>2.8974163622831481E-4</v>
      </c>
      <c r="L23" s="99">
        <f>J23/'סכום נכסי הקרן'!$C$42</f>
        <v>3.5156498298349908E-6</v>
      </c>
    </row>
    <row r="24" spans="2:12">
      <c r="B24" s="85" t="s">
        <v>742</v>
      </c>
      <c r="C24" s="95" t="s">
        <v>752</v>
      </c>
      <c r="D24" s="95">
        <v>20</v>
      </c>
      <c r="E24" s="95" t="s">
        <v>738</v>
      </c>
      <c r="F24" s="95" t="s">
        <v>739</v>
      </c>
      <c r="G24" s="96" t="s">
        <v>149</v>
      </c>
      <c r="H24" s="102">
        <v>0</v>
      </c>
      <c r="I24" s="102">
        <v>0</v>
      </c>
      <c r="J24" s="97">
        <v>5.6491199999999999E-4</v>
      </c>
      <c r="K24" s="99">
        <f t="shared" si="1"/>
        <v>3.4751279661360889E-5</v>
      </c>
      <c r="L24" s="99">
        <f>J24/'סכום נכסי הקרן'!$C$42</f>
        <v>4.2166300990907519E-7</v>
      </c>
    </row>
    <row r="25" spans="2:12">
      <c r="B25" s="85" t="s">
        <v>744</v>
      </c>
      <c r="C25" s="95" t="s">
        <v>753</v>
      </c>
      <c r="D25" s="95">
        <v>11</v>
      </c>
      <c r="E25" s="95" t="s">
        <v>746</v>
      </c>
      <c r="F25" s="95" t="s">
        <v>739</v>
      </c>
      <c r="G25" s="96" t="s">
        <v>149</v>
      </c>
      <c r="H25" s="102">
        <v>0</v>
      </c>
      <c r="I25" s="102">
        <v>0</v>
      </c>
      <c r="J25" s="97">
        <v>8.6735899999999995E-4</v>
      </c>
      <c r="K25" s="99">
        <f t="shared" si="1"/>
        <v>5.3356691264831186E-5</v>
      </c>
      <c r="L25" s="99">
        <f>J25/'סכום נכסי הקרן'!$C$42</f>
        <v>6.4741624644497827E-7</v>
      </c>
    </row>
    <row r="26" spans="2:12">
      <c r="B26" s="86"/>
      <c r="C26" s="95"/>
      <c r="D26" s="95"/>
      <c r="E26" s="95"/>
      <c r="F26" s="95"/>
      <c r="G26" s="95"/>
      <c r="H26" s="95"/>
      <c r="I26" s="95"/>
      <c r="J26" s="95"/>
      <c r="K26" s="99"/>
      <c r="L26" s="95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80" t="s">
        <v>233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105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78" t="s" vm="1">
        <v>234</v>
      </c>
    </row>
    <row r="2" spans="2:18">
      <c r="B2" s="57" t="s">
        <v>164</v>
      </c>
      <c r="C2" s="78" t="s">
        <v>235</v>
      </c>
    </row>
    <row r="3" spans="2:18">
      <c r="B3" s="57" t="s">
        <v>166</v>
      </c>
      <c r="C3" s="78" t="s">
        <v>236</v>
      </c>
    </row>
    <row r="4" spans="2:18">
      <c r="B4" s="57" t="s">
        <v>167</v>
      </c>
      <c r="C4" s="78">
        <v>12147</v>
      </c>
    </row>
    <row r="6" spans="2:1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102</v>
      </c>
      <c r="C7" s="31" t="s">
        <v>34</v>
      </c>
      <c r="D7" s="31" t="s">
        <v>48</v>
      </c>
      <c r="E7" s="31" t="s">
        <v>15</v>
      </c>
      <c r="F7" s="31" t="s">
        <v>49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203</v>
      </c>
      <c r="L7" s="31" t="s">
        <v>218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225</v>
      </c>
      <c r="M8" s="33" t="s">
        <v>221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78" t="s" vm="1">
        <v>234</v>
      </c>
    </row>
    <row r="2" spans="2:18">
      <c r="B2" s="57" t="s">
        <v>164</v>
      </c>
      <c r="C2" s="78" t="s">
        <v>235</v>
      </c>
    </row>
    <row r="3" spans="2:18">
      <c r="B3" s="57" t="s">
        <v>166</v>
      </c>
      <c r="C3" s="78" t="s">
        <v>236</v>
      </c>
    </row>
    <row r="4" spans="2:18">
      <c r="B4" s="57" t="s">
        <v>167</v>
      </c>
      <c r="C4" s="78">
        <v>12147</v>
      </c>
    </row>
    <row r="6" spans="2:18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102</v>
      </c>
      <c r="C7" s="31" t="s">
        <v>34</v>
      </c>
      <c r="D7" s="31" t="s">
        <v>48</v>
      </c>
      <c r="E7" s="31" t="s">
        <v>15</v>
      </c>
      <c r="F7" s="31" t="s">
        <v>49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203</v>
      </c>
      <c r="L7" s="31" t="s">
        <v>218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225</v>
      </c>
      <c r="M8" s="33" t="s">
        <v>221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165</v>
      </c>
      <c r="C1" s="78" t="s" vm="1">
        <v>234</v>
      </c>
    </row>
    <row r="2" spans="2:53">
      <c r="B2" s="57" t="s">
        <v>164</v>
      </c>
      <c r="C2" s="78" t="s">
        <v>235</v>
      </c>
    </row>
    <row r="3" spans="2:53">
      <c r="B3" s="57" t="s">
        <v>166</v>
      </c>
      <c r="C3" s="78" t="s">
        <v>236</v>
      </c>
    </row>
    <row r="4" spans="2:53">
      <c r="B4" s="57" t="s">
        <v>167</v>
      </c>
      <c r="C4" s="78">
        <v>12147</v>
      </c>
    </row>
    <row r="6" spans="2:53" ht="21.75" customHeight="1">
      <c r="B6" s="127" t="s">
        <v>195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9"/>
    </row>
    <row r="7" spans="2:53" ht="27.7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2"/>
      <c r="AU7" s="3"/>
      <c r="AV7" s="3"/>
    </row>
    <row r="8" spans="2:53" s="3" customFormat="1" ht="66" customHeight="1">
      <c r="B8" s="23" t="s">
        <v>101</v>
      </c>
      <c r="C8" s="31" t="s">
        <v>34</v>
      </c>
      <c r="D8" s="31" t="s">
        <v>105</v>
      </c>
      <c r="E8" s="31" t="s">
        <v>15</v>
      </c>
      <c r="F8" s="31" t="s">
        <v>49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218</v>
      </c>
      <c r="M8" s="31" t="s">
        <v>217</v>
      </c>
      <c r="N8" s="31" t="s">
        <v>232</v>
      </c>
      <c r="O8" s="31" t="s">
        <v>45</v>
      </c>
      <c r="P8" s="31" t="s">
        <v>220</v>
      </c>
      <c r="Q8" s="31" t="s">
        <v>168</v>
      </c>
      <c r="R8" s="72" t="s">
        <v>170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225</v>
      </c>
      <c r="M9" s="33"/>
      <c r="N9" s="17" t="s">
        <v>221</v>
      </c>
      <c r="O9" s="33" t="s">
        <v>226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21" t="s">
        <v>100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98</v>
      </c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AW12" s="4"/>
    </row>
    <row r="13" spans="2:53">
      <c r="B13" s="80" t="s">
        <v>216</v>
      </c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2:53">
      <c r="B14" s="133" t="s">
        <v>224</v>
      </c>
      <c r="C14" s="133"/>
      <c r="D14" s="133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2:5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2:5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AU16" s="4"/>
    </row>
    <row r="17" spans="2:48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3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165</v>
      </c>
      <c r="C1" s="78" t="s" vm="1">
        <v>234</v>
      </c>
    </row>
    <row r="2" spans="2:67">
      <c r="B2" s="57" t="s">
        <v>164</v>
      </c>
      <c r="C2" s="78" t="s">
        <v>235</v>
      </c>
    </row>
    <row r="3" spans="2:67">
      <c r="B3" s="57" t="s">
        <v>166</v>
      </c>
      <c r="C3" s="78" t="s">
        <v>236</v>
      </c>
    </row>
    <row r="4" spans="2:67">
      <c r="B4" s="57" t="s">
        <v>167</v>
      </c>
      <c r="C4" s="78">
        <v>12147</v>
      </c>
    </row>
    <row r="6" spans="2:67" ht="26.25" customHeight="1">
      <c r="B6" s="130" t="s">
        <v>195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0" t="s">
        <v>73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101</v>
      </c>
      <c r="C8" s="14" t="s">
        <v>34</v>
      </c>
      <c r="D8" s="14" t="s">
        <v>105</v>
      </c>
      <c r="E8" s="14" t="s">
        <v>211</v>
      </c>
      <c r="F8" s="14" t="s">
        <v>103</v>
      </c>
      <c r="G8" s="14" t="s">
        <v>48</v>
      </c>
      <c r="H8" s="14" t="s">
        <v>15</v>
      </c>
      <c r="I8" s="14" t="s">
        <v>49</v>
      </c>
      <c r="J8" s="14" t="s">
        <v>88</v>
      </c>
      <c r="K8" s="14" t="s">
        <v>18</v>
      </c>
      <c r="L8" s="14" t="s">
        <v>87</v>
      </c>
      <c r="M8" s="14" t="s">
        <v>17</v>
      </c>
      <c r="N8" s="14" t="s">
        <v>19</v>
      </c>
      <c r="O8" s="14" t="s">
        <v>218</v>
      </c>
      <c r="P8" s="14" t="s">
        <v>217</v>
      </c>
      <c r="Q8" s="14" t="s">
        <v>45</v>
      </c>
      <c r="R8" s="14" t="s">
        <v>44</v>
      </c>
      <c r="S8" s="14" t="s">
        <v>168</v>
      </c>
      <c r="T8" s="39" t="s">
        <v>170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225</v>
      </c>
      <c r="P9" s="17"/>
      <c r="Q9" s="17" t="s">
        <v>221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0" t="s">
        <v>100</v>
      </c>
      <c r="S10" s="46" t="s">
        <v>171</v>
      </c>
      <c r="T10" s="73" t="s">
        <v>212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165</v>
      </c>
      <c r="C1" s="78" t="s" vm="1">
        <v>234</v>
      </c>
    </row>
    <row r="2" spans="2:66">
      <c r="B2" s="57" t="s">
        <v>164</v>
      </c>
      <c r="C2" s="78" t="s">
        <v>235</v>
      </c>
    </row>
    <row r="3" spans="2:66">
      <c r="B3" s="57" t="s">
        <v>166</v>
      </c>
      <c r="C3" s="78" t="s">
        <v>236</v>
      </c>
    </row>
    <row r="4" spans="2:66">
      <c r="B4" s="57" t="s">
        <v>167</v>
      </c>
      <c r="C4" s="78">
        <v>12147</v>
      </c>
    </row>
    <row r="6" spans="2:66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</row>
    <row r="7" spans="2:66" ht="26.2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N7" s="3"/>
    </row>
    <row r="8" spans="2:66" s="3" customFormat="1" ht="78.75">
      <c r="B8" s="23" t="s">
        <v>101</v>
      </c>
      <c r="C8" s="31" t="s">
        <v>34</v>
      </c>
      <c r="D8" s="31" t="s">
        <v>105</v>
      </c>
      <c r="E8" s="31" t="s">
        <v>211</v>
      </c>
      <c r="F8" s="31" t="s">
        <v>103</v>
      </c>
      <c r="G8" s="31" t="s">
        <v>48</v>
      </c>
      <c r="H8" s="31" t="s">
        <v>15</v>
      </c>
      <c r="I8" s="31" t="s">
        <v>49</v>
      </c>
      <c r="J8" s="31" t="s">
        <v>88</v>
      </c>
      <c r="K8" s="31" t="s">
        <v>18</v>
      </c>
      <c r="L8" s="31" t="s">
        <v>87</v>
      </c>
      <c r="M8" s="31" t="s">
        <v>17</v>
      </c>
      <c r="N8" s="31" t="s">
        <v>19</v>
      </c>
      <c r="O8" s="14" t="s">
        <v>218</v>
      </c>
      <c r="P8" s="31" t="s">
        <v>217</v>
      </c>
      <c r="Q8" s="31" t="s">
        <v>232</v>
      </c>
      <c r="R8" s="31" t="s">
        <v>45</v>
      </c>
      <c r="S8" s="14" t="s">
        <v>44</v>
      </c>
      <c r="T8" s="31" t="s">
        <v>168</v>
      </c>
      <c r="U8" s="15" t="s">
        <v>170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225</v>
      </c>
      <c r="P9" s="33"/>
      <c r="Q9" s="17" t="s">
        <v>221</v>
      </c>
      <c r="R9" s="33" t="s">
        <v>221</v>
      </c>
      <c r="S9" s="17" t="s">
        <v>20</v>
      </c>
      <c r="T9" s="33" t="s">
        <v>221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99</v>
      </c>
      <c r="R10" s="20" t="s">
        <v>100</v>
      </c>
      <c r="S10" s="20" t="s">
        <v>171</v>
      </c>
      <c r="T10" s="21" t="s">
        <v>212</v>
      </c>
      <c r="U10" s="21" t="s">
        <v>227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3" t="s">
        <v>229</v>
      </c>
      <c r="C16" s="133"/>
      <c r="D16" s="133"/>
      <c r="E16" s="133"/>
      <c r="F16" s="133"/>
      <c r="G16" s="133"/>
      <c r="H16" s="133"/>
      <c r="I16" s="133"/>
      <c r="J16" s="133"/>
      <c r="K16" s="133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E139" sqref="E139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0.140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165</v>
      </c>
      <c r="C1" s="78" t="s" vm="1">
        <v>234</v>
      </c>
    </row>
    <row r="2" spans="2:62">
      <c r="B2" s="57" t="s">
        <v>164</v>
      </c>
      <c r="C2" s="78" t="s">
        <v>235</v>
      </c>
    </row>
    <row r="3" spans="2:62">
      <c r="B3" s="57" t="s">
        <v>166</v>
      </c>
      <c r="C3" s="78" t="s">
        <v>236</v>
      </c>
    </row>
    <row r="4" spans="2:62">
      <c r="B4" s="57" t="s">
        <v>167</v>
      </c>
      <c r="C4" s="78">
        <v>12147</v>
      </c>
    </row>
    <row r="6" spans="2:62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  <c r="BJ6" s="3"/>
    </row>
    <row r="7" spans="2:62" ht="26.25" customHeight="1">
      <c r="B7" s="136" t="s">
        <v>75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F7" s="3"/>
      <c r="BJ7" s="3"/>
    </row>
    <row r="8" spans="2:62" s="3" customFormat="1" ht="78.75">
      <c r="B8" s="23" t="s">
        <v>101</v>
      </c>
      <c r="C8" s="31" t="s">
        <v>34</v>
      </c>
      <c r="D8" s="31" t="s">
        <v>105</v>
      </c>
      <c r="E8" s="31" t="s">
        <v>211</v>
      </c>
      <c r="F8" s="31" t="s">
        <v>103</v>
      </c>
      <c r="G8" s="31" t="s">
        <v>48</v>
      </c>
      <c r="H8" s="31" t="s">
        <v>87</v>
      </c>
      <c r="I8" s="14" t="s">
        <v>218</v>
      </c>
      <c r="J8" s="14" t="s">
        <v>217</v>
      </c>
      <c r="K8" s="31" t="s">
        <v>232</v>
      </c>
      <c r="L8" s="14" t="s">
        <v>45</v>
      </c>
      <c r="M8" s="14" t="s">
        <v>44</v>
      </c>
      <c r="N8" s="14" t="s">
        <v>168</v>
      </c>
      <c r="O8" s="15" t="s">
        <v>170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225</v>
      </c>
      <c r="J9" s="17"/>
      <c r="K9" s="17" t="s">
        <v>221</v>
      </c>
      <c r="L9" s="17" t="s">
        <v>221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2" t="s">
        <v>27</v>
      </c>
      <c r="C11" s="87"/>
      <c r="D11" s="87"/>
      <c r="E11" s="87"/>
      <c r="F11" s="87"/>
      <c r="G11" s="87"/>
      <c r="H11" s="87"/>
      <c r="I11" s="88"/>
      <c r="J11" s="89"/>
      <c r="K11" s="88">
        <v>0.49776108500000005</v>
      </c>
      <c r="L11" s="88">
        <v>146.79110474199999</v>
      </c>
      <c r="M11" s="87"/>
      <c r="N11" s="90">
        <f>L11/$L$11</f>
        <v>1</v>
      </c>
      <c r="O11" s="90">
        <f>L11/'סכום נכסי הקרן'!$C$42</f>
        <v>0.10956817885509608</v>
      </c>
      <c r="BF11" s="1"/>
      <c r="BG11" s="3"/>
      <c r="BH11" s="1"/>
      <c r="BJ11" s="1"/>
    </row>
    <row r="12" spans="2:62" ht="20.25">
      <c r="B12" s="83" t="s">
        <v>215</v>
      </c>
      <c r="C12" s="91"/>
      <c r="D12" s="91"/>
      <c r="E12" s="91"/>
      <c r="F12" s="91"/>
      <c r="G12" s="91"/>
      <c r="H12" s="91"/>
      <c r="I12" s="92"/>
      <c r="J12" s="93"/>
      <c r="K12" s="92">
        <v>0.49265460400000005</v>
      </c>
      <c r="L12" s="92">
        <v>129.63456401300002</v>
      </c>
      <c r="M12" s="91"/>
      <c r="N12" s="94">
        <f t="shared" ref="N12:N40" si="0">L12/$L$11</f>
        <v>0.88312274943938662</v>
      </c>
      <c r="O12" s="94">
        <f>L12/'סכום נכסי הקרן'!$C$42</f>
        <v>9.6762151361578924E-2</v>
      </c>
      <c r="BG12" s="4"/>
    </row>
    <row r="13" spans="2:62">
      <c r="B13" s="84" t="s">
        <v>237</v>
      </c>
      <c r="C13" s="91"/>
      <c r="D13" s="91"/>
      <c r="E13" s="91"/>
      <c r="F13" s="91"/>
      <c r="G13" s="91"/>
      <c r="H13" s="91"/>
      <c r="I13" s="92"/>
      <c r="J13" s="93"/>
      <c r="K13" s="92">
        <v>0.25688836699999995</v>
      </c>
      <c r="L13" s="92">
        <v>93.961051035999986</v>
      </c>
      <c r="M13" s="91"/>
      <c r="N13" s="94">
        <f t="shared" si="0"/>
        <v>0.64010044206115835</v>
      </c>
      <c r="O13" s="94">
        <f>L13/'סכום נכסי הקרן'!$C$42</f>
        <v>7.0134639720983064E-2</v>
      </c>
    </row>
    <row r="14" spans="2:62">
      <c r="B14" s="85" t="s">
        <v>238</v>
      </c>
      <c r="C14" s="95" t="s">
        <v>239</v>
      </c>
      <c r="D14" s="96" t="s">
        <v>106</v>
      </c>
      <c r="E14" s="96" t="s">
        <v>240</v>
      </c>
      <c r="F14" s="95" t="s">
        <v>241</v>
      </c>
      <c r="G14" s="96" t="s">
        <v>176</v>
      </c>
      <c r="H14" s="96" t="s">
        <v>150</v>
      </c>
      <c r="I14" s="97">
        <v>13.372070000000001</v>
      </c>
      <c r="J14" s="98">
        <v>19820</v>
      </c>
      <c r="K14" s="95"/>
      <c r="L14" s="97">
        <v>2.6503443229999997</v>
      </c>
      <c r="M14" s="99">
        <v>2.6375005446275993E-7</v>
      </c>
      <c r="N14" s="99">
        <f t="shared" si="0"/>
        <v>1.8055210686357626E-2</v>
      </c>
      <c r="O14" s="99">
        <f>L14/'סכום נכסי הקרן'!$C$42</f>
        <v>1.9782765537492745E-3</v>
      </c>
    </row>
    <row r="15" spans="2:62">
      <c r="B15" s="85" t="s">
        <v>242</v>
      </c>
      <c r="C15" s="95" t="s">
        <v>243</v>
      </c>
      <c r="D15" s="96" t="s">
        <v>106</v>
      </c>
      <c r="E15" s="96" t="s">
        <v>240</v>
      </c>
      <c r="F15" s="95">
        <v>29389</v>
      </c>
      <c r="G15" s="96" t="s">
        <v>244</v>
      </c>
      <c r="H15" s="96" t="s">
        <v>150</v>
      </c>
      <c r="I15" s="97">
        <v>3.7987169999999999</v>
      </c>
      <c r="J15" s="98">
        <v>46950</v>
      </c>
      <c r="K15" s="97">
        <v>1.0071766999999999E-2</v>
      </c>
      <c r="L15" s="97">
        <v>1.7935694659999999</v>
      </c>
      <c r="M15" s="99">
        <v>3.562895168251055E-8</v>
      </c>
      <c r="N15" s="99">
        <f t="shared" si="0"/>
        <v>1.2218516027605196E-2</v>
      </c>
      <c r="O15" s="99">
        <f>L15/'סכום נכסי הקרן'!$C$42</f>
        <v>1.3387605494565042E-3</v>
      </c>
    </row>
    <row r="16" spans="2:62" ht="20.25">
      <c r="B16" s="85" t="s">
        <v>245</v>
      </c>
      <c r="C16" s="95" t="s">
        <v>246</v>
      </c>
      <c r="D16" s="96" t="s">
        <v>106</v>
      </c>
      <c r="E16" s="96" t="s">
        <v>240</v>
      </c>
      <c r="F16" s="95" t="s">
        <v>247</v>
      </c>
      <c r="G16" s="96" t="s">
        <v>248</v>
      </c>
      <c r="H16" s="96" t="s">
        <v>150</v>
      </c>
      <c r="I16" s="97">
        <v>27.546764</v>
      </c>
      <c r="J16" s="98">
        <v>5416</v>
      </c>
      <c r="K16" s="95"/>
      <c r="L16" s="97">
        <v>1.4919327249999998</v>
      </c>
      <c r="M16" s="99">
        <v>2.0949799827955701E-7</v>
      </c>
      <c r="N16" s="99">
        <f t="shared" si="0"/>
        <v>1.0163645321848489E-2</v>
      </c>
      <c r="O16" s="99">
        <f>L16/'סכום נכסי הקרן'!$C$42</f>
        <v>1.113612108444056E-3</v>
      </c>
      <c r="BF16" s="4"/>
    </row>
    <row r="17" spans="2:15">
      <c r="B17" s="85" t="s">
        <v>249</v>
      </c>
      <c r="C17" s="95" t="s">
        <v>250</v>
      </c>
      <c r="D17" s="96" t="s">
        <v>106</v>
      </c>
      <c r="E17" s="96" t="s">
        <v>240</v>
      </c>
      <c r="F17" s="95" t="s">
        <v>251</v>
      </c>
      <c r="G17" s="96" t="s">
        <v>252</v>
      </c>
      <c r="H17" s="96" t="s">
        <v>150</v>
      </c>
      <c r="I17" s="97">
        <v>8.6676500000000001</v>
      </c>
      <c r="J17" s="98">
        <v>46960</v>
      </c>
      <c r="K17" s="95"/>
      <c r="L17" s="97">
        <v>4.0703282280000002</v>
      </c>
      <c r="M17" s="99">
        <v>2.0273695651472212E-7</v>
      </c>
      <c r="N17" s="99">
        <f t="shared" si="0"/>
        <v>2.7728711730550758E-2</v>
      </c>
      <c r="O17" s="99">
        <f>L17/'סכום נכסי הקרן'!$C$42</f>
        <v>3.0381844463143863E-3</v>
      </c>
    </row>
    <row r="18" spans="2:15">
      <c r="B18" s="85" t="s">
        <v>253</v>
      </c>
      <c r="C18" s="95" t="s">
        <v>254</v>
      </c>
      <c r="D18" s="96" t="s">
        <v>106</v>
      </c>
      <c r="E18" s="96" t="s">
        <v>240</v>
      </c>
      <c r="F18" s="95" t="s">
        <v>255</v>
      </c>
      <c r="G18" s="96" t="s">
        <v>248</v>
      </c>
      <c r="H18" s="96" t="s">
        <v>150</v>
      </c>
      <c r="I18" s="97">
        <v>62.083950999999999</v>
      </c>
      <c r="J18" s="98">
        <v>2050</v>
      </c>
      <c r="K18" s="97">
        <v>3.1671589999999993E-2</v>
      </c>
      <c r="L18" s="97">
        <v>1.304392585</v>
      </c>
      <c r="M18" s="99">
        <v>1.7788982461635113E-7</v>
      </c>
      <c r="N18" s="99">
        <f t="shared" si="0"/>
        <v>8.8860465168689902E-3</v>
      </c>
      <c r="O18" s="99">
        <f>L18/'סכום נכסי הקרן'!$C$42</f>
        <v>9.7362793407500497E-4</v>
      </c>
    </row>
    <row r="19" spans="2:15">
      <c r="B19" s="85" t="s">
        <v>256</v>
      </c>
      <c r="C19" s="95" t="s">
        <v>257</v>
      </c>
      <c r="D19" s="96" t="s">
        <v>106</v>
      </c>
      <c r="E19" s="96" t="s">
        <v>240</v>
      </c>
      <c r="F19" s="95" t="s">
        <v>258</v>
      </c>
      <c r="G19" s="96" t="s">
        <v>259</v>
      </c>
      <c r="H19" s="96" t="s">
        <v>150</v>
      </c>
      <c r="I19" s="97">
        <v>933.94116299999996</v>
      </c>
      <c r="J19" s="98">
        <v>255.1</v>
      </c>
      <c r="K19" s="95"/>
      <c r="L19" s="97">
        <v>2.3824839069999997</v>
      </c>
      <c r="M19" s="99">
        <v>3.3771324331968091E-7</v>
      </c>
      <c r="N19" s="99">
        <f t="shared" si="0"/>
        <v>1.6230437881010931E-2</v>
      </c>
      <c r="O19" s="99">
        <f>L19/'סכום נכסי הקרן'!$C$42</f>
        <v>1.7783395206431322E-3</v>
      </c>
    </row>
    <row r="20" spans="2:15">
      <c r="B20" s="85" t="s">
        <v>260</v>
      </c>
      <c r="C20" s="95" t="s">
        <v>261</v>
      </c>
      <c r="D20" s="96" t="s">
        <v>106</v>
      </c>
      <c r="E20" s="96" t="s">
        <v>240</v>
      </c>
      <c r="F20" s="95" t="s">
        <v>262</v>
      </c>
      <c r="G20" s="96" t="s">
        <v>263</v>
      </c>
      <c r="H20" s="96" t="s">
        <v>150</v>
      </c>
      <c r="I20" s="97">
        <v>23.611151</v>
      </c>
      <c r="J20" s="98">
        <v>8642</v>
      </c>
      <c r="K20" s="95"/>
      <c r="L20" s="97">
        <v>2.0404756330000002</v>
      </c>
      <c r="M20" s="99">
        <v>2.3533481098980923E-7</v>
      </c>
      <c r="N20" s="99">
        <f t="shared" si="0"/>
        <v>1.3900540067372201E-2</v>
      </c>
      <c r="O20" s="99">
        <f>L20/'סכום נכסי הקרן'!$C$42</f>
        <v>1.5230568602842666E-3</v>
      </c>
    </row>
    <row r="21" spans="2:15">
      <c r="B21" s="85" t="s">
        <v>264</v>
      </c>
      <c r="C21" s="95" t="s">
        <v>265</v>
      </c>
      <c r="D21" s="96" t="s">
        <v>106</v>
      </c>
      <c r="E21" s="96" t="s">
        <v>240</v>
      </c>
      <c r="F21" s="95" t="s">
        <v>266</v>
      </c>
      <c r="G21" s="96" t="s">
        <v>267</v>
      </c>
      <c r="H21" s="96" t="s">
        <v>150</v>
      </c>
      <c r="I21" s="97">
        <v>442.19550900000002</v>
      </c>
      <c r="J21" s="98">
        <v>179.3</v>
      </c>
      <c r="K21" s="95"/>
      <c r="L21" s="97">
        <v>0.79285654800000005</v>
      </c>
      <c r="M21" s="99">
        <v>1.379790642370641E-7</v>
      </c>
      <c r="N21" s="99">
        <f t="shared" si="0"/>
        <v>5.4012574494450771E-3</v>
      </c>
      <c r="O21" s="99">
        <f>L21/'סכום נכסי הקרן'!$C$42</f>
        <v>5.9180594226321834E-4</v>
      </c>
    </row>
    <row r="22" spans="2:15">
      <c r="B22" s="85" t="s">
        <v>268</v>
      </c>
      <c r="C22" s="95" t="s">
        <v>269</v>
      </c>
      <c r="D22" s="96" t="s">
        <v>106</v>
      </c>
      <c r="E22" s="96" t="s">
        <v>240</v>
      </c>
      <c r="F22" s="95" t="s">
        <v>270</v>
      </c>
      <c r="G22" s="96" t="s">
        <v>263</v>
      </c>
      <c r="H22" s="96" t="s">
        <v>150</v>
      </c>
      <c r="I22" s="97">
        <v>298.39068400000002</v>
      </c>
      <c r="J22" s="98">
        <v>1277</v>
      </c>
      <c r="K22" s="95"/>
      <c r="L22" s="97">
        <v>3.8104490279999998</v>
      </c>
      <c r="M22" s="99">
        <v>2.563456425416635E-7</v>
      </c>
      <c r="N22" s="99">
        <f t="shared" si="0"/>
        <v>2.5958310176200691E-2</v>
      </c>
      <c r="O22" s="99">
        <f>L22/'סכום נכסי הקרן'!$C$42</f>
        <v>2.8442047721620183E-3</v>
      </c>
    </row>
    <row r="23" spans="2:15">
      <c r="B23" s="85" t="s">
        <v>271</v>
      </c>
      <c r="C23" s="95" t="s">
        <v>272</v>
      </c>
      <c r="D23" s="96" t="s">
        <v>106</v>
      </c>
      <c r="E23" s="96" t="s">
        <v>240</v>
      </c>
      <c r="F23" s="95" t="s">
        <v>273</v>
      </c>
      <c r="G23" s="96" t="s">
        <v>274</v>
      </c>
      <c r="H23" s="96" t="s">
        <v>150</v>
      </c>
      <c r="I23" s="97">
        <v>478.62252000000001</v>
      </c>
      <c r="J23" s="98">
        <v>1121</v>
      </c>
      <c r="K23" s="95"/>
      <c r="L23" s="97">
        <v>5.3653584499999996</v>
      </c>
      <c r="M23" s="99">
        <v>4.0774964197479109E-7</v>
      </c>
      <c r="N23" s="99">
        <f t="shared" si="0"/>
        <v>3.6550978067984109E-2</v>
      </c>
      <c r="O23" s="99">
        <f>L23/'סכום נכסי הקרן'!$C$42</f>
        <v>4.004824102281577E-3</v>
      </c>
    </row>
    <row r="24" spans="2:15">
      <c r="B24" s="85" t="s">
        <v>275</v>
      </c>
      <c r="C24" s="95" t="s">
        <v>276</v>
      </c>
      <c r="D24" s="96" t="s">
        <v>106</v>
      </c>
      <c r="E24" s="96" t="s">
        <v>240</v>
      </c>
      <c r="F24" s="95" t="s">
        <v>277</v>
      </c>
      <c r="G24" s="96" t="s">
        <v>278</v>
      </c>
      <c r="H24" s="96" t="s">
        <v>150</v>
      </c>
      <c r="I24" s="97">
        <v>66.763928000000007</v>
      </c>
      <c r="J24" s="98">
        <v>1955</v>
      </c>
      <c r="K24" s="95"/>
      <c r="L24" s="97">
        <v>1.3052347930000001</v>
      </c>
      <c r="M24" s="99">
        <v>2.6069954732515064E-7</v>
      </c>
      <c r="N24" s="99">
        <f t="shared" si="0"/>
        <v>8.8917839762435238E-3</v>
      </c>
      <c r="O24" s="99">
        <f>L24/'סכום נכסי הקרן'!$C$42</f>
        <v>9.7425657704992776E-4</v>
      </c>
    </row>
    <row r="25" spans="2:15">
      <c r="B25" s="85" t="s">
        <v>279</v>
      </c>
      <c r="C25" s="95" t="s">
        <v>280</v>
      </c>
      <c r="D25" s="96" t="s">
        <v>106</v>
      </c>
      <c r="E25" s="96" t="s">
        <v>240</v>
      </c>
      <c r="F25" s="95" t="s">
        <v>281</v>
      </c>
      <c r="G25" s="96" t="s">
        <v>278</v>
      </c>
      <c r="H25" s="96" t="s">
        <v>150</v>
      </c>
      <c r="I25" s="97">
        <v>55.911116</v>
      </c>
      <c r="J25" s="98">
        <v>2484</v>
      </c>
      <c r="K25" s="95"/>
      <c r="L25" s="97">
        <v>1.3888321120000002</v>
      </c>
      <c r="M25" s="99">
        <v>2.6080528038100113E-7</v>
      </c>
      <c r="N25" s="99">
        <f t="shared" si="0"/>
        <v>9.4612825105513804E-3</v>
      </c>
      <c r="O25" s="99">
        <f>L25/'סכום נכסי הקרן'!$C$42</f>
        <v>1.036655494314686E-3</v>
      </c>
    </row>
    <row r="26" spans="2:15">
      <c r="B26" s="85" t="s">
        <v>282</v>
      </c>
      <c r="C26" s="95" t="s">
        <v>283</v>
      </c>
      <c r="D26" s="96" t="s">
        <v>106</v>
      </c>
      <c r="E26" s="96" t="s">
        <v>240</v>
      </c>
      <c r="F26" s="95" t="s">
        <v>284</v>
      </c>
      <c r="G26" s="96" t="s">
        <v>285</v>
      </c>
      <c r="H26" s="96" t="s">
        <v>150</v>
      </c>
      <c r="I26" s="97">
        <v>0.70760500000000004</v>
      </c>
      <c r="J26" s="98">
        <v>84650</v>
      </c>
      <c r="K26" s="95"/>
      <c r="L26" s="97">
        <v>0.59898736799999996</v>
      </c>
      <c r="M26" s="99">
        <v>9.1915052698154072E-8</v>
      </c>
      <c r="N26" s="99">
        <f t="shared" si="0"/>
        <v>4.0805426803809403E-3</v>
      </c>
      <c r="O26" s="99">
        <f>L26/'סכום נכסי הקרן'!$C$42</f>
        <v>4.47097630229832E-4</v>
      </c>
    </row>
    <row r="27" spans="2:15">
      <c r="B27" s="85" t="s">
        <v>286</v>
      </c>
      <c r="C27" s="95" t="s">
        <v>287</v>
      </c>
      <c r="D27" s="96" t="s">
        <v>106</v>
      </c>
      <c r="E27" s="96" t="s">
        <v>240</v>
      </c>
      <c r="F27" s="95" t="s">
        <v>288</v>
      </c>
      <c r="G27" s="96" t="s">
        <v>289</v>
      </c>
      <c r="H27" s="96" t="s">
        <v>150</v>
      </c>
      <c r="I27" s="97">
        <v>10.918193999999998</v>
      </c>
      <c r="J27" s="98">
        <v>5985</v>
      </c>
      <c r="K27" s="95"/>
      <c r="L27" s="97">
        <v>0.65345393600000001</v>
      </c>
      <c r="M27" s="99">
        <v>1.0311615974439885E-7</v>
      </c>
      <c r="N27" s="99">
        <f t="shared" si="0"/>
        <v>4.4515908313961568E-3</v>
      </c>
      <c r="O27" s="99">
        <f>L27/'סכום נכסי הקרן'!$C$42</f>
        <v>4.8775270040411994E-4</v>
      </c>
    </row>
    <row r="28" spans="2:15">
      <c r="B28" s="85" t="s">
        <v>290</v>
      </c>
      <c r="C28" s="95" t="s">
        <v>291</v>
      </c>
      <c r="D28" s="96" t="s">
        <v>106</v>
      </c>
      <c r="E28" s="96" t="s">
        <v>240</v>
      </c>
      <c r="F28" s="95" t="s">
        <v>292</v>
      </c>
      <c r="G28" s="96" t="s">
        <v>267</v>
      </c>
      <c r="H28" s="96" t="s">
        <v>150</v>
      </c>
      <c r="I28" s="97">
        <v>28.219436999999999</v>
      </c>
      <c r="J28" s="98">
        <v>5692</v>
      </c>
      <c r="K28" s="95"/>
      <c r="L28" s="97">
        <v>1.6062503389999998</v>
      </c>
      <c r="M28" s="99">
        <v>2.5898551847066317E-8</v>
      </c>
      <c r="N28" s="99">
        <f t="shared" si="0"/>
        <v>1.0942422852005543E-2</v>
      </c>
      <c r="O28" s="99">
        <f>L28/'סכום נכסי הקרן'!$C$42</f>
        <v>1.1989413441566338E-3</v>
      </c>
    </row>
    <row r="29" spans="2:15">
      <c r="B29" s="85" t="s">
        <v>293</v>
      </c>
      <c r="C29" s="95" t="s">
        <v>294</v>
      </c>
      <c r="D29" s="96" t="s">
        <v>106</v>
      </c>
      <c r="E29" s="96" t="s">
        <v>240</v>
      </c>
      <c r="F29" s="95" t="s">
        <v>295</v>
      </c>
      <c r="G29" s="96" t="s">
        <v>274</v>
      </c>
      <c r="H29" s="96" t="s">
        <v>150</v>
      </c>
      <c r="I29" s="97">
        <v>15192.429484999999</v>
      </c>
      <c r="J29" s="98">
        <v>38.700000000000003</v>
      </c>
      <c r="K29" s="95"/>
      <c r="L29" s="97">
        <v>5.8794702110000001</v>
      </c>
      <c r="M29" s="99">
        <v>1.1729536114597305E-6</v>
      </c>
      <c r="N29" s="99">
        <f t="shared" si="0"/>
        <v>4.0053314002464632E-2</v>
      </c>
      <c r="O29" s="99">
        <f>L29/'סכום נכסי הקרן'!$C$42</f>
        <v>4.3885686723613686E-3</v>
      </c>
    </row>
    <row r="30" spans="2:15">
      <c r="B30" s="85" t="s">
        <v>296</v>
      </c>
      <c r="C30" s="95" t="s">
        <v>297</v>
      </c>
      <c r="D30" s="96" t="s">
        <v>106</v>
      </c>
      <c r="E30" s="96" t="s">
        <v>240</v>
      </c>
      <c r="F30" s="95" t="s">
        <v>298</v>
      </c>
      <c r="G30" s="96" t="s">
        <v>267</v>
      </c>
      <c r="H30" s="96" t="s">
        <v>150</v>
      </c>
      <c r="I30" s="97">
        <v>310.16408699999999</v>
      </c>
      <c r="J30" s="98">
        <v>1919</v>
      </c>
      <c r="K30" s="95"/>
      <c r="L30" s="97">
        <v>5.9520488379999996</v>
      </c>
      <c r="M30" s="99">
        <v>2.4225869650025393E-7</v>
      </c>
      <c r="N30" s="99">
        <f t="shared" si="0"/>
        <v>4.0547748778519785E-2</v>
      </c>
      <c r="O30" s="99">
        <f>L30/'סכום נכסי הקרן'!$C$42</f>
        <v>4.4427429903363593E-3</v>
      </c>
    </row>
    <row r="31" spans="2:15">
      <c r="B31" s="85" t="s">
        <v>299</v>
      </c>
      <c r="C31" s="95" t="s">
        <v>300</v>
      </c>
      <c r="D31" s="96" t="s">
        <v>106</v>
      </c>
      <c r="E31" s="96" t="s">
        <v>240</v>
      </c>
      <c r="F31" s="95" t="s">
        <v>301</v>
      </c>
      <c r="G31" s="96" t="s">
        <v>263</v>
      </c>
      <c r="H31" s="96" t="s">
        <v>150</v>
      </c>
      <c r="I31" s="97">
        <v>489.96162299999997</v>
      </c>
      <c r="J31" s="98">
        <v>2382</v>
      </c>
      <c r="K31" s="97">
        <v>9.0128929999999996E-2</v>
      </c>
      <c r="L31" s="97">
        <v>11.761014786</v>
      </c>
      <c r="M31" s="99">
        <v>3.2792771974414341E-7</v>
      </c>
      <c r="N31" s="99">
        <f t="shared" si="0"/>
        <v>8.0120759406172179E-2</v>
      </c>
      <c r="O31" s="99">
        <f>L31/'סכום נכסי הקרן'!$C$42</f>
        <v>8.7786856966215951E-3</v>
      </c>
    </row>
    <row r="32" spans="2:15">
      <c r="B32" s="85" t="s">
        <v>302</v>
      </c>
      <c r="C32" s="95" t="s">
        <v>303</v>
      </c>
      <c r="D32" s="96" t="s">
        <v>106</v>
      </c>
      <c r="E32" s="96" t="s">
        <v>240</v>
      </c>
      <c r="F32" s="95" t="s">
        <v>304</v>
      </c>
      <c r="G32" s="96" t="s">
        <v>263</v>
      </c>
      <c r="H32" s="96" t="s">
        <v>150</v>
      </c>
      <c r="I32" s="97">
        <v>81.114693000000003</v>
      </c>
      <c r="J32" s="98">
        <v>7460</v>
      </c>
      <c r="K32" s="95"/>
      <c r="L32" s="97">
        <v>6.0511561199999999</v>
      </c>
      <c r="M32" s="99">
        <v>3.470661694435952E-7</v>
      </c>
      <c r="N32" s="99">
        <f t="shared" si="0"/>
        <v>4.1222907414148226E-2</v>
      </c>
      <c r="O32" s="99">
        <f>L32/'סכום נכסי הקרן'!$C$42</f>
        <v>4.5167188924804588E-3</v>
      </c>
    </row>
    <row r="33" spans="2:15">
      <c r="B33" s="85" t="s">
        <v>305</v>
      </c>
      <c r="C33" s="95" t="s">
        <v>306</v>
      </c>
      <c r="D33" s="96" t="s">
        <v>106</v>
      </c>
      <c r="E33" s="96" t="s">
        <v>240</v>
      </c>
      <c r="F33" s="95" t="s">
        <v>307</v>
      </c>
      <c r="G33" s="96" t="s">
        <v>248</v>
      </c>
      <c r="H33" s="96" t="s">
        <v>150</v>
      </c>
      <c r="I33" s="97">
        <v>15.538616999999999</v>
      </c>
      <c r="J33" s="98">
        <v>18410</v>
      </c>
      <c r="K33" s="95"/>
      <c r="L33" s="97">
        <v>2.8606594339999996</v>
      </c>
      <c r="M33" s="99">
        <v>3.4682383098024931E-7</v>
      </c>
      <c r="N33" s="99">
        <f t="shared" si="0"/>
        <v>1.948796174691848E-2</v>
      </c>
      <c r="O33" s="99">
        <f>L33/'סכום נכסי הקרן'!$C$42</f>
        <v>2.1352604782076349E-3</v>
      </c>
    </row>
    <row r="34" spans="2:15">
      <c r="B34" s="85" t="s">
        <v>308</v>
      </c>
      <c r="C34" s="95" t="s">
        <v>309</v>
      </c>
      <c r="D34" s="96" t="s">
        <v>106</v>
      </c>
      <c r="E34" s="96" t="s">
        <v>240</v>
      </c>
      <c r="F34" s="95" t="s">
        <v>310</v>
      </c>
      <c r="G34" s="96" t="s">
        <v>178</v>
      </c>
      <c r="H34" s="96" t="s">
        <v>150</v>
      </c>
      <c r="I34" s="97">
        <v>2.8207140000000006</v>
      </c>
      <c r="J34" s="98">
        <v>44590</v>
      </c>
      <c r="K34" s="95"/>
      <c r="L34" s="97">
        <v>1.2577563760000001</v>
      </c>
      <c r="M34" s="99">
        <v>4.5475236432733613E-8</v>
      </c>
      <c r="N34" s="99">
        <f t="shared" si="0"/>
        <v>8.5683419183378486E-3</v>
      </c>
      <c r="O34" s="99">
        <f>L34/'סכום נכסי הקרן'!$C$42</f>
        <v>9.3881761980005838E-4</v>
      </c>
    </row>
    <row r="35" spans="2:15">
      <c r="B35" s="85" t="s">
        <v>311</v>
      </c>
      <c r="C35" s="95" t="s">
        <v>312</v>
      </c>
      <c r="D35" s="96" t="s">
        <v>106</v>
      </c>
      <c r="E35" s="96" t="s">
        <v>240</v>
      </c>
      <c r="F35" s="95" t="s">
        <v>313</v>
      </c>
      <c r="G35" s="96" t="s">
        <v>263</v>
      </c>
      <c r="H35" s="96" t="s">
        <v>150</v>
      </c>
      <c r="I35" s="97">
        <v>454.11664400000001</v>
      </c>
      <c r="J35" s="98">
        <v>2415</v>
      </c>
      <c r="K35" s="95"/>
      <c r="L35" s="97">
        <v>10.966916944000003</v>
      </c>
      <c r="M35" s="99">
        <v>3.4025891648572622E-7</v>
      </c>
      <c r="N35" s="99">
        <f t="shared" si="0"/>
        <v>7.4711045763130229E-2</v>
      </c>
      <c r="O35" s="99">
        <f>L35/'סכום נכסי הקרן'!$C$42</f>
        <v>8.1859532246259213E-3</v>
      </c>
    </row>
    <row r="36" spans="2:15">
      <c r="B36" s="85" t="s">
        <v>314</v>
      </c>
      <c r="C36" s="95" t="s">
        <v>315</v>
      </c>
      <c r="D36" s="96" t="s">
        <v>106</v>
      </c>
      <c r="E36" s="96" t="s">
        <v>240</v>
      </c>
      <c r="F36" s="95" t="s">
        <v>316</v>
      </c>
      <c r="G36" s="96" t="s">
        <v>285</v>
      </c>
      <c r="H36" s="96" t="s">
        <v>150</v>
      </c>
      <c r="I36" s="97">
        <v>6.7299680000000004</v>
      </c>
      <c r="J36" s="98">
        <v>54120</v>
      </c>
      <c r="K36" s="95"/>
      <c r="L36" s="97">
        <v>3.6422587420000001</v>
      </c>
      <c r="M36" s="99">
        <v>6.6193194559739403E-7</v>
      </c>
      <c r="N36" s="99">
        <f t="shared" si="0"/>
        <v>2.4812530353263799E-2</v>
      </c>
      <c r="O36" s="99">
        <f>L36/'סכום נכסי הקרן'!$C$42</f>
        <v>2.7186637635939082E-3</v>
      </c>
    </row>
    <row r="37" spans="2:15">
      <c r="B37" s="85" t="s">
        <v>317</v>
      </c>
      <c r="C37" s="95" t="s">
        <v>318</v>
      </c>
      <c r="D37" s="96" t="s">
        <v>106</v>
      </c>
      <c r="E37" s="96" t="s">
        <v>240</v>
      </c>
      <c r="F37" s="95" t="s">
        <v>319</v>
      </c>
      <c r="G37" s="96" t="s">
        <v>267</v>
      </c>
      <c r="H37" s="96" t="s">
        <v>150</v>
      </c>
      <c r="I37" s="97">
        <v>7.2575099999999999</v>
      </c>
      <c r="J37" s="98">
        <v>17330</v>
      </c>
      <c r="K37" s="95"/>
      <c r="L37" s="97">
        <v>1.2577264749999999</v>
      </c>
      <c r="M37" s="99">
        <v>5.1970294071471901E-8</v>
      </c>
      <c r="N37" s="99">
        <f t="shared" si="0"/>
        <v>8.5681382207088066E-3</v>
      </c>
      <c r="O37" s="99">
        <f>L37/'סכום נכסי הקרן'!$C$42</f>
        <v>9.3879530102180728E-4</v>
      </c>
    </row>
    <row r="38" spans="2:15">
      <c r="B38" s="85" t="s">
        <v>320</v>
      </c>
      <c r="C38" s="95" t="s">
        <v>321</v>
      </c>
      <c r="D38" s="96" t="s">
        <v>106</v>
      </c>
      <c r="E38" s="96" t="s">
        <v>240</v>
      </c>
      <c r="F38" s="95" t="s">
        <v>322</v>
      </c>
      <c r="G38" s="96" t="s">
        <v>248</v>
      </c>
      <c r="H38" s="96" t="s">
        <v>150</v>
      </c>
      <c r="I38" s="97">
        <v>34.985579999999999</v>
      </c>
      <c r="J38" s="98">
        <v>21190</v>
      </c>
      <c r="K38" s="95"/>
      <c r="L38" s="97">
        <v>7.4134443549999984</v>
      </c>
      <c r="M38" s="99">
        <v>2.8848671375171141E-7</v>
      </c>
      <c r="N38" s="99">
        <f t="shared" si="0"/>
        <v>5.0503362366744679E-2</v>
      </c>
      <c r="O38" s="99">
        <f>L38/'סכום נכסי הקרן'!$C$42</f>
        <v>5.5335614405832099E-3</v>
      </c>
    </row>
    <row r="39" spans="2:15">
      <c r="B39" s="85" t="s">
        <v>323</v>
      </c>
      <c r="C39" s="95" t="s">
        <v>324</v>
      </c>
      <c r="D39" s="96" t="s">
        <v>106</v>
      </c>
      <c r="E39" s="96" t="s">
        <v>240</v>
      </c>
      <c r="F39" s="95" t="s">
        <v>325</v>
      </c>
      <c r="G39" s="96" t="s">
        <v>137</v>
      </c>
      <c r="H39" s="96" t="s">
        <v>150</v>
      </c>
      <c r="I39" s="97">
        <v>76.873329999999996</v>
      </c>
      <c r="J39" s="98">
        <v>2398</v>
      </c>
      <c r="K39" s="97">
        <v>5.1395389999999999E-2</v>
      </c>
      <c r="L39" s="97">
        <v>1.8948178339999999</v>
      </c>
      <c r="M39" s="99">
        <v>3.22785047285898E-7</v>
      </c>
      <c r="N39" s="99">
        <f t="shared" si="0"/>
        <v>1.2908260601555737E-2</v>
      </c>
      <c r="O39" s="99">
        <f>L39/'סכום נכסי הקרן'!$C$42</f>
        <v>1.4143346062994492E-3</v>
      </c>
    </row>
    <row r="40" spans="2:15">
      <c r="B40" s="85" t="s">
        <v>326</v>
      </c>
      <c r="C40" s="95" t="s">
        <v>327</v>
      </c>
      <c r="D40" s="96" t="s">
        <v>106</v>
      </c>
      <c r="E40" s="96" t="s">
        <v>240</v>
      </c>
      <c r="F40" s="95" t="s">
        <v>328</v>
      </c>
      <c r="G40" s="96" t="s">
        <v>329</v>
      </c>
      <c r="H40" s="96" t="s">
        <v>150</v>
      </c>
      <c r="I40" s="97">
        <v>42.424923</v>
      </c>
      <c r="J40" s="98">
        <v>8710</v>
      </c>
      <c r="K40" s="97">
        <v>7.3620690000000003E-2</v>
      </c>
      <c r="L40" s="97">
        <v>3.7688314799999998</v>
      </c>
      <c r="M40" s="99">
        <v>3.6810339787687811E-7</v>
      </c>
      <c r="N40" s="99">
        <f t="shared" si="0"/>
        <v>2.5674794713372428E-2</v>
      </c>
      <c r="O40" s="99">
        <f>L40/'סכום נכסי הקרן'!$C$42</f>
        <v>2.8131404992226658E-3</v>
      </c>
    </row>
    <row r="41" spans="2:15">
      <c r="B41" s="86"/>
      <c r="C41" s="95"/>
      <c r="D41" s="95"/>
      <c r="E41" s="95"/>
      <c r="F41" s="95"/>
      <c r="G41" s="95"/>
      <c r="H41" s="95"/>
      <c r="I41" s="97"/>
      <c r="J41" s="98"/>
      <c r="K41" s="95"/>
      <c r="L41" s="95"/>
      <c r="M41" s="95"/>
      <c r="N41" s="99"/>
      <c r="O41" s="95"/>
    </row>
    <row r="42" spans="2:15">
      <c r="B42" s="84" t="s">
        <v>330</v>
      </c>
      <c r="C42" s="91"/>
      <c r="D42" s="91"/>
      <c r="E42" s="91"/>
      <c r="F42" s="91"/>
      <c r="G42" s="91"/>
      <c r="H42" s="91"/>
      <c r="I42" s="92"/>
      <c r="J42" s="93"/>
      <c r="K42" s="92">
        <v>0.20355883900000005</v>
      </c>
      <c r="L42" s="92">
        <v>30.557960028999997</v>
      </c>
      <c r="M42" s="91"/>
      <c r="N42" s="94">
        <f t="shared" ref="N42:N81" si="1">L42/$L$11</f>
        <v>0.208173104785257</v>
      </c>
      <c r="O42" s="94">
        <f>L42/'סכום נכסי הקרן'!$C$42</f>
        <v>2.2809147977931696E-2</v>
      </c>
    </row>
    <row r="43" spans="2:15">
      <c r="B43" s="85" t="s">
        <v>331</v>
      </c>
      <c r="C43" s="95" t="s">
        <v>332</v>
      </c>
      <c r="D43" s="96" t="s">
        <v>106</v>
      </c>
      <c r="E43" s="96" t="s">
        <v>240</v>
      </c>
      <c r="F43" s="95" t="s">
        <v>333</v>
      </c>
      <c r="G43" s="96" t="s">
        <v>334</v>
      </c>
      <c r="H43" s="96" t="s">
        <v>150</v>
      </c>
      <c r="I43" s="97">
        <v>180.16109499999999</v>
      </c>
      <c r="J43" s="98">
        <v>381.8</v>
      </c>
      <c r="K43" s="95"/>
      <c r="L43" s="97">
        <v>0.68785505899999999</v>
      </c>
      <c r="M43" s="99">
        <v>6.0691827992724113E-7</v>
      </c>
      <c r="N43" s="99">
        <f t="shared" si="1"/>
        <v>4.6859451068848746E-3</v>
      </c>
      <c r="O43" s="99">
        <f>L43/'סכום נכסי הקרן'!$C$42</f>
        <v>5.1343047157632426E-4</v>
      </c>
    </row>
    <row r="44" spans="2:15">
      <c r="B44" s="85" t="s">
        <v>335</v>
      </c>
      <c r="C44" s="95" t="s">
        <v>336</v>
      </c>
      <c r="D44" s="96" t="s">
        <v>106</v>
      </c>
      <c r="E44" s="96" t="s">
        <v>240</v>
      </c>
      <c r="F44" s="95" t="s">
        <v>337</v>
      </c>
      <c r="G44" s="96" t="s">
        <v>274</v>
      </c>
      <c r="H44" s="96" t="s">
        <v>150</v>
      </c>
      <c r="I44" s="97">
        <v>66.314974000000007</v>
      </c>
      <c r="J44" s="98">
        <v>2206</v>
      </c>
      <c r="K44" s="95"/>
      <c r="L44" s="97">
        <v>1.4629083169999999</v>
      </c>
      <c r="M44" s="99">
        <v>5.0281767184127664E-7</v>
      </c>
      <c r="N44" s="99">
        <f t="shared" si="1"/>
        <v>9.9659193898104879E-3</v>
      </c>
      <c r="O44" s="99">
        <f>L44/'סכום נכסי הקרן'!$C$42</f>
        <v>1.0919476381582255E-3</v>
      </c>
    </row>
    <row r="45" spans="2:15">
      <c r="B45" s="85" t="s">
        <v>338</v>
      </c>
      <c r="C45" s="95" t="s">
        <v>339</v>
      </c>
      <c r="D45" s="96" t="s">
        <v>106</v>
      </c>
      <c r="E45" s="96" t="s">
        <v>240</v>
      </c>
      <c r="F45" s="95" t="s">
        <v>340</v>
      </c>
      <c r="G45" s="96" t="s">
        <v>248</v>
      </c>
      <c r="H45" s="96" t="s">
        <v>150</v>
      </c>
      <c r="I45" s="97">
        <v>77.414254999999997</v>
      </c>
      <c r="J45" s="98">
        <v>418.1</v>
      </c>
      <c r="K45" s="95"/>
      <c r="L45" s="97">
        <v>0.32366899799999999</v>
      </c>
      <c r="M45" s="99">
        <v>3.6734428622197212E-7</v>
      </c>
      <c r="N45" s="99">
        <f t="shared" si="1"/>
        <v>2.2049632950775903E-3</v>
      </c>
      <c r="O45" s="99">
        <f>L45/'סכום נכסי הקרן'!$C$42</f>
        <v>2.4159381268398341E-4</v>
      </c>
    </row>
    <row r="46" spans="2:15">
      <c r="B46" s="85" t="s">
        <v>341</v>
      </c>
      <c r="C46" s="95" t="s">
        <v>342</v>
      </c>
      <c r="D46" s="96" t="s">
        <v>106</v>
      </c>
      <c r="E46" s="96" t="s">
        <v>240</v>
      </c>
      <c r="F46" s="95" t="s">
        <v>343</v>
      </c>
      <c r="G46" s="96" t="s">
        <v>278</v>
      </c>
      <c r="H46" s="96" t="s">
        <v>150</v>
      </c>
      <c r="I46" s="97">
        <v>5.093337</v>
      </c>
      <c r="J46" s="98">
        <v>17190</v>
      </c>
      <c r="K46" s="97">
        <v>8.6769480000000003E-3</v>
      </c>
      <c r="L46" s="97">
        <v>0.88422160299999986</v>
      </c>
      <c r="M46" s="99">
        <v>3.4707783276125723E-7</v>
      </c>
      <c r="N46" s="99">
        <f t="shared" si="1"/>
        <v>6.0236729231931832E-3</v>
      </c>
      <c r="O46" s="99">
        <f>L46/'סכום נכסי הקרן'!$C$42</f>
        <v>6.6000287221303024E-4</v>
      </c>
    </row>
    <row r="47" spans="2:15">
      <c r="B47" s="85" t="s">
        <v>344</v>
      </c>
      <c r="C47" s="95" t="s">
        <v>345</v>
      </c>
      <c r="D47" s="96" t="s">
        <v>106</v>
      </c>
      <c r="E47" s="96" t="s">
        <v>240</v>
      </c>
      <c r="F47" s="95" t="s">
        <v>346</v>
      </c>
      <c r="G47" s="96" t="s">
        <v>347</v>
      </c>
      <c r="H47" s="96" t="s">
        <v>150</v>
      </c>
      <c r="I47" s="97">
        <v>73.289503999999994</v>
      </c>
      <c r="J47" s="98">
        <v>1260</v>
      </c>
      <c r="K47" s="95"/>
      <c r="L47" s="97">
        <v>0.92344775300000004</v>
      </c>
      <c r="M47" s="99">
        <v>6.7352477409794948E-7</v>
      </c>
      <c r="N47" s="99">
        <f t="shared" si="1"/>
        <v>6.2908972217563973E-3</v>
      </c>
      <c r="O47" s="99">
        <f>L47/'סכום נכסי הקרן'!$C$42</f>
        <v>6.8928215195243202E-4</v>
      </c>
    </row>
    <row r="48" spans="2:15">
      <c r="B48" s="85" t="s">
        <v>348</v>
      </c>
      <c r="C48" s="95" t="s">
        <v>349</v>
      </c>
      <c r="D48" s="96" t="s">
        <v>106</v>
      </c>
      <c r="E48" s="96" t="s">
        <v>240</v>
      </c>
      <c r="F48" s="95" t="s">
        <v>350</v>
      </c>
      <c r="G48" s="96" t="s">
        <v>178</v>
      </c>
      <c r="H48" s="96" t="s">
        <v>150</v>
      </c>
      <c r="I48" s="97">
        <v>1.055121</v>
      </c>
      <c r="J48" s="98">
        <v>2909</v>
      </c>
      <c r="K48" s="95"/>
      <c r="L48" s="97">
        <v>3.0693467999999998E-2</v>
      </c>
      <c r="M48" s="99">
        <v>3.1127946530739776E-8</v>
      </c>
      <c r="N48" s="99">
        <f t="shared" si="1"/>
        <v>2.0909623954358018E-4</v>
      </c>
      <c r="O48" s="99">
        <f>L48/'סכום נכסי הקרן'!$C$42</f>
        <v>2.2910294172239007E-5</v>
      </c>
    </row>
    <row r="49" spans="2:15">
      <c r="B49" s="85" t="s">
        <v>351</v>
      </c>
      <c r="C49" s="95" t="s">
        <v>352</v>
      </c>
      <c r="D49" s="96" t="s">
        <v>106</v>
      </c>
      <c r="E49" s="96" t="s">
        <v>240</v>
      </c>
      <c r="F49" s="95" t="s">
        <v>353</v>
      </c>
      <c r="G49" s="96" t="s">
        <v>285</v>
      </c>
      <c r="H49" s="96" t="s">
        <v>150</v>
      </c>
      <c r="I49" s="97">
        <v>2.1713900000000002</v>
      </c>
      <c r="J49" s="98">
        <v>93000</v>
      </c>
      <c r="K49" s="95"/>
      <c r="L49" s="97">
        <v>2.0193926260000001</v>
      </c>
      <c r="M49" s="99">
        <v>6.0099263604876392E-7</v>
      </c>
      <c r="N49" s="99">
        <f t="shared" si="1"/>
        <v>1.375691415054941E-2</v>
      </c>
      <c r="O49" s="99">
        <f>L49/'סכום נכסי הקרן'!$C$42</f>
        <v>1.5073200301415999E-3</v>
      </c>
    </row>
    <row r="50" spans="2:15">
      <c r="B50" s="85" t="s">
        <v>354</v>
      </c>
      <c r="C50" s="95" t="s">
        <v>355</v>
      </c>
      <c r="D50" s="96" t="s">
        <v>106</v>
      </c>
      <c r="E50" s="96" t="s">
        <v>240</v>
      </c>
      <c r="F50" s="95" t="s">
        <v>356</v>
      </c>
      <c r="G50" s="96" t="s">
        <v>176</v>
      </c>
      <c r="H50" s="96" t="s">
        <v>150</v>
      </c>
      <c r="I50" s="97">
        <v>206.761977</v>
      </c>
      <c r="J50" s="98">
        <v>224.8</v>
      </c>
      <c r="K50" s="95"/>
      <c r="L50" s="97">
        <v>0.46480092300000003</v>
      </c>
      <c r="M50" s="99">
        <v>3.8527760961536984E-7</v>
      </c>
      <c r="N50" s="99">
        <f t="shared" si="1"/>
        <v>3.1664106882834217E-3</v>
      </c>
      <c r="O50" s="99">
        <f>L50/'סכום נכסי הקרן'!$C$42</f>
        <v>3.4693785262252587E-4</v>
      </c>
    </row>
    <row r="51" spans="2:15">
      <c r="B51" s="85" t="s">
        <v>357</v>
      </c>
      <c r="C51" s="95" t="s">
        <v>358</v>
      </c>
      <c r="D51" s="96" t="s">
        <v>106</v>
      </c>
      <c r="E51" s="96" t="s">
        <v>240</v>
      </c>
      <c r="F51" s="95" t="s">
        <v>359</v>
      </c>
      <c r="G51" s="96" t="s">
        <v>176</v>
      </c>
      <c r="H51" s="96" t="s">
        <v>150</v>
      </c>
      <c r="I51" s="97">
        <v>150.311656</v>
      </c>
      <c r="J51" s="98">
        <v>581</v>
      </c>
      <c r="K51" s="95"/>
      <c r="L51" s="97">
        <v>0.8733107189999999</v>
      </c>
      <c r="M51" s="99">
        <v>3.7304104299210574E-7</v>
      </c>
      <c r="N51" s="99">
        <f t="shared" si="1"/>
        <v>5.9493435963638985E-3</v>
      </c>
      <c r="O51" s="99">
        <f>L51/'סכום נכסי הקרן'!$C$42</f>
        <v>6.5185874323682024E-4</v>
      </c>
    </row>
    <row r="52" spans="2:15">
      <c r="B52" s="85" t="s">
        <v>360</v>
      </c>
      <c r="C52" s="95" t="s">
        <v>361</v>
      </c>
      <c r="D52" s="96" t="s">
        <v>106</v>
      </c>
      <c r="E52" s="96" t="s">
        <v>240</v>
      </c>
      <c r="F52" s="95" t="s">
        <v>362</v>
      </c>
      <c r="G52" s="96" t="s">
        <v>363</v>
      </c>
      <c r="H52" s="96" t="s">
        <v>150</v>
      </c>
      <c r="I52" s="97">
        <v>2.1189640000000001</v>
      </c>
      <c r="J52" s="98">
        <v>18230</v>
      </c>
      <c r="K52" s="95"/>
      <c r="L52" s="97">
        <v>0.38628711800000004</v>
      </c>
      <c r="M52" s="99">
        <v>4.1898304226798051E-7</v>
      </c>
      <c r="N52" s="99">
        <f t="shared" si="1"/>
        <v>2.6315430943784925E-3</v>
      </c>
      <c r="O52" s="99">
        <f>L52/'סכום נכסי הקרן'!$C$42</f>
        <v>2.8833338442975565E-4</v>
      </c>
    </row>
    <row r="53" spans="2:15">
      <c r="B53" s="85" t="s">
        <v>364</v>
      </c>
      <c r="C53" s="95" t="s">
        <v>365</v>
      </c>
      <c r="D53" s="96" t="s">
        <v>106</v>
      </c>
      <c r="E53" s="96" t="s">
        <v>240</v>
      </c>
      <c r="F53" s="95" t="s">
        <v>366</v>
      </c>
      <c r="G53" s="96" t="s">
        <v>367</v>
      </c>
      <c r="H53" s="96" t="s">
        <v>150</v>
      </c>
      <c r="I53" s="97">
        <v>12.213305</v>
      </c>
      <c r="J53" s="98">
        <v>4841</v>
      </c>
      <c r="K53" s="95"/>
      <c r="L53" s="97">
        <v>0.59124608899999997</v>
      </c>
      <c r="M53" s="99">
        <v>4.93851414321487E-7</v>
      </c>
      <c r="N53" s="99">
        <f t="shared" si="1"/>
        <v>4.0278059766576044E-3</v>
      </c>
      <c r="O53" s="99">
        <f>L53/'סכום נכסי הקרן'!$C$42</f>
        <v>4.4131936564404539E-4</v>
      </c>
    </row>
    <row r="54" spans="2:15">
      <c r="B54" s="85" t="s">
        <v>368</v>
      </c>
      <c r="C54" s="95" t="s">
        <v>369</v>
      </c>
      <c r="D54" s="96" t="s">
        <v>106</v>
      </c>
      <c r="E54" s="96" t="s">
        <v>240</v>
      </c>
      <c r="F54" s="95" t="s">
        <v>370</v>
      </c>
      <c r="G54" s="96" t="s">
        <v>248</v>
      </c>
      <c r="H54" s="96" t="s">
        <v>150</v>
      </c>
      <c r="I54" s="97">
        <v>1.449999</v>
      </c>
      <c r="J54" s="98">
        <v>173600</v>
      </c>
      <c r="K54" s="97">
        <v>0.13571972400000001</v>
      </c>
      <c r="L54" s="97">
        <v>2.6529179600000004</v>
      </c>
      <c r="M54" s="99">
        <v>6.7859862267784567E-7</v>
      </c>
      <c r="N54" s="99">
        <f t="shared" si="1"/>
        <v>1.8072743335931483E-2</v>
      </c>
      <c r="O54" s="99">
        <f>L54/'סכום נכסי הקרן'!$C$42</f>
        <v>1.9801975742335864E-3</v>
      </c>
    </row>
    <row r="55" spans="2:15">
      <c r="B55" s="85" t="s">
        <v>371</v>
      </c>
      <c r="C55" s="95" t="s">
        <v>372</v>
      </c>
      <c r="D55" s="96" t="s">
        <v>106</v>
      </c>
      <c r="E55" s="96" t="s">
        <v>240</v>
      </c>
      <c r="F55" s="95" t="s">
        <v>373</v>
      </c>
      <c r="G55" s="96" t="s">
        <v>248</v>
      </c>
      <c r="H55" s="96" t="s">
        <v>150</v>
      </c>
      <c r="I55" s="97">
        <v>5.6269640000000001</v>
      </c>
      <c r="J55" s="98">
        <v>5933</v>
      </c>
      <c r="K55" s="95"/>
      <c r="L55" s="97">
        <v>0.33384777400000004</v>
      </c>
      <c r="M55" s="99">
        <v>3.1373848249852733E-7</v>
      </c>
      <c r="N55" s="99">
        <f t="shared" si="1"/>
        <v>2.274305207980898E-3</v>
      </c>
      <c r="O55" s="99">
        <f>L55/'סכום נכסי הקרן'!$C$42</f>
        <v>2.4919147979912752E-4</v>
      </c>
    </row>
    <row r="56" spans="2:15">
      <c r="B56" s="85" t="s">
        <v>374</v>
      </c>
      <c r="C56" s="95" t="s">
        <v>375</v>
      </c>
      <c r="D56" s="96" t="s">
        <v>106</v>
      </c>
      <c r="E56" s="96" t="s">
        <v>240</v>
      </c>
      <c r="F56" s="95" t="s">
        <v>376</v>
      </c>
      <c r="G56" s="96" t="s">
        <v>377</v>
      </c>
      <c r="H56" s="96" t="s">
        <v>150</v>
      </c>
      <c r="I56" s="97">
        <v>4.4004719999999997</v>
      </c>
      <c r="J56" s="98">
        <v>19360</v>
      </c>
      <c r="K56" s="97">
        <v>1.2101298E-2</v>
      </c>
      <c r="L56" s="97">
        <v>0.86403268700000002</v>
      </c>
      <c r="M56" s="99">
        <v>8.3515551679668706E-7</v>
      </c>
      <c r="N56" s="99">
        <f t="shared" si="1"/>
        <v>5.8861379135924053E-3</v>
      </c>
      <c r="O56" s="99">
        <f>L56/'סכום נכסי הקרן'!$C$42</f>
        <v>6.4493341168225479E-4</v>
      </c>
    </row>
    <row r="57" spans="2:15">
      <c r="B57" s="85" t="s">
        <v>378</v>
      </c>
      <c r="C57" s="95" t="s">
        <v>379</v>
      </c>
      <c r="D57" s="96" t="s">
        <v>106</v>
      </c>
      <c r="E57" s="96" t="s">
        <v>240</v>
      </c>
      <c r="F57" s="95" t="s">
        <v>380</v>
      </c>
      <c r="G57" s="96" t="s">
        <v>347</v>
      </c>
      <c r="H57" s="96" t="s">
        <v>150</v>
      </c>
      <c r="I57" s="97">
        <v>5.777704</v>
      </c>
      <c r="J57" s="98">
        <v>7529</v>
      </c>
      <c r="K57" s="95"/>
      <c r="L57" s="97">
        <v>0.43500333999999996</v>
      </c>
      <c r="M57" s="99">
        <v>4.1176619832097971E-7</v>
      </c>
      <c r="N57" s="99">
        <f t="shared" si="1"/>
        <v>2.9634175774108503E-3</v>
      </c>
      <c r="O57" s="99">
        <f>L57/'סכום נכסי הקרן'!$C$42</f>
        <v>3.2469626714408758E-4</v>
      </c>
    </row>
    <row r="58" spans="2:15">
      <c r="B58" s="85" t="s">
        <v>381</v>
      </c>
      <c r="C58" s="95" t="s">
        <v>382</v>
      </c>
      <c r="D58" s="96" t="s">
        <v>106</v>
      </c>
      <c r="E58" s="96" t="s">
        <v>240</v>
      </c>
      <c r="F58" s="95" t="s">
        <v>383</v>
      </c>
      <c r="G58" s="96" t="s">
        <v>384</v>
      </c>
      <c r="H58" s="96" t="s">
        <v>150</v>
      </c>
      <c r="I58" s="97">
        <v>3.3150379999999999</v>
      </c>
      <c r="J58" s="98">
        <v>14890</v>
      </c>
      <c r="K58" s="97">
        <v>6.1994749999999994E-3</v>
      </c>
      <c r="L58" s="97">
        <v>0.49980859900000002</v>
      </c>
      <c r="M58" s="99">
        <v>4.880570927501017E-7</v>
      </c>
      <c r="N58" s="99">
        <f t="shared" si="1"/>
        <v>3.404897046578289E-3</v>
      </c>
      <c r="O58" s="99">
        <f>L58/'סכום נכסי הקרן'!$C$42</f>
        <v>3.7306836858267838E-4</v>
      </c>
    </row>
    <row r="59" spans="2:15">
      <c r="B59" s="85" t="s">
        <v>385</v>
      </c>
      <c r="C59" s="95" t="s">
        <v>386</v>
      </c>
      <c r="D59" s="96" t="s">
        <v>106</v>
      </c>
      <c r="E59" s="96" t="s">
        <v>240</v>
      </c>
      <c r="F59" s="95" t="s">
        <v>387</v>
      </c>
      <c r="G59" s="96" t="s">
        <v>384</v>
      </c>
      <c r="H59" s="96" t="s">
        <v>150</v>
      </c>
      <c r="I59" s="97">
        <v>13.818975</v>
      </c>
      <c r="J59" s="98">
        <v>10110</v>
      </c>
      <c r="K59" s="95"/>
      <c r="L59" s="97">
        <v>1.3970983229999998</v>
      </c>
      <c r="M59" s="99">
        <v>6.1464989244830589E-7</v>
      </c>
      <c r="N59" s="99">
        <f t="shared" si="1"/>
        <v>9.5175952620258526E-3</v>
      </c>
      <c r="O59" s="99">
        <f>L59/'סכום נכסי הקרן'!$C$42</f>
        <v>1.0428255799400637E-3</v>
      </c>
    </row>
    <row r="60" spans="2:15">
      <c r="B60" s="85" t="s">
        <v>388</v>
      </c>
      <c r="C60" s="95" t="s">
        <v>389</v>
      </c>
      <c r="D60" s="96" t="s">
        <v>106</v>
      </c>
      <c r="E60" s="96" t="s">
        <v>240</v>
      </c>
      <c r="F60" s="95" t="s">
        <v>390</v>
      </c>
      <c r="G60" s="96" t="s">
        <v>248</v>
      </c>
      <c r="H60" s="96" t="s">
        <v>150</v>
      </c>
      <c r="I60" s="97">
        <v>1.278203</v>
      </c>
      <c r="J60" s="98">
        <v>50880</v>
      </c>
      <c r="K60" s="95"/>
      <c r="L60" s="97">
        <v>0.65034989800000009</v>
      </c>
      <c r="M60" s="99">
        <v>2.3653360464376072E-7</v>
      </c>
      <c r="N60" s="99">
        <f t="shared" si="1"/>
        <v>4.430444877045206E-3</v>
      </c>
      <c r="O60" s="99">
        <f>L60/'סכום נכסי הקרן'!$C$42</f>
        <v>4.8543577669573333E-4</v>
      </c>
    </row>
    <row r="61" spans="2:15">
      <c r="B61" s="85" t="s">
        <v>391</v>
      </c>
      <c r="C61" s="95" t="s">
        <v>392</v>
      </c>
      <c r="D61" s="96" t="s">
        <v>106</v>
      </c>
      <c r="E61" s="96" t="s">
        <v>240</v>
      </c>
      <c r="F61" s="95" t="s">
        <v>393</v>
      </c>
      <c r="G61" s="96" t="s">
        <v>278</v>
      </c>
      <c r="H61" s="96" t="s">
        <v>150</v>
      </c>
      <c r="I61" s="97">
        <v>18.128499000000001</v>
      </c>
      <c r="J61" s="98">
        <v>4960</v>
      </c>
      <c r="K61" s="95"/>
      <c r="L61" s="97">
        <v>0.89917354500000002</v>
      </c>
      <c r="M61" s="99">
        <v>3.261761165444413E-7</v>
      </c>
      <c r="N61" s="99">
        <f t="shared" si="1"/>
        <v>6.125531561196349E-3</v>
      </c>
      <c r="O61" s="99">
        <f>L61/'סכום נכסי הקרן'!$C$42</f>
        <v>6.7116333767969758E-4</v>
      </c>
    </row>
    <row r="62" spans="2:15">
      <c r="B62" s="85" t="s">
        <v>394</v>
      </c>
      <c r="C62" s="95" t="s">
        <v>395</v>
      </c>
      <c r="D62" s="96" t="s">
        <v>106</v>
      </c>
      <c r="E62" s="96" t="s">
        <v>240</v>
      </c>
      <c r="F62" s="95" t="s">
        <v>396</v>
      </c>
      <c r="G62" s="96" t="s">
        <v>384</v>
      </c>
      <c r="H62" s="96" t="s">
        <v>150</v>
      </c>
      <c r="I62" s="97">
        <v>38.836129</v>
      </c>
      <c r="J62" s="98">
        <v>4616</v>
      </c>
      <c r="K62" s="95"/>
      <c r="L62" s="97">
        <v>1.792675703</v>
      </c>
      <c r="M62" s="99">
        <v>6.2552620348685088E-7</v>
      </c>
      <c r="N62" s="99">
        <f t="shared" si="1"/>
        <v>1.2212427354851008E-2</v>
      </c>
      <c r="O62" s="99">
        <f>L62/'סכום נכסי הקרן'!$C$42</f>
        <v>1.338093424671183E-3</v>
      </c>
    </row>
    <row r="63" spans="2:15">
      <c r="B63" s="85" t="s">
        <v>397</v>
      </c>
      <c r="C63" s="95" t="s">
        <v>398</v>
      </c>
      <c r="D63" s="96" t="s">
        <v>106</v>
      </c>
      <c r="E63" s="96" t="s">
        <v>240</v>
      </c>
      <c r="F63" s="95" t="s">
        <v>399</v>
      </c>
      <c r="G63" s="96" t="s">
        <v>367</v>
      </c>
      <c r="H63" s="96" t="s">
        <v>150</v>
      </c>
      <c r="I63" s="97">
        <v>69.657886000000005</v>
      </c>
      <c r="J63" s="98">
        <v>2329</v>
      </c>
      <c r="K63" s="95"/>
      <c r="L63" s="97">
        <v>1.6223321759999996</v>
      </c>
      <c r="M63" s="99">
        <v>6.469942854998617E-7</v>
      </c>
      <c r="N63" s="99">
        <f t="shared" si="1"/>
        <v>1.1051978788846983E-2</v>
      </c>
      <c r="O63" s="99">
        <f>L63/'סכום נכסי הקרן'!$C$42</f>
        <v>1.2109451886391145E-3</v>
      </c>
    </row>
    <row r="64" spans="2:15">
      <c r="B64" s="85" t="s">
        <v>400</v>
      </c>
      <c r="C64" s="95" t="s">
        <v>401</v>
      </c>
      <c r="D64" s="96" t="s">
        <v>106</v>
      </c>
      <c r="E64" s="96" t="s">
        <v>240</v>
      </c>
      <c r="F64" s="95" t="s">
        <v>402</v>
      </c>
      <c r="G64" s="96" t="s">
        <v>278</v>
      </c>
      <c r="H64" s="96" t="s">
        <v>150</v>
      </c>
      <c r="I64" s="97">
        <v>16.716604</v>
      </c>
      <c r="J64" s="98">
        <v>4649</v>
      </c>
      <c r="K64" s="95"/>
      <c r="L64" s="97">
        <v>0.77715492099999983</v>
      </c>
      <c r="M64" s="99">
        <v>2.6420252607747975E-7</v>
      </c>
      <c r="N64" s="99">
        <f t="shared" si="1"/>
        <v>5.2942916559278377E-3</v>
      </c>
      <c r="O64" s="99">
        <f>L64/'סכום נכסי הקרן'!$C$42</f>
        <v>5.8008589506774414E-4</v>
      </c>
    </row>
    <row r="65" spans="2:15">
      <c r="B65" s="85" t="s">
        <v>403</v>
      </c>
      <c r="C65" s="95" t="s">
        <v>404</v>
      </c>
      <c r="D65" s="96" t="s">
        <v>106</v>
      </c>
      <c r="E65" s="96" t="s">
        <v>240</v>
      </c>
      <c r="F65" s="95" t="s">
        <v>405</v>
      </c>
      <c r="G65" s="96" t="s">
        <v>289</v>
      </c>
      <c r="H65" s="96" t="s">
        <v>150</v>
      </c>
      <c r="I65" s="97">
        <v>1.375459</v>
      </c>
      <c r="J65" s="98">
        <v>9165</v>
      </c>
      <c r="K65" s="95"/>
      <c r="L65" s="97">
        <v>0.126060854</v>
      </c>
      <c r="M65" s="99">
        <v>4.9268693602813001E-8</v>
      </c>
      <c r="N65" s="99">
        <f t="shared" si="1"/>
        <v>8.587772005774092E-4</v>
      </c>
      <c r="O65" s="99">
        <f>L65/'סכום נכסי הקרן'!$C$42</f>
        <v>9.4094653909544294E-5</v>
      </c>
    </row>
    <row r="66" spans="2:15">
      <c r="B66" s="85" t="s">
        <v>406</v>
      </c>
      <c r="C66" s="95" t="s">
        <v>407</v>
      </c>
      <c r="D66" s="96" t="s">
        <v>106</v>
      </c>
      <c r="E66" s="96" t="s">
        <v>240</v>
      </c>
      <c r="F66" s="95" t="s">
        <v>408</v>
      </c>
      <c r="G66" s="96" t="s">
        <v>274</v>
      </c>
      <c r="H66" s="96" t="s">
        <v>150</v>
      </c>
      <c r="I66" s="97">
        <v>48.646307</v>
      </c>
      <c r="J66" s="98">
        <v>2322</v>
      </c>
      <c r="K66" s="95"/>
      <c r="L66" s="97">
        <v>1.1295672540000001</v>
      </c>
      <c r="M66" s="99">
        <v>4.9549242852501126E-7</v>
      </c>
      <c r="N66" s="99">
        <f t="shared" si="1"/>
        <v>7.6950661008058172E-3</v>
      </c>
      <c r="O66" s="99">
        <f>L66/'סכום נכסי הקרן'!$C$42</f>
        <v>8.4313437883487856E-4</v>
      </c>
    </row>
    <row r="67" spans="2:15">
      <c r="B67" s="85" t="s">
        <v>409</v>
      </c>
      <c r="C67" s="95" t="s">
        <v>410</v>
      </c>
      <c r="D67" s="96" t="s">
        <v>106</v>
      </c>
      <c r="E67" s="96" t="s">
        <v>240</v>
      </c>
      <c r="F67" s="95" t="s">
        <v>411</v>
      </c>
      <c r="G67" s="96" t="s">
        <v>178</v>
      </c>
      <c r="H67" s="96" t="s">
        <v>150</v>
      </c>
      <c r="I67" s="97">
        <v>2.066001</v>
      </c>
      <c r="J67" s="98">
        <v>5548</v>
      </c>
      <c r="K67" s="95"/>
      <c r="L67" s="97">
        <v>0.11462172000000001</v>
      </c>
      <c r="M67" s="99">
        <v>4.148903387730598E-8</v>
      </c>
      <c r="N67" s="99">
        <f t="shared" si="1"/>
        <v>7.8084922244749859E-4</v>
      </c>
      <c r="O67" s="99">
        <f>L67/'סכום נכסי הקרן'!$C$42</f>
        <v>8.5556227263990225E-5</v>
      </c>
    </row>
    <row r="68" spans="2:15">
      <c r="B68" s="85" t="s">
        <v>412</v>
      </c>
      <c r="C68" s="95" t="s">
        <v>413</v>
      </c>
      <c r="D68" s="96" t="s">
        <v>106</v>
      </c>
      <c r="E68" s="96" t="s">
        <v>240</v>
      </c>
      <c r="F68" s="95" t="s">
        <v>414</v>
      </c>
      <c r="G68" s="96" t="s">
        <v>259</v>
      </c>
      <c r="H68" s="96" t="s">
        <v>150</v>
      </c>
      <c r="I68" s="97">
        <v>20.515598000000001</v>
      </c>
      <c r="J68" s="98">
        <v>1324</v>
      </c>
      <c r="K68" s="95"/>
      <c r="L68" s="97">
        <v>0.27162651699999996</v>
      </c>
      <c r="M68" s="99">
        <v>1.7655916975081116E-7</v>
      </c>
      <c r="N68" s="99">
        <f t="shared" si="1"/>
        <v>1.8504289989329438E-3</v>
      </c>
      <c r="O68" s="99">
        <f>L68/'סכום נכסי הקרן'!$C$42</f>
        <v>2.027481355137412E-4</v>
      </c>
    </row>
    <row r="69" spans="2:15">
      <c r="B69" s="85" t="s">
        <v>415</v>
      </c>
      <c r="C69" s="95" t="s">
        <v>416</v>
      </c>
      <c r="D69" s="96" t="s">
        <v>106</v>
      </c>
      <c r="E69" s="96" t="s">
        <v>240</v>
      </c>
      <c r="F69" s="95" t="s">
        <v>417</v>
      </c>
      <c r="G69" s="96" t="s">
        <v>137</v>
      </c>
      <c r="H69" s="96" t="s">
        <v>150</v>
      </c>
      <c r="I69" s="97">
        <v>6.2835720000000004</v>
      </c>
      <c r="J69" s="98">
        <v>9567</v>
      </c>
      <c r="K69" s="95"/>
      <c r="L69" s="97">
        <v>0.601149355</v>
      </c>
      <c r="M69" s="99">
        <v>5.7679877274122553E-7</v>
      </c>
      <c r="N69" s="99">
        <f t="shared" si="1"/>
        <v>4.0952710047150332E-3</v>
      </c>
      <c r="O69" s="99">
        <f>L69/'סכום נכסי הקרן'!$C$42</f>
        <v>4.4871138590470584E-4</v>
      </c>
    </row>
    <row r="70" spans="2:15">
      <c r="B70" s="85" t="s">
        <v>418</v>
      </c>
      <c r="C70" s="95" t="s">
        <v>419</v>
      </c>
      <c r="D70" s="96" t="s">
        <v>106</v>
      </c>
      <c r="E70" s="96" t="s">
        <v>240</v>
      </c>
      <c r="F70" s="95" t="s">
        <v>420</v>
      </c>
      <c r="G70" s="96" t="s">
        <v>267</v>
      </c>
      <c r="H70" s="96" t="s">
        <v>150</v>
      </c>
      <c r="I70" s="97">
        <v>3.9850970000000001</v>
      </c>
      <c r="J70" s="98">
        <v>15630</v>
      </c>
      <c r="K70" s="95"/>
      <c r="L70" s="97">
        <v>0.62287067500000004</v>
      </c>
      <c r="M70" s="99">
        <v>4.173770194769456E-7</v>
      </c>
      <c r="N70" s="99">
        <f t="shared" si="1"/>
        <v>4.2432453662281334E-3</v>
      </c>
      <c r="O70" s="99">
        <f>L70/'סכום נכסי הקרן'!$C$42</f>
        <v>4.6492466721294182E-4</v>
      </c>
    </row>
    <row r="71" spans="2:15">
      <c r="B71" s="85" t="s">
        <v>421</v>
      </c>
      <c r="C71" s="95" t="s">
        <v>422</v>
      </c>
      <c r="D71" s="96" t="s">
        <v>106</v>
      </c>
      <c r="E71" s="96" t="s">
        <v>240</v>
      </c>
      <c r="F71" s="95" t="s">
        <v>423</v>
      </c>
      <c r="G71" s="96" t="s">
        <v>259</v>
      </c>
      <c r="H71" s="96" t="s">
        <v>150</v>
      </c>
      <c r="I71" s="97">
        <v>38.782688999999998</v>
      </c>
      <c r="J71" s="98">
        <v>1396</v>
      </c>
      <c r="K71" s="95"/>
      <c r="L71" s="97">
        <v>0.54140634300000001</v>
      </c>
      <c r="M71" s="99">
        <v>2.3748994840518124E-7</v>
      </c>
      <c r="N71" s="99">
        <f t="shared" si="1"/>
        <v>3.6882775965994376E-3</v>
      </c>
      <c r="O71" s="99">
        <f>L71/'סכום נכסי הקרן'!$C$42</f>
        <v>4.0411785937145112E-4</v>
      </c>
    </row>
    <row r="72" spans="2:15">
      <c r="B72" s="85" t="s">
        <v>424</v>
      </c>
      <c r="C72" s="95" t="s">
        <v>425</v>
      </c>
      <c r="D72" s="96" t="s">
        <v>106</v>
      </c>
      <c r="E72" s="96" t="s">
        <v>240</v>
      </c>
      <c r="F72" s="95" t="s">
        <v>426</v>
      </c>
      <c r="G72" s="96" t="s">
        <v>347</v>
      </c>
      <c r="H72" s="96" t="s">
        <v>150</v>
      </c>
      <c r="I72" s="97">
        <v>0.97722200000000004</v>
      </c>
      <c r="J72" s="98">
        <v>27900</v>
      </c>
      <c r="K72" s="95"/>
      <c r="L72" s="97">
        <v>0.27264501800000002</v>
      </c>
      <c r="M72" s="99">
        <v>4.1716662639667846E-7</v>
      </c>
      <c r="N72" s="99">
        <f t="shared" si="1"/>
        <v>1.8573674370746158E-3</v>
      </c>
      <c r="O72" s="99">
        <f>L72/'סכום נכסי הקרן'!$C$42</f>
        <v>2.0350836754502293E-4</v>
      </c>
    </row>
    <row r="73" spans="2:15">
      <c r="B73" s="85" t="s">
        <v>427</v>
      </c>
      <c r="C73" s="95" t="s">
        <v>428</v>
      </c>
      <c r="D73" s="96" t="s">
        <v>106</v>
      </c>
      <c r="E73" s="96" t="s">
        <v>240</v>
      </c>
      <c r="F73" s="95" t="s">
        <v>429</v>
      </c>
      <c r="G73" s="96" t="s">
        <v>430</v>
      </c>
      <c r="H73" s="96" t="s">
        <v>150</v>
      </c>
      <c r="I73" s="97">
        <v>9.0394509999999997</v>
      </c>
      <c r="J73" s="98">
        <v>2055</v>
      </c>
      <c r="K73" s="95"/>
      <c r="L73" s="97">
        <v>0.18576072600000001</v>
      </c>
      <c r="M73" s="99">
        <v>2.244848808321405E-7</v>
      </c>
      <c r="N73" s="99">
        <f t="shared" si="1"/>
        <v>1.2654767216752883E-3</v>
      </c>
      <c r="O73" s="99">
        <f>L73/'סכום נכסי הקרן'!$C$42</f>
        <v>1.3865597977747864E-4</v>
      </c>
    </row>
    <row r="74" spans="2:15">
      <c r="B74" s="85" t="s">
        <v>431</v>
      </c>
      <c r="C74" s="95" t="s">
        <v>432</v>
      </c>
      <c r="D74" s="96" t="s">
        <v>106</v>
      </c>
      <c r="E74" s="96" t="s">
        <v>240</v>
      </c>
      <c r="F74" s="95" t="s">
        <v>433</v>
      </c>
      <c r="G74" s="96" t="s">
        <v>329</v>
      </c>
      <c r="H74" s="96" t="s">
        <v>150</v>
      </c>
      <c r="I74" s="97">
        <v>6.8483239999999999</v>
      </c>
      <c r="J74" s="98">
        <v>8913</v>
      </c>
      <c r="K74" s="97">
        <v>1.9057099000000001E-2</v>
      </c>
      <c r="L74" s="97">
        <v>0.62944824200000005</v>
      </c>
      <c r="M74" s="99">
        <v>5.4448860961139125E-7</v>
      </c>
      <c r="N74" s="99">
        <f t="shared" si="1"/>
        <v>4.2880543961183355E-3</v>
      </c>
      <c r="O74" s="99">
        <f>L74/'סכום נכסי הקרן'!$C$42</f>
        <v>4.698343110142748E-4</v>
      </c>
    </row>
    <row r="75" spans="2:15">
      <c r="B75" s="85" t="s">
        <v>434</v>
      </c>
      <c r="C75" s="95" t="s">
        <v>435</v>
      </c>
      <c r="D75" s="96" t="s">
        <v>106</v>
      </c>
      <c r="E75" s="96" t="s">
        <v>240</v>
      </c>
      <c r="F75" s="95" t="s">
        <v>436</v>
      </c>
      <c r="G75" s="96" t="s">
        <v>430</v>
      </c>
      <c r="H75" s="96" t="s">
        <v>150</v>
      </c>
      <c r="I75" s="97">
        <v>37.271616999999999</v>
      </c>
      <c r="J75" s="98">
        <v>310.8</v>
      </c>
      <c r="K75" s="95"/>
      <c r="L75" s="97">
        <v>0.11584018500000001</v>
      </c>
      <c r="M75" s="99">
        <v>1.313829293807242E-7</v>
      </c>
      <c r="N75" s="99">
        <f t="shared" si="1"/>
        <v>7.8914989572154723E-4</v>
      </c>
      <c r="O75" s="99">
        <f>L75/'סכום נכסי הקרן'!$C$42</f>
        <v>8.6465716917898914E-5</v>
      </c>
    </row>
    <row r="76" spans="2:15">
      <c r="B76" s="85" t="s">
        <v>437</v>
      </c>
      <c r="C76" s="95" t="s">
        <v>438</v>
      </c>
      <c r="D76" s="96" t="s">
        <v>106</v>
      </c>
      <c r="E76" s="96" t="s">
        <v>240</v>
      </c>
      <c r="F76" s="95" t="s">
        <v>439</v>
      </c>
      <c r="G76" s="96" t="s">
        <v>248</v>
      </c>
      <c r="H76" s="96" t="s">
        <v>150</v>
      </c>
      <c r="I76" s="97">
        <v>66.774507999999997</v>
      </c>
      <c r="J76" s="98">
        <v>1598</v>
      </c>
      <c r="K76" s="95"/>
      <c r="L76" s="97">
        <v>1.0670566340000001</v>
      </c>
      <c r="M76" s="99">
        <v>3.7850995819847499E-7</v>
      </c>
      <c r="N76" s="99">
        <f t="shared" si="1"/>
        <v>7.2692186347085444E-3</v>
      </c>
      <c r="O76" s="99">
        <f>L76/'סכום נכסי הקרן'!$C$42</f>
        <v>7.964750475045431E-4</v>
      </c>
    </row>
    <row r="77" spans="2:15">
      <c r="B77" s="85" t="s">
        <v>440</v>
      </c>
      <c r="C77" s="95" t="s">
        <v>441</v>
      </c>
      <c r="D77" s="96" t="s">
        <v>106</v>
      </c>
      <c r="E77" s="96" t="s">
        <v>240</v>
      </c>
      <c r="F77" s="95" t="s">
        <v>442</v>
      </c>
      <c r="G77" s="96" t="s">
        <v>137</v>
      </c>
      <c r="H77" s="96" t="s">
        <v>150</v>
      </c>
      <c r="I77" s="97">
        <v>2.9754019999999999</v>
      </c>
      <c r="J77" s="98">
        <v>19400</v>
      </c>
      <c r="K77" s="95"/>
      <c r="L77" s="97">
        <v>0.57722789499999994</v>
      </c>
      <c r="M77" s="99">
        <v>2.1599100379272514E-7</v>
      </c>
      <c r="N77" s="99">
        <f t="shared" si="1"/>
        <v>3.9323084052983702E-3</v>
      </c>
      <c r="O77" s="99">
        <f>L77/'סכום נכסי הקרן'!$C$42</f>
        <v>4.3085587066512946E-4</v>
      </c>
    </row>
    <row r="78" spans="2:15">
      <c r="B78" s="85" t="s">
        <v>443</v>
      </c>
      <c r="C78" s="95" t="s">
        <v>444</v>
      </c>
      <c r="D78" s="96" t="s">
        <v>106</v>
      </c>
      <c r="E78" s="96" t="s">
        <v>240</v>
      </c>
      <c r="F78" s="95" t="s">
        <v>445</v>
      </c>
      <c r="G78" s="96" t="s">
        <v>274</v>
      </c>
      <c r="H78" s="96" t="s">
        <v>150</v>
      </c>
      <c r="I78" s="97">
        <v>463.93319400000001</v>
      </c>
      <c r="J78" s="98">
        <v>270.8</v>
      </c>
      <c r="K78" s="95"/>
      <c r="L78" s="97">
        <v>1.25633109</v>
      </c>
      <c r="M78" s="99">
        <v>4.1281906664142508E-7</v>
      </c>
      <c r="N78" s="99">
        <f t="shared" si="1"/>
        <v>8.5586322972916323E-3</v>
      </c>
      <c r="O78" s="99">
        <f>L78/'סכום נכסי הקרן'!$C$42</f>
        <v>9.3775375430465145E-4</v>
      </c>
    </row>
    <row r="79" spans="2:15">
      <c r="B79" s="85" t="s">
        <v>446</v>
      </c>
      <c r="C79" s="95" t="s">
        <v>447</v>
      </c>
      <c r="D79" s="96" t="s">
        <v>106</v>
      </c>
      <c r="E79" s="96" t="s">
        <v>240</v>
      </c>
      <c r="F79" s="95" t="s">
        <v>448</v>
      </c>
      <c r="G79" s="96" t="s">
        <v>248</v>
      </c>
      <c r="H79" s="96" t="s">
        <v>150</v>
      </c>
      <c r="I79" s="97">
        <v>42.202051000000004</v>
      </c>
      <c r="J79" s="98">
        <v>840.1</v>
      </c>
      <c r="K79" s="95"/>
      <c r="L79" s="97">
        <v>0.35453943299999996</v>
      </c>
      <c r="M79" s="99">
        <v>1.0537185528487281E-7</v>
      </c>
      <c r="N79" s="99">
        <f t="shared" si="1"/>
        <v>2.4152651049471857E-3</v>
      </c>
      <c r="O79" s="99">
        <f>L79/'סכום נכסי הקרן'!$C$42</f>
        <v>2.6463619900132568E-4</v>
      </c>
    </row>
    <row r="80" spans="2:15">
      <c r="B80" s="85" t="s">
        <v>449</v>
      </c>
      <c r="C80" s="95" t="s">
        <v>450</v>
      </c>
      <c r="D80" s="96" t="s">
        <v>106</v>
      </c>
      <c r="E80" s="96" t="s">
        <v>240</v>
      </c>
      <c r="F80" s="95" t="s">
        <v>451</v>
      </c>
      <c r="G80" s="96" t="s">
        <v>248</v>
      </c>
      <c r="H80" s="96" t="s">
        <v>150</v>
      </c>
      <c r="I80" s="97">
        <v>110.41490899999999</v>
      </c>
      <c r="J80" s="98">
        <v>1224</v>
      </c>
      <c r="K80" s="97">
        <v>2.1804295000000005E-2</v>
      </c>
      <c r="L80" s="97">
        <v>1.373282785</v>
      </c>
      <c r="M80" s="99">
        <v>3.1148936442717154E-7</v>
      </c>
      <c r="N80" s="99">
        <f t="shared" si="1"/>
        <v>9.3553542458426307E-3</v>
      </c>
      <c r="O80" s="99">
        <f>L80/'סכום נכסי הקרן'!$C$42</f>
        <v>1.025049127261268E-3</v>
      </c>
    </row>
    <row r="81" spans="2:15">
      <c r="B81" s="85" t="s">
        <v>452</v>
      </c>
      <c r="C81" s="95" t="s">
        <v>453</v>
      </c>
      <c r="D81" s="96" t="s">
        <v>106</v>
      </c>
      <c r="E81" s="96" t="s">
        <v>240</v>
      </c>
      <c r="F81" s="95" t="s">
        <v>454</v>
      </c>
      <c r="G81" s="96" t="s">
        <v>274</v>
      </c>
      <c r="H81" s="96" t="s">
        <v>150</v>
      </c>
      <c r="I81" s="97">
        <v>48.713949</v>
      </c>
      <c r="J81" s="98">
        <v>1532</v>
      </c>
      <c r="K81" s="95"/>
      <c r="L81" s="97">
        <v>0.74629770399999995</v>
      </c>
      <c r="M81" s="99">
        <v>5.5046761885588499E-7</v>
      </c>
      <c r="N81" s="99">
        <f t="shared" si="1"/>
        <v>5.0840798923864807E-3</v>
      </c>
      <c r="O81" s="99">
        <f>L81/'סכום נכסי הקרן'!$C$42</f>
        <v>5.5705337496259955E-4</v>
      </c>
    </row>
    <row r="82" spans="2:15">
      <c r="B82" s="86"/>
      <c r="C82" s="95"/>
      <c r="D82" s="95"/>
      <c r="E82" s="95"/>
      <c r="F82" s="95"/>
      <c r="G82" s="95"/>
      <c r="H82" s="95"/>
      <c r="I82" s="97"/>
      <c r="J82" s="98"/>
      <c r="K82" s="95"/>
      <c r="L82" s="95"/>
      <c r="M82" s="95"/>
      <c r="N82" s="99"/>
      <c r="O82" s="95"/>
    </row>
    <row r="83" spans="2:15">
      <c r="B83" s="84" t="s">
        <v>26</v>
      </c>
      <c r="C83" s="91"/>
      <c r="D83" s="91"/>
      <c r="E83" s="91"/>
      <c r="F83" s="91"/>
      <c r="G83" s="91"/>
      <c r="H83" s="91"/>
      <c r="I83" s="92"/>
      <c r="J83" s="93"/>
      <c r="K83" s="92">
        <v>3.2207398000000005E-2</v>
      </c>
      <c r="L83" s="92">
        <v>5.1155529479999986</v>
      </c>
      <c r="M83" s="91"/>
      <c r="N83" s="94">
        <f t="shared" ref="N83:N120" si="2">L83/$L$11</f>
        <v>3.4849202592971106E-2</v>
      </c>
      <c r="O83" s="94">
        <f>L83/'סכום נכסי הקרן'!$C$42</f>
        <v>3.8183636626641358E-3</v>
      </c>
    </row>
    <row r="84" spans="2:15">
      <c r="B84" s="85" t="s">
        <v>455</v>
      </c>
      <c r="C84" s="95" t="s">
        <v>456</v>
      </c>
      <c r="D84" s="96" t="s">
        <v>106</v>
      </c>
      <c r="E84" s="96" t="s">
        <v>240</v>
      </c>
      <c r="F84" s="95" t="s">
        <v>457</v>
      </c>
      <c r="G84" s="96" t="s">
        <v>430</v>
      </c>
      <c r="H84" s="96" t="s">
        <v>150</v>
      </c>
      <c r="I84" s="97">
        <v>13.702391</v>
      </c>
      <c r="J84" s="98">
        <v>638.20000000000005</v>
      </c>
      <c r="K84" s="95"/>
      <c r="L84" s="97">
        <v>8.7448659000000012E-2</v>
      </c>
      <c r="M84" s="99">
        <v>5.3204290530624852E-7</v>
      </c>
      <c r="N84" s="99">
        <f t="shared" si="2"/>
        <v>5.9573541021916659E-4</v>
      </c>
      <c r="O84" s="99">
        <f>L84/'סכום נכסי הקרן'!$C$42</f>
        <v>6.5273643977207683E-5</v>
      </c>
    </row>
    <row r="85" spans="2:15">
      <c r="B85" s="85" t="s">
        <v>458</v>
      </c>
      <c r="C85" s="95" t="s">
        <v>459</v>
      </c>
      <c r="D85" s="96" t="s">
        <v>106</v>
      </c>
      <c r="E85" s="96" t="s">
        <v>240</v>
      </c>
      <c r="F85" s="95" t="s">
        <v>460</v>
      </c>
      <c r="G85" s="96" t="s">
        <v>367</v>
      </c>
      <c r="H85" s="96" t="s">
        <v>150</v>
      </c>
      <c r="I85" s="97">
        <v>2.48726</v>
      </c>
      <c r="J85" s="98">
        <v>3139</v>
      </c>
      <c r="K85" s="95"/>
      <c r="L85" s="97">
        <v>7.8075079000000006E-2</v>
      </c>
      <c r="M85" s="99">
        <v>5.0383957739428933E-7</v>
      </c>
      <c r="N85" s="99">
        <f t="shared" si="2"/>
        <v>5.3187881607148302E-4</v>
      </c>
      <c r="O85" s="99">
        <f>L85/'סכום נכסי הקרן'!$C$42</f>
        <v>5.8276993248556999E-5</v>
      </c>
    </row>
    <row r="86" spans="2:15">
      <c r="B86" s="85" t="s">
        <v>461</v>
      </c>
      <c r="C86" s="95" t="s">
        <v>462</v>
      </c>
      <c r="D86" s="96" t="s">
        <v>106</v>
      </c>
      <c r="E86" s="96" t="s">
        <v>240</v>
      </c>
      <c r="F86" s="95" t="s">
        <v>463</v>
      </c>
      <c r="G86" s="96" t="s">
        <v>137</v>
      </c>
      <c r="H86" s="96" t="s">
        <v>150</v>
      </c>
      <c r="I86" s="97">
        <v>32.511145999999997</v>
      </c>
      <c r="J86" s="98">
        <v>480.4</v>
      </c>
      <c r="K86" s="97">
        <v>1.596362E-3</v>
      </c>
      <c r="L86" s="97">
        <v>0.157779906</v>
      </c>
      <c r="M86" s="99">
        <v>5.9124181865464945E-7</v>
      </c>
      <c r="N86" s="99">
        <f t="shared" si="2"/>
        <v>1.0748601305052778E-3</v>
      </c>
      <c r="O86" s="99">
        <f>L86/'סכום נכסי הקרן'!$C$42</f>
        <v>1.1777046702341418E-4</v>
      </c>
    </row>
    <row r="87" spans="2:15">
      <c r="B87" s="85" t="s">
        <v>464</v>
      </c>
      <c r="C87" s="95" t="s">
        <v>465</v>
      </c>
      <c r="D87" s="96" t="s">
        <v>106</v>
      </c>
      <c r="E87" s="96" t="s">
        <v>240</v>
      </c>
      <c r="F87" s="95" t="s">
        <v>466</v>
      </c>
      <c r="G87" s="96" t="s">
        <v>377</v>
      </c>
      <c r="H87" s="96" t="s">
        <v>150</v>
      </c>
      <c r="I87" s="97">
        <v>10.348713</v>
      </c>
      <c r="J87" s="98">
        <v>2148</v>
      </c>
      <c r="K87" s="95"/>
      <c r="L87" s="97">
        <v>0.222290355</v>
      </c>
      <c r="M87" s="99">
        <v>7.7957886658187406E-7</v>
      </c>
      <c r="N87" s="99">
        <f t="shared" si="2"/>
        <v>1.5143312354702792E-3</v>
      </c>
      <c r="O87" s="99">
        <f>L87/'סכום נכסי הקרן'!$C$42</f>
        <v>1.6592251565386617E-4</v>
      </c>
    </row>
    <row r="88" spans="2:15" s="117" customFormat="1">
      <c r="B88" s="85" t="s">
        <v>467</v>
      </c>
      <c r="C88" s="95" t="s">
        <v>468</v>
      </c>
      <c r="D88" s="96" t="s">
        <v>106</v>
      </c>
      <c r="E88" s="96" t="s">
        <v>240</v>
      </c>
      <c r="F88" s="95" t="s">
        <v>469</v>
      </c>
      <c r="G88" s="96" t="s">
        <v>137</v>
      </c>
      <c r="H88" s="96" t="s">
        <v>150</v>
      </c>
      <c r="I88" s="97">
        <v>1.117416</v>
      </c>
      <c r="J88" s="98">
        <v>6464</v>
      </c>
      <c r="K88" s="95"/>
      <c r="L88" s="97">
        <v>7.2229769999999999E-2</v>
      </c>
      <c r="M88" s="99">
        <v>1.1135186846038864E-7</v>
      </c>
      <c r="N88" s="99">
        <f t="shared" si="2"/>
        <v>4.9205822196754382E-4</v>
      </c>
      <c r="O88" s="99">
        <f>L88/'סכום נכסי הקרן'!$C$42</f>
        <v>5.3913923271660409E-5</v>
      </c>
    </row>
    <row r="89" spans="2:15" s="117" customFormat="1">
      <c r="B89" s="85" t="s">
        <v>470</v>
      </c>
      <c r="C89" s="95" t="s">
        <v>471</v>
      </c>
      <c r="D89" s="96" t="s">
        <v>106</v>
      </c>
      <c r="E89" s="96" t="s">
        <v>240</v>
      </c>
      <c r="F89" s="95" t="s">
        <v>472</v>
      </c>
      <c r="G89" s="96" t="s">
        <v>473</v>
      </c>
      <c r="H89" s="96" t="s">
        <v>150</v>
      </c>
      <c r="I89" s="97">
        <v>152.651512</v>
      </c>
      <c r="J89" s="98">
        <v>135.69999999999999</v>
      </c>
      <c r="K89" s="95"/>
      <c r="L89" s="97">
        <v>0.207148102</v>
      </c>
      <c r="M89" s="99">
        <v>5.1096648743753216E-7</v>
      </c>
      <c r="N89" s="99">
        <f t="shared" si="2"/>
        <v>1.4111761224502224E-3</v>
      </c>
      <c r="O89" s="99">
        <f>L89/'סכום נכסי הקרן'!$C$42</f>
        <v>1.5461999778066695E-4</v>
      </c>
    </row>
    <row r="90" spans="2:15" s="117" customFormat="1">
      <c r="B90" s="85" t="s">
        <v>474</v>
      </c>
      <c r="C90" s="95" t="s">
        <v>475</v>
      </c>
      <c r="D90" s="96" t="s">
        <v>106</v>
      </c>
      <c r="E90" s="96" t="s">
        <v>240</v>
      </c>
      <c r="F90" s="95" t="s">
        <v>476</v>
      </c>
      <c r="G90" s="96" t="s">
        <v>363</v>
      </c>
      <c r="H90" s="96" t="s">
        <v>150</v>
      </c>
      <c r="I90" s="97">
        <v>16.289126</v>
      </c>
      <c r="J90" s="98">
        <v>231.6</v>
      </c>
      <c r="K90" s="95"/>
      <c r="L90" s="97">
        <v>3.7725616000000003E-2</v>
      </c>
      <c r="M90" s="99">
        <v>8.4385030649624497E-7</v>
      </c>
      <c r="N90" s="99">
        <f t="shared" si="2"/>
        <v>2.5700205789926128E-4</v>
      </c>
      <c r="O90" s="99">
        <f>L90/'סכום נכסי הקרן'!$C$42</f>
        <v>2.8159247446034016E-5</v>
      </c>
    </row>
    <row r="91" spans="2:15" s="117" customFormat="1">
      <c r="B91" s="85" t="s">
        <v>477</v>
      </c>
      <c r="C91" s="95" t="s">
        <v>478</v>
      </c>
      <c r="D91" s="96" t="s">
        <v>106</v>
      </c>
      <c r="E91" s="96" t="s">
        <v>240</v>
      </c>
      <c r="F91" s="95" t="s">
        <v>479</v>
      </c>
      <c r="G91" s="96" t="s">
        <v>175</v>
      </c>
      <c r="H91" s="96" t="s">
        <v>150</v>
      </c>
      <c r="I91" s="97">
        <v>9.7766889999999993</v>
      </c>
      <c r="J91" s="98">
        <v>918.2</v>
      </c>
      <c r="K91" s="95"/>
      <c r="L91" s="97">
        <v>8.9769560999999998E-2</v>
      </c>
      <c r="M91" s="99">
        <v>3.286970678596292E-7</v>
      </c>
      <c r="N91" s="99">
        <f t="shared" si="2"/>
        <v>6.1154632740028053E-4</v>
      </c>
      <c r="O91" s="99">
        <f>L91/'סכום נכסי הקרן'!$C$42</f>
        <v>6.7006017378771086E-5</v>
      </c>
    </row>
    <row r="92" spans="2:15" s="117" customFormat="1">
      <c r="B92" s="85" t="s">
        <v>480</v>
      </c>
      <c r="C92" s="95" t="s">
        <v>481</v>
      </c>
      <c r="D92" s="96" t="s">
        <v>106</v>
      </c>
      <c r="E92" s="96" t="s">
        <v>240</v>
      </c>
      <c r="F92" s="95" t="s">
        <v>482</v>
      </c>
      <c r="G92" s="96" t="s">
        <v>285</v>
      </c>
      <c r="H92" s="96" t="s">
        <v>150</v>
      </c>
      <c r="I92" s="97">
        <v>10.248887</v>
      </c>
      <c r="J92" s="98">
        <v>2280</v>
      </c>
      <c r="K92" s="95"/>
      <c r="L92" s="97">
        <v>0.23367463299999999</v>
      </c>
      <c r="M92" s="99">
        <v>3.6611308643129002E-7</v>
      </c>
      <c r="N92" s="99">
        <f t="shared" si="2"/>
        <v>1.5918855124818802E-3</v>
      </c>
      <c r="O92" s="99">
        <f>L92/'סכום נכסי הקרן'!$C$42</f>
        <v>1.7441999654845092E-4</v>
      </c>
    </row>
    <row r="93" spans="2:15" s="117" customFormat="1">
      <c r="B93" s="85" t="s">
        <v>483</v>
      </c>
      <c r="C93" s="95" t="s">
        <v>484</v>
      </c>
      <c r="D93" s="96" t="s">
        <v>106</v>
      </c>
      <c r="E93" s="96" t="s">
        <v>240</v>
      </c>
      <c r="F93" s="95" t="s">
        <v>485</v>
      </c>
      <c r="G93" s="96" t="s">
        <v>377</v>
      </c>
      <c r="H93" s="96" t="s">
        <v>150</v>
      </c>
      <c r="I93" s="97">
        <v>5.4712709999999989</v>
      </c>
      <c r="J93" s="98">
        <v>1951</v>
      </c>
      <c r="K93" s="95"/>
      <c r="L93" s="97">
        <v>0.10674449699999999</v>
      </c>
      <c r="M93" s="99">
        <v>8.2244945816628845E-7</v>
      </c>
      <c r="N93" s="99">
        <f t="shared" si="2"/>
        <v>7.27186413561054E-4</v>
      </c>
      <c r="O93" s="99">
        <f>L93/'סכום נכסי הקרן'!$C$42</f>
        <v>7.9676491022053435E-5</v>
      </c>
    </row>
    <row r="94" spans="2:15" s="117" customFormat="1">
      <c r="B94" s="85" t="s">
        <v>486</v>
      </c>
      <c r="C94" s="95" t="s">
        <v>487</v>
      </c>
      <c r="D94" s="96" t="s">
        <v>106</v>
      </c>
      <c r="E94" s="96" t="s">
        <v>240</v>
      </c>
      <c r="F94" s="95" t="s">
        <v>488</v>
      </c>
      <c r="G94" s="96" t="s">
        <v>347</v>
      </c>
      <c r="H94" s="96" t="s">
        <v>150</v>
      </c>
      <c r="I94" s="97">
        <v>0.90933399999999986</v>
      </c>
      <c r="J94" s="98">
        <v>0</v>
      </c>
      <c r="K94" s="95"/>
      <c r="L94" s="97">
        <v>9.9999999999999986E-10</v>
      </c>
      <c r="M94" s="99">
        <v>5.7518892348875428E-7</v>
      </c>
      <c r="N94" s="99">
        <f t="shared" si="2"/>
        <v>6.81240189422649E-12</v>
      </c>
      <c r="O94" s="99">
        <f>L94/'סכום נכסי הקרן'!$C$42</f>
        <v>7.4642246917940345E-13</v>
      </c>
    </row>
    <row r="95" spans="2:15" s="117" customFormat="1">
      <c r="B95" s="85" t="s">
        <v>489</v>
      </c>
      <c r="C95" s="95" t="s">
        <v>490</v>
      </c>
      <c r="D95" s="96" t="s">
        <v>106</v>
      </c>
      <c r="E95" s="96" t="s">
        <v>240</v>
      </c>
      <c r="F95" s="95" t="s">
        <v>491</v>
      </c>
      <c r="G95" s="96" t="s">
        <v>285</v>
      </c>
      <c r="H95" s="96" t="s">
        <v>150</v>
      </c>
      <c r="I95" s="97">
        <v>4.71549</v>
      </c>
      <c r="J95" s="98">
        <v>10530</v>
      </c>
      <c r="K95" s="95"/>
      <c r="L95" s="97">
        <v>0.49654110200000001</v>
      </c>
      <c r="M95" s="99">
        <v>1.2979233155387224E-7</v>
      </c>
      <c r="N95" s="99">
        <f t="shared" si="2"/>
        <v>3.3826375438261095E-3</v>
      </c>
      <c r="O95" s="99">
        <f>L95/'סכום נכסי הקרן'!$C$42</f>
        <v>3.7062943540390209E-4</v>
      </c>
    </row>
    <row r="96" spans="2:15" s="117" customFormat="1">
      <c r="B96" s="85" t="s">
        <v>492</v>
      </c>
      <c r="C96" s="95" t="s">
        <v>493</v>
      </c>
      <c r="D96" s="96" t="s">
        <v>106</v>
      </c>
      <c r="E96" s="96" t="s">
        <v>240</v>
      </c>
      <c r="F96" s="95" t="s">
        <v>494</v>
      </c>
      <c r="G96" s="96" t="s">
        <v>473</v>
      </c>
      <c r="H96" s="96" t="s">
        <v>150</v>
      </c>
      <c r="I96" s="97">
        <v>10.187397000000001</v>
      </c>
      <c r="J96" s="98">
        <v>712.4</v>
      </c>
      <c r="K96" s="95"/>
      <c r="L96" s="97">
        <v>7.2575017000000006E-2</v>
      </c>
      <c r="M96" s="99">
        <v>3.7646505513481174E-7</v>
      </c>
      <c r="N96" s="99">
        <f t="shared" si="2"/>
        <v>4.9441018328431983E-4</v>
      </c>
      <c r="O96" s="99">
        <f>L96/'סכום נכסי הקרן'!$C$42</f>
        <v>5.4171623389877195E-5</v>
      </c>
    </row>
    <row r="97" spans="2:15" s="117" customFormat="1">
      <c r="B97" s="85" t="s">
        <v>495</v>
      </c>
      <c r="C97" s="95" t="s">
        <v>496</v>
      </c>
      <c r="D97" s="96" t="s">
        <v>106</v>
      </c>
      <c r="E97" s="96" t="s">
        <v>240</v>
      </c>
      <c r="F97" s="95" t="s">
        <v>497</v>
      </c>
      <c r="G97" s="96" t="s">
        <v>173</v>
      </c>
      <c r="H97" s="96" t="s">
        <v>150</v>
      </c>
      <c r="I97" s="97">
        <v>6.3021619999999992</v>
      </c>
      <c r="J97" s="98">
        <v>700.1</v>
      </c>
      <c r="K97" s="95"/>
      <c r="L97" s="97">
        <v>4.4121439000000005E-2</v>
      </c>
      <c r="M97" s="99">
        <v>1.0446939135462583E-6</v>
      </c>
      <c r="N97" s="99">
        <f t="shared" si="2"/>
        <v>3.005729746195986E-4</v>
      </c>
      <c r="O97" s="99">
        <f>L97/'סכום נכסי הקרן'!$C$42</f>
        <v>3.2933233442128439E-5</v>
      </c>
    </row>
    <row r="98" spans="2:15" s="117" customFormat="1">
      <c r="B98" s="85" t="s">
        <v>498</v>
      </c>
      <c r="C98" s="95" t="s">
        <v>499</v>
      </c>
      <c r="D98" s="96" t="s">
        <v>106</v>
      </c>
      <c r="E98" s="96" t="s">
        <v>240</v>
      </c>
      <c r="F98" s="95" t="s">
        <v>500</v>
      </c>
      <c r="G98" s="96" t="s">
        <v>176</v>
      </c>
      <c r="H98" s="96" t="s">
        <v>150</v>
      </c>
      <c r="I98" s="97">
        <v>14.400338</v>
      </c>
      <c r="J98" s="98">
        <v>355</v>
      </c>
      <c r="K98" s="95"/>
      <c r="L98" s="97">
        <v>5.1121199999999999E-2</v>
      </c>
      <c r="M98" s="99">
        <v>9.3367236947712528E-7</v>
      </c>
      <c r="N98" s="99">
        <f t="shared" si="2"/>
        <v>3.4825815971513131E-4</v>
      </c>
      <c r="O98" s="99">
        <f>L98/'סכום נכסי הקרן'!$C$42</f>
        <v>3.8158012331414125E-5</v>
      </c>
    </row>
    <row r="99" spans="2:15" s="117" customFormat="1">
      <c r="B99" s="85" t="s">
        <v>501</v>
      </c>
      <c r="C99" s="95" t="s">
        <v>502</v>
      </c>
      <c r="D99" s="96" t="s">
        <v>106</v>
      </c>
      <c r="E99" s="96" t="s">
        <v>240</v>
      </c>
      <c r="F99" s="95" t="s">
        <v>503</v>
      </c>
      <c r="G99" s="96" t="s">
        <v>267</v>
      </c>
      <c r="H99" s="96" t="s">
        <v>150</v>
      </c>
      <c r="I99" s="97">
        <v>20.159388</v>
      </c>
      <c r="J99" s="98">
        <v>680.1</v>
      </c>
      <c r="K99" s="95"/>
      <c r="L99" s="97">
        <v>0.13710399799999998</v>
      </c>
      <c r="M99" s="99">
        <v>5.889075544234581E-7</v>
      </c>
      <c r="N99" s="99">
        <f t="shared" si="2"/>
        <v>9.340075356812249E-4</v>
      </c>
      <c r="O99" s="99">
        <f>L99/'סכום נכסי הקרן'!$C$42</f>
        <v>1.0233750472152799E-4</v>
      </c>
    </row>
    <row r="100" spans="2:15" s="117" customFormat="1">
      <c r="B100" s="85" t="s">
        <v>504</v>
      </c>
      <c r="C100" s="95" t="s">
        <v>505</v>
      </c>
      <c r="D100" s="96" t="s">
        <v>106</v>
      </c>
      <c r="E100" s="96" t="s">
        <v>240</v>
      </c>
      <c r="F100" s="95" t="s">
        <v>506</v>
      </c>
      <c r="G100" s="96" t="s">
        <v>267</v>
      </c>
      <c r="H100" s="96" t="s">
        <v>150</v>
      </c>
      <c r="I100" s="97">
        <v>12.585995</v>
      </c>
      <c r="J100" s="98">
        <v>1647</v>
      </c>
      <c r="K100" s="95"/>
      <c r="L100" s="97">
        <v>0.20729134300000002</v>
      </c>
      <c r="M100" s="99">
        <v>8.2912965660144849E-7</v>
      </c>
      <c r="N100" s="99">
        <f t="shared" si="2"/>
        <v>1.4121519377099535E-3</v>
      </c>
      <c r="O100" s="99">
        <f>L100/'סכום נכסי הקרן'!$C$42</f>
        <v>1.5472691608157469E-4</v>
      </c>
    </row>
    <row r="101" spans="2:15" s="117" customFormat="1">
      <c r="B101" s="85" t="s">
        <v>507</v>
      </c>
      <c r="C101" s="95" t="s">
        <v>508</v>
      </c>
      <c r="D101" s="96" t="s">
        <v>106</v>
      </c>
      <c r="E101" s="96" t="s">
        <v>240</v>
      </c>
      <c r="F101" s="95" t="s">
        <v>509</v>
      </c>
      <c r="G101" s="96" t="s">
        <v>274</v>
      </c>
      <c r="H101" s="96" t="s">
        <v>150</v>
      </c>
      <c r="I101" s="97">
        <v>11.846043999999999</v>
      </c>
      <c r="J101" s="98">
        <v>1130</v>
      </c>
      <c r="K101" s="95"/>
      <c r="L101" s="97">
        <v>0.13386029699999999</v>
      </c>
      <c r="M101" s="99">
        <v>5.9227258637068142E-7</v>
      </c>
      <c r="N101" s="99">
        <f t="shared" si="2"/>
        <v>9.1191014084452066E-4</v>
      </c>
      <c r="O101" s="99">
        <f>L101/'סכום נכסי הקרן'!$C$42</f>
        <v>9.9916333411828294E-5</v>
      </c>
    </row>
    <row r="102" spans="2:15" s="117" customFormat="1">
      <c r="B102" s="85" t="s">
        <v>510</v>
      </c>
      <c r="C102" s="95" t="s">
        <v>511</v>
      </c>
      <c r="D102" s="96" t="s">
        <v>106</v>
      </c>
      <c r="E102" s="96" t="s">
        <v>240</v>
      </c>
      <c r="F102" s="95" t="s">
        <v>512</v>
      </c>
      <c r="G102" s="96" t="s">
        <v>329</v>
      </c>
      <c r="H102" s="96" t="s">
        <v>150</v>
      </c>
      <c r="I102" s="97">
        <v>8.7308810000000001</v>
      </c>
      <c r="J102" s="98">
        <v>1444</v>
      </c>
      <c r="K102" s="95"/>
      <c r="L102" s="97">
        <v>0.12607391800000001</v>
      </c>
      <c r="M102" s="99">
        <v>6.0424069108194057E-7</v>
      </c>
      <c r="N102" s="99">
        <f t="shared" si="2"/>
        <v>8.5886619779575537E-4</v>
      </c>
      <c r="O102" s="99">
        <f>L102/'סכום נכסי הקרן'!$C$42</f>
        <v>9.4104405172681653E-5</v>
      </c>
    </row>
    <row r="103" spans="2:15" s="117" customFormat="1">
      <c r="B103" s="85" t="s">
        <v>513</v>
      </c>
      <c r="C103" s="95" t="s">
        <v>514</v>
      </c>
      <c r="D103" s="96" t="s">
        <v>106</v>
      </c>
      <c r="E103" s="96" t="s">
        <v>240</v>
      </c>
      <c r="F103" s="95" t="s">
        <v>515</v>
      </c>
      <c r="G103" s="96" t="s">
        <v>347</v>
      </c>
      <c r="H103" s="96" t="s">
        <v>150</v>
      </c>
      <c r="I103" s="97">
        <v>6.5167020000000004</v>
      </c>
      <c r="J103" s="98">
        <v>1406</v>
      </c>
      <c r="K103" s="95"/>
      <c r="L103" s="97">
        <v>9.1624831000000004E-2</v>
      </c>
      <c r="M103" s="99">
        <v>5.3022269232333923E-7</v>
      </c>
      <c r="N103" s="99">
        <f t="shared" si="2"/>
        <v>6.2418517226258221E-4</v>
      </c>
      <c r="O103" s="99">
        <f>L103/'סכום נכסי הקרן'!$C$42</f>
        <v>6.8390832593165569E-5</v>
      </c>
    </row>
    <row r="104" spans="2:15" s="117" customFormat="1">
      <c r="B104" s="85" t="s">
        <v>516</v>
      </c>
      <c r="C104" s="95" t="s">
        <v>517</v>
      </c>
      <c r="D104" s="96" t="s">
        <v>106</v>
      </c>
      <c r="E104" s="96" t="s">
        <v>240</v>
      </c>
      <c r="F104" s="95" t="s">
        <v>518</v>
      </c>
      <c r="G104" s="96" t="s">
        <v>175</v>
      </c>
      <c r="H104" s="96" t="s">
        <v>150</v>
      </c>
      <c r="I104" s="97">
        <v>2.2000000000000003E-5</v>
      </c>
      <c r="J104" s="98">
        <v>283</v>
      </c>
      <c r="K104" s="95"/>
      <c r="L104" s="97">
        <v>6.099999999999999E-8</v>
      </c>
      <c r="M104" s="99">
        <v>1.3644614032663136E-13</v>
      </c>
      <c r="N104" s="99">
        <f t="shared" si="2"/>
        <v>4.1555651554781592E-10</v>
      </c>
      <c r="O104" s="99">
        <f>L104/'סכום נכסי הקרן'!$C$42</f>
        <v>4.5531770619943607E-11</v>
      </c>
    </row>
    <row r="105" spans="2:15" s="117" customFormat="1">
      <c r="B105" s="85" t="s">
        <v>519</v>
      </c>
      <c r="C105" s="95" t="s">
        <v>520</v>
      </c>
      <c r="D105" s="96" t="s">
        <v>106</v>
      </c>
      <c r="E105" s="96" t="s">
        <v>240</v>
      </c>
      <c r="F105" s="95" t="s">
        <v>521</v>
      </c>
      <c r="G105" s="96" t="s">
        <v>377</v>
      </c>
      <c r="H105" s="96" t="s">
        <v>150</v>
      </c>
      <c r="I105" s="97">
        <v>8.7381200000000003</v>
      </c>
      <c r="J105" s="98">
        <v>637.79999999999995</v>
      </c>
      <c r="K105" s="95"/>
      <c r="L105" s="97">
        <v>5.5731731E-2</v>
      </c>
      <c r="M105" s="99">
        <v>7.5820960172763211E-7</v>
      </c>
      <c r="N105" s="99">
        <f t="shared" si="2"/>
        <v>3.7966694983292127E-4</v>
      </c>
      <c r="O105" s="99">
        <f>L105/'סכום נכסי הקרן'!$C$42</f>
        <v>4.1599416264662306E-5</v>
      </c>
    </row>
    <row r="106" spans="2:15" s="117" customFormat="1">
      <c r="B106" s="85" t="s">
        <v>522</v>
      </c>
      <c r="C106" s="95" t="s">
        <v>523</v>
      </c>
      <c r="D106" s="96" t="s">
        <v>106</v>
      </c>
      <c r="E106" s="96" t="s">
        <v>240</v>
      </c>
      <c r="F106" s="95" t="s">
        <v>524</v>
      </c>
      <c r="G106" s="96" t="s">
        <v>248</v>
      </c>
      <c r="H106" s="96" t="s">
        <v>150</v>
      </c>
      <c r="I106" s="97">
        <v>3.6653840000000004</v>
      </c>
      <c r="J106" s="98">
        <v>13400</v>
      </c>
      <c r="K106" s="95"/>
      <c r="L106" s="97">
        <v>0.49116148800000003</v>
      </c>
      <c r="M106" s="99">
        <v>1.0041619728496475E-6</v>
      </c>
      <c r="N106" s="99">
        <f t="shared" si="2"/>
        <v>3.3459894512223023E-3</v>
      </c>
      <c r="O106" s="99">
        <f>L106/'סכום נכסי הקרן'!$C$42</f>
        <v>3.6661397063879E-4</v>
      </c>
    </row>
    <row r="107" spans="2:15" s="117" customFormat="1">
      <c r="B107" s="85" t="s">
        <v>525</v>
      </c>
      <c r="C107" s="95" t="s">
        <v>526</v>
      </c>
      <c r="D107" s="96" t="s">
        <v>106</v>
      </c>
      <c r="E107" s="96" t="s">
        <v>240</v>
      </c>
      <c r="F107" s="95" t="s">
        <v>527</v>
      </c>
      <c r="G107" s="96" t="s">
        <v>137</v>
      </c>
      <c r="H107" s="96" t="s">
        <v>150</v>
      </c>
      <c r="I107" s="97">
        <v>9.0600819999999995</v>
      </c>
      <c r="J107" s="98">
        <v>1581</v>
      </c>
      <c r="K107" s="97">
        <v>9.4409860000000002E-3</v>
      </c>
      <c r="L107" s="97">
        <v>0.15268088900000001</v>
      </c>
      <c r="M107" s="99">
        <v>6.2939894473121437E-7</v>
      </c>
      <c r="N107" s="99">
        <f t="shared" si="2"/>
        <v>1.0401235774357847E-3</v>
      </c>
      <c r="O107" s="99">
        <f>L107/'סכום נכסי הקרן'!$C$42</f>
        <v>1.1396444616388644E-4</v>
      </c>
    </row>
    <row r="108" spans="2:15" s="117" customFormat="1">
      <c r="B108" s="85" t="s">
        <v>528</v>
      </c>
      <c r="C108" s="95" t="s">
        <v>529</v>
      </c>
      <c r="D108" s="96" t="s">
        <v>106</v>
      </c>
      <c r="E108" s="96" t="s">
        <v>240</v>
      </c>
      <c r="F108" s="95" t="s">
        <v>530</v>
      </c>
      <c r="G108" s="96" t="s">
        <v>137</v>
      </c>
      <c r="H108" s="96" t="s">
        <v>150</v>
      </c>
      <c r="I108" s="97">
        <v>23.679151000000001</v>
      </c>
      <c r="J108" s="98">
        <v>725</v>
      </c>
      <c r="K108" s="97">
        <v>8.1281050000000001E-3</v>
      </c>
      <c r="L108" s="97">
        <v>0.17980194900000004</v>
      </c>
      <c r="M108" s="99">
        <v>5.9765489780226999E-7</v>
      </c>
      <c r="N108" s="99">
        <f t="shared" si="2"/>
        <v>1.2248831379532152E-3</v>
      </c>
      <c r="O108" s="99">
        <f>L108/'סכום נכסי הקרן'!$C$42</f>
        <v>1.3420821473584922E-4</v>
      </c>
    </row>
    <row r="109" spans="2:15" s="117" customFormat="1">
      <c r="B109" s="85" t="s">
        <v>531</v>
      </c>
      <c r="C109" s="95" t="s">
        <v>532</v>
      </c>
      <c r="D109" s="96" t="s">
        <v>106</v>
      </c>
      <c r="E109" s="96" t="s">
        <v>240</v>
      </c>
      <c r="F109" s="95" t="s">
        <v>533</v>
      </c>
      <c r="G109" s="96" t="s">
        <v>137</v>
      </c>
      <c r="H109" s="96" t="s">
        <v>150</v>
      </c>
      <c r="I109" s="97">
        <v>38.735275000000001</v>
      </c>
      <c r="J109" s="98">
        <v>96.9</v>
      </c>
      <c r="K109" s="95"/>
      <c r="L109" s="97">
        <v>3.7534481999999994E-2</v>
      </c>
      <c r="M109" s="99">
        <v>2.2154093031282337E-7</v>
      </c>
      <c r="N109" s="99">
        <f t="shared" si="2"/>
        <v>2.5569997627561012E-4</v>
      </c>
      <c r="O109" s="99">
        <f>L109/'סכום נכסי הקרן'!$C$42</f>
        <v>2.8016580733809874E-5</v>
      </c>
    </row>
    <row r="110" spans="2:15" s="117" customFormat="1">
      <c r="B110" s="85" t="s">
        <v>534</v>
      </c>
      <c r="C110" s="95" t="s">
        <v>535</v>
      </c>
      <c r="D110" s="96" t="s">
        <v>106</v>
      </c>
      <c r="E110" s="96" t="s">
        <v>240</v>
      </c>
      <c r="F110" s="95" t="s">
        <v>536</v>
      </c>
      <c r="G110" s="96" t="s">
        <v>137</v>
      </c>
      <c r="H110" s="96" t="s">
        <v>150</v>
      </c>
      <c r="I110" s="97">
        <v>94.288685999999998</v>
      </c>
      <c r="J110" s="98">
        <v>117.5</v>
      </c>
      <c r="K110" s="97">
        <v>4.0409300000000007E-3</v>
      </c>
      <c r="L110" s="97">
        <v>0.114830136</v>
      </c>
      <c r="M110" s="99">
        <v>2.6939624571428573E-7</v>
      </c>
      <c r="N110" s="99">
        <f t="shared" si="2"/>
        <v>7.8226903600068566E-4</v>
      </c>
      <c r="O110" s="99">
        <f>L110/'סכום נכסי הקרן'!$C$42</f>
        <v>8.5711793649326712E-5</v>
      </c>
    </row>
    <row r="111" spans="2:15" s="117" customFormat="1">
      <c r="B111" s="85" t="s">
        <v>537</v>
      </c>
      <c r="C111" s="95" t="s">
        <v>538</v>
      </c>
      <c r="D111" s="96" t="s">
        <v>106</v>
      </c>
      <c r="E111" s="96" t="s">
        <v>240</v>
      </c>
      <c r="F111" s="95" t="s">
        <v>539</v>
      </c>
      <c r="G111" s="96" t="s">
        <v>334</v>
      </c>
      <c r="H111" s="96" t="s">
        <v>150</v>
      </c>
      <c r="I111" s="97">
        <v>4.3494279999999996</v>
      </c>
      <c r="J111" s="98">
        <v>3035</v>
      </c>
      <c r="K111" s="95"/>
      <c r="L111" s="97">
        <v>0.13200515100000002</v>
      </c>
      <c r="M111" s="99">
        <v>4.1302190994292519E-7</v>
      </c>
      <c r="N111" s="99">
        <f t="shared" si="2"/>
        <v>8.992721407200541E-4</v>
      </c>
      <c r="O111" s="99">
        <f>L111/'סכום נכסי הקרן'!$C$42</f>
        <v>9.8531610753820018E-5</v>
      </c>
    </row>
    <row r="112" spans="2:15" s="117" customFormat="1">
      <c r="B112" s="85" t="s">
        <v>540</v>
      </c>
      <c r="C112" s="95" t="s">
        <v>541</v>
      </c>
      <c r="D112" s="96" t="s">
        <v>106</v>
      </c>
      <c r="E112" s="96" t="s">
        <v>240</v>
      </c>
      <c r="F112" s="95" t="s">
        <v>542</v>
      </c>
      <c r="G112" s="96" t="s">
        <v>248</v>
      </c>
      <c r="H112" s="96" t="s">
        <v>150</v>
      </c>
      <c r="I112" s="97">
        <v>0.113902</v>
      </c>
      <c r="J112" s="98">
        <v>42.3</v>
      </c>
      <c r="K112" s="95"/>
      <c r="L112" s="97">
        <v>4.8180999999999998E-5</v>
      </c>
      <c r="M112" s="99">
        <v>1.6614439313361642E-8</v>
      </c>
      <c r="N112" s="99">
        <f t="shared" si="2"/>
        <v>3.2822833566572657E-7</v>
      </c>
      <c r="O112" s="99">
        <f>L112/'סכום נכסי הקרן'!$C$42</f>
        <v>3.5963380987532841E-8</v>
      </c>
    </row>
    <row r="113" spans="2:15" s="117" customFormat="1">
      <c r="B113" s="85" t="s">
        <v>543</v>
      </c>
      <c r="C113" s="95" t="s">
        <v>544</v>
      </c>
      <c r="D113" s="96" t="s">
        <v>106</v>
      </c>
      <c r="E113" s="96" t="s">
        <v>240</v>
      </c>
      <c r="F113" s="95" t="s">
        <v>545</v>
      </c>
      <c r="G113" s="96" t="s">
        <v>267</v>
      </c>
      <c r="H113" s="96" t="s">
        <v>150</v>
      </c>
      <c r="I113" s="97">
        <v>5.4989109999999997</v>
      </c>
      <c r="J113" s="98">
        <v>530</v>
      </c>
      <c r="K113" s="95"/>
      <c r="L113" s="97">
        <v>2.9144225999999999E-2</v>
      </c>
      <c r="M113" s="99">
        <v>4.1895274138114018E-7</v>
      </c>
      <c r="N113" s="99">
        <f t="shared" si="2"/>
        <v>1.9854218040816495E-4</v>
      </c>
      <c r="O113" s="99">
        <f>L113/'סכום נכסי הקרן'!$C$42</f>
        <v>2.1753905133242571E-5</v>
      </c>
    </row>
    <row r="114" spans="2:15" s="117" customFormat="1">
      <c r="B114" s="85" t="s">
        <v>546</v>
      </c>
      <c r="C114" s="95" t="s">
        <v>547</v>
      </c>
      <c r="D114" s="96" t="s">
        <v>106</v>
      </c>
      <c r="E114" s="96" t="s">
        <v>240</v>
      </c>
      <c r="F114" s="95" t="s">
        <v>548</v>
      </c>
      <c r="G114" s="96" t="s">
        <v>267</v>
      </c>
      <c r="H114" s="96" t="s">
        <v>150</v>
      </c>
      <c r="I114" s="97">
        <v>12.064397</v>
      </c>
      <c r="J114" s="98">
        <v>1809</v>
      </c>
      <c r="K114" s="95"/>
      <c r="L114" s="97">
        <v>0.218244942</v>
      </c>
      <c r="M114" s="99">
        <v>4.6896670994022385E-7</v>
      </c>
      <c r="N114" s="99">
        <f t="shared" si="2"/>
        <v>1.4867722562861506E-3</v>
      </c>
      <c r="O114" s="99">
        <f>L114/'סכום נכסי הקרן'!$C$42</f>
        <v>1.629029284935557E-4</v>
      </c>
    </row>
    <row r="115" spans="2:15" s="117" customFormat="1">
      <c r="B115" s="85" t="s">
        <v>549</v>
      </c>
      <c r="C115" s="95" t="s">
        <v>550</v>
      </c>
      <c r="D115" s="96" t="s">
        <v>106</v>
      </c>
      <c r="E115" s="96" t="s">
        <v>240</v>
      </c>
      <c r="F115" s="95" t="s">
        <v>551</v>
      </c>
      <c r="G115" s="96" t="s">
        <v>552</v>
      </c>
      <c r="H115" s="96" t="s">
        <v>150</v>
      </c>
      <c r="I115" s="97">
        <v>92.695536000000004</v>
      </c>
      <c r="J115" s="98">
        <v>197.2</v>
      </c>
      <c r="K115" s="97">
        <v>9.0010150000000011E-3</v>
      </c>
      <c r="L115" s="97">
        <v>0.19179661200000001</v>
      </c>
      <c r="M115" s="99">
        <v>6.4289394384298568E-7</v>
      </c>
      <c r="N115" s="99">
        <f t="shared" si="2"/>
        <v>1.3065956028950234E-3</v>
      </c>
      <c r="O115" s="99">
        <f>L115/'סכום נכסי הקרן'!$C$42</f>
        <v>1.4316130070928402E-4</v>
      </c>
    </row>
    <row r="116" spans="2:15" s="117" customFormat="1">
      <c r="B116" s="85" t="s">
        <v>553</v>
      </c>
      <c r="C116" s="95" t="s">
        <v>554</v>
      </c>
      <c r="D116" s="96" t="s">
        <v>106</v>
      </c>
      <c r="E116" s="96" t="s">
        <v>240</v>
      </c>
      <c r="F116" s="95" t="s">
        <v>555</v>
      </c>
      <c r="G116" s="96" t="s">
        <v>259</v>
      </c>
      <c r="H116" s="96" t="s">
        <v>150</v>
      </c>
      <c r="I116" s="97">
        <v>5.3498979999999996</v>
      </c>
      <c r="J116" s="98">
        <v>1442</v>
      </c>
      <c r="K116" s="95"/>
      <c r="L116" s="97">
        <v>7.7145535000000001E-2</v>
      </c>
      <c r="M116" s="99">
        <v>6.0484798862728425E-7</v>
      </c>
      <c r="N116" s="99">
        <f t="shared" si="2"/>
        <v>5.2554638876511613E-4</v>
      </c>
      <c r="O116" s="99">
        <f>L116/'סכום נכסי הקרן'!$C$42</f>
        <v>5.7583160720866101E-5</v>
      </c>
    </row>
    <row r="117" spans="2:15" s="117" customFormat="1">
      <c r="B117" s="85" t="s">
        <v>556</v>
      </c>
      <c r="C117" s="95" t="s">
        <v>557</v>
      </c>
      <c r="D117" s="96" t="s">
        <v>106</v>
      </c>
      <c r="E117" s="96" t="s">
        <v>240</v>
      </c>
      <c r="F117" s="95" t="s">
        <v>558</v>
      </c>
      <c r="G117" s="96" t="s">
        <v>173</v>
      </c>
      <c r="H117" s="96" t="s">
        <v>150</v>
      </c>
      <c r="I117" s="97">
        <v>2.8005819999999999</v>
      </c>
      <c r="J117" s="98">
        <v>6806</v>
      </c>
      <c r="K117" s="95"/>
      <c r="L117" s="97">
        <v>0.19060760500000001</v>
      </c>
      <c r="M117" s="99">
        <v>3.3956203175942662E-7</v>
      </c>
      <c r="N117" s="99">
        <f t="shared" si="2"/>
        <v>1.298495609355975E-3</v>
      </c>
      <c r="O117" s="99">
        <f>L117/'סכום נכסי הקרן'!$C$42</f>
        <v>1.4227379916847244E-4</v>
      </c>
    </row>
    <row r="118" spans="2:15" s="117" customFormat="1">
      <c r="B118" s="85" t="s">
        <v>559</v>
      </c>
      <c r="C118" s="95" t="s">
        <v>560</v>
      </c>
      <c r="D118" s="96" t="s">
        <v>106</v>
      </c>
      <c r="E118" s="96" t="s">
        <v>240</v>
      </c>
      <c r="F118" s="95" t="s">
        <v>561</v>
      </c>
      <c r="G118" s="96" t="s">
        <v>267</v>
      </c>
      <c r="H118" s="96" t="s">
        <v>150</v>
      </c>
      <c r="I118" s="97">
        <v>61.667518000000001</v>
      </c>
      <c r="J118" s="98">
        <v>671.8</v>
      </c>
      <c r="K118" s="95"/>
      <c r="L118" s="97">
        <v>0.41428238900000003</v>
      </c>
      <c r="M118" s="99">
        <v>7.3214628256491741E-7</v>
      </c>
      <c r="N118" s="99">
        <f t="shared" si="2"/>
        <v>2.8222581315682765E-3</v>
      </c>
      <c r="O118" s="99">
        <f>L118/'סכום נכסי הקרן'!$C$42</f>
        <v>3.092296837349222E-4</v>
      </c>
    </row>
    <row r="119" spans="2:15" s="117" customFormat="1">
      <c r="B119" s="85" t="s">
        <v>562</v>
      </c>
      <c r="C119" s="95" t="s">
        <v>563</v>
      </c>
      <c r="D119" s="96" t="s">
        <v>106</v>
      </c>
      <c r="E119" s="96" t="s">
        <v>240</v>
      </c>
      <c r="F119" s="95" t="s">
        <v>564</v>
      </c>
      <c r="G119" s="96" t="s">
        <v>267</v>
      </c>
      <c r="H119" s="96" t="s">
        <v>150</v>
      </c>
      <c r="I119" s="97">
        <v>14.602489</v>
      </c>
      <c r="J119" s="98">
        <v>1155</v>
      </c>
      <c r="K119" s="95"/>
      <c r="L119" s="97">
        <v>0.16865875</v>
      </c>
      <c r="M119" s="99">
        <v>8.6935955493996339E-7</v>
      </c>
      <c r="N119" s="99">
        <f t="shared" si="2"/>
        <v>1.1489711879778721E-3</v>
      </c>
      <c r="O119" s="99">
        <f>L119/'סכום נכסי הקרן'!$C$42</f>
        <v>1.2589068062371172E-4</v>
      </c>
    </row>
    <row r="120" spans="2:15" s="117" customFormat="1">
      <c r="B120" s="85" t="s">
        <v>565</v>
      </c>
      <c r="C120" s="95" t="s">
        <v>566</v>
      </c>
      <c r="D120" s="96" t="s">
        <v>106</v>
      </c>
      <c r="E120" s="96" t="s">
        <v>240</v>
      </c>
      <c r="F120" s="95" t="s">
        <v>567</v>
      </c>
      <c r="G120" s="96" t="s">
        <v>347</v>
      </c>
      <c r="H120" s="96" t="s">
        <v>150</v>
      </c>
      <c r="I120" s="97">
        <v>75.473883000000001</v>
      </c>
      <c r="J120" s="98">
        <v>11.5</v>
      </c>
      <c r="K120" s="95"/>
      <c r="L120" s="97">
        <v>8.6794969999999996E-3</v>
      </c>
      <c r="M120" s="99">
        <v>1.8329829999051279E-7</v>
      </c>
      <c r="N120" s="99">
        <f t="shared" si="2"/>
        <v>5.9128221803733143E-5</v>
      </c>
      <c r="O120" s="99">
        <f>L120/'סכום נכסי הקרן'!$C$42</f>
        <v>6.4785715819752249E-6</v>
      </c>
    </row>
    <row r="121" spans="2:15" s="117" customFormat="1">
      <c r="B121" s="86"/>
      <c r="C121" s="95"/>
      <c r="D121" s="95"/>
      <c r="E121" s="95"/>
      <c r="F121" s="95"/>
      <c r="G121" s="95"/>
      <c r="H121" s="95"/>
      <c r="I121" s="97"/>
      <c r="J121" s="98"/>
      <c r="K121" s="95"/>
      <c r="L121" s="95"/>
      <c r="M121" s="95"/>
      <c r="N121" s="99"/>
      <c r="O121" s="95"/>
    </row>
    <row r="122" spans="2:15" s="117" customFormat="1">
      <c r="B122" s="83" t="s">
        <v>214</v>
      </c>
      <c r="C122" s="91"/>
      <c r="D122" s="91"/>
      <c r="E122" s="91"/>
      <c r="F122" s="91"/>
      <c r="G122" s="91"/>
      <c r="H122" s="91"/>
      <c r="I122" s="92"/>
      <c r="J122" s="93"/>
      <c r="K122" s="92">
        <v>5.1064809999999995E-3</v>
      </c>
      <c r="L122" s="92">
        <v>17.156540728999996</v>
      </c>
      <c r="M122" s="91"/>
      <c r="N122" s="94">
        <f t="shared" ref="N122:N144" si="3">L122/$L$11</f>
        <v>0.11687725056061352</v>
      </c>
      <c r="O122" s="94">
        <f>L122/'סכום נכסי הקרן'!$C$42</f>
        <v>1.2806027493517181E-2</v>
      </c>
    </row>
    <row r="123" spans="2:15" s="117" customFormat="1">
      <c r="B123" s="84" t="s">
        <v>47</v>
      </c>
      <c r="C123" s="91"/>
      <c r="D123" s="91"/>
      <c r="E123" s="91"/>
      <c r="F123" s="91"/>
      <c r="G123" s="91"/>
      <c r="H123" s="91"/>
      <c r="I123" s="92"/>
      <c r="J123" s="93"/>
      <c r="K123" s="92">
        <v>3.0010909999999996E-3</v>
      </c>
      <c r="L123" s="92">
        <f>SUM(L124:L144)</f>
        <v>11.896823137000002</v>
      </c>
      <c r="M123" s="91"/>
      <c r="N123" s="94">
        <f t="shared" si="3"/>
        <v>8.1045940473776362E-2</v>
      </c>
      <c r="O123" s="94">
        <f>L123/'סכום נכסי הקרן'!$C$42</f>
        <v>8.8800561013101988E-3</v>
      </c>
    </row>
    <row r="124" spans="2:15" s="117" customFormat="1">
      <c r="B124" s="85" t="s">
        <v>568</v>
      </c>
      <c r="C124" s="95" t="s">
        <v>569</v>
      </c>
      <c r="D124" s="96" t="s">
        <v>570</v>
      </c>
      <c r="E124" s="96" t="s">
        <v>571</v>
      </c>
      <c r="F124" s="95" t="s">
        <v>350</v>
      </c>
      <c r="G124" s="96" t="s">
        <v>178</v>
      </c>
      <c r="H124" s="96" t="s">
        <v>149</v>
      </c>
      <c r="I124" s="97">
        <v>15.010871</v>
      </c>
      <c r="J124" s="98">
        <v>794</v>
      </c>
      <c r="K124" s="95"/>
      <c r="L124" s="97">
        <v>0.43288468400000002</v>
      </c>
      <c r="M124" s="99">
        <v>4.428473984195484E-7</v>
      </c>
      <c r="N124" s="99">
        <f t="shared" si="3"/>
        <v>2.9489844412632364E-3</v>
      </c>
      <c r="O124" s="99">
        <f>L124/'סכום נכסי הקרן'!$C$42</f>
        <v>3.2311485470122586E-4</v>
      </c>
    </row>
    <row r="125" spans="2:15" s="117" customFormat="1">
      <c r="B125" s="85" t="s">
        <v>572</v>
      </c>
      <c r="C125" s="95" t="s">
        <v>573</v>
      </c>
      <c r="D125" s="96" t="s">
        <v>570</v>
      </c>
      <c r="E125" s="96" t="s">
        <v>571</v>
      </c>
      <c r="F125" s="95" t="s">
        <v>574</v>
      </c>
      <c r="G125" s="96" t="s">
        <v>575</v>
      </c>
      <c r="H125" s="96" t="s">
        <v>149</v>
      </c>
      <c r="I125" s="97">
        <v>2.1201400000000001</v>
      </c>
      <c r="J125" s="98">
        <v>12649</v>
      </c>
      <c r="K125" s="95"/>
      <c r="L125" s="97">
        <v>0.97401718600000009</v>
      </c>
      <c r="M125" s="99">
        <v>1.3572051317351388E-8</v>
      </c>
      <c r="N125" s="99">
        <f t="shared" si="3"/>
        <v>6.6353965229155572E-3</v>
      </c>
      <c r="O125" s="99">
        <f>L125/'סכום נכסי הקרן'!$C$42</f>
        <v>7.2702831299729443E-4</v>
      </c>
    </row>
    <row r="126" spans="2:15" s="117" customFormat="1">
      <c r="B126" s="85" t="s">
        <v>576</v>
      </c>
      <c r="C126" s="95" t="s">
        <v>577</v>
      </c>
      <c r="D126" s="96" t="s">
        <v>570</v>
      </c>
      <c r="E126" s="96" t="s">
        <v>571</v>
      </c>
      <c r="F126" s="95" t="s">
        <v>578</v>
      </c>
      <c r="G126" s="96" t="s">
        <v>575</v>
      </c>
      <c r="H126" s="96" t="s">
        <v>149</v>
      </c>
      <c r="I126" s="97">
        <v>0.79321200000000003</v>
      </c>
      <c r="J126" s="98">
        <v>11905</v>
      </c>
      <c r="K126" s="95"/>
      <c r="L126" s="97">
        <v>0.34297661900000009</v>
      </c>
      <c r="M126" s="99">
        <v>2.1326311995998069E-8</v>
      </c>
      <c r="N126" s="99">
        <f t="shared" si="3"/>
        <v>2.336494568950998E-3</v>
      </c>
      <c r="O126" s="99">
        <f>L126/'סכום נכסי הקרן'!$C$42</f>
        <v>2.5600545482478359E-4</v>
      </c>
    </row>
    <row r="127" spans="2:15" s="117" customFormat="1">
      <c r="B127" s="85" t="s">
        <v>579</v>
      </c>
      <c r="C127" s="95" t="s">
        <v>580</v>
      </c>
      <c r="D127" s="96" t="s">
        <v>109</v>
      </c>
      <c r="E127" s="96" t="s">
        <v>571</v>
      </c>
      <c r="F127" s="95" t="s">
        <v>581</v>
      </c>
      <c r="G127" s="96" t="s">
        <v>582</v>
      </c>
      <c r="H127" s="96" t="s">
        <v>152</v>
      </c>
      <c r="I127" s="97">
        <v>15.640800000000002</v>
      </c>
      <c r="J127" s="98">
        <v>764.5</v>
      </c>
      <c r="K127" s="95"/>
      <c r="L127" s="97">
        <v>0.56589551500000002</v>
      </c>
      <c r="M127" s="99">
        <v>1.020094966896905E-7</v>
      </c>
      <c r="N127" s="99">
        <f t="shared" si="3"/>
        <v>3.8551076783202758E-3</v>
      </c>
      <c r="O127" s="99">
        <f>L127/'סכום נכסי הקרן'!$C$42</f>
        <v>4.223971276038502E-4</v>
      </c>
    </row>
    <row r="128" spans="2:15" s="117" customFormat="1">
      <c r="B128" s="85" t="s">
        <v>583</v>
      </c>
      <c r="C128" s="95" t="s">
        <v>584</v>
      </c>
      <c r="D128" s="96" t="s">
        <v>570</v>
      </c>
      <c r="E128" s="96" t="s">
        <v>571</v>
      </c>
      <c r="F128" s="95" t="s">
        <v>585</v>
      </c>
      <c r="G128" s="96" t="s">
        <v>430</v>
      </c>
      <c r="H128" s="96" t="s">
        <v>149</v>
      </c>
      <c r="I128" s="97">
        <v>4.3138290000000001</v>
      </c>
      <c r="J128" s="98">
        <v>733</v>
      </c>
      <c r="K128" s="95"/>
      <c r="L128" s="97">
        <v>0.114845184</v>
      </c>
      <c r="M128" s="99">
        <v>1.2980563168138838E-7</v>
      </c>
      <c r="N128" s="99">
        <f t="shared" si="3"/>
        <v>7.8237154902438999E-4</v>
      </c>
      <c r="O128" s="99">
        <f>L128/'סכום נכסי הקרן'!$C$42</f>
        <v>8.5723025814642937E-5</v>
      </c>
    </row>
    <row r="129" spans="2:15" s="117" customFormat="1">
      <c r="B129" s="85" t="s">
        <v>586</v>
      </c>
      <c r="C129" s="95" t="s">
        <v>587</v>
      </c>
      <c r="D129" s="96" t="s">
        <v>588</v>
      </c>
      <c r="E129" s="96" t="s">
        <v>571</v>
      </c>
      <c r="F129" s="95">
        <v>29389</v>
      </c>
      <c r="G129" s="96" t="s">
        <v>244</v>
      </c>
      <c r="H129" s="96" t="s">
        <v>149</v>
      </c>
      <c r="I129" s="97">
        <v>0.39474399999999998</v>
      </c>
      <c r="J129" s="98">
        <v>12879</v>
      </c>
      <c r="K129" s="97">
        <v>7.1090399999999994E-4</v>
      </c>
      <c r="L129" s="97">
        <v>0.18535844199999998</v>
      </c>
      <c r="M129" s="99">
        <v>3.7018320675844868E-9</v>
      </c>
      <c r="N129" s="99">
        <f t="shared" si="3"/>
        <v>1.2627362013916711E-3</v>
      </c>
      <c r="O129" s="99">
        <f>L129/'סכום נכסי הקרן'!$C$42</f>
        <v>1.3835570596088724E-4</v>
      </c>
    </row>
    <row r="130" spans="2:15" s="117" customFormat="1">
      <c r="B130" s="85" t="s">
        <v>589</v>
      </c>
      <c r="C130" s="95" t="s">
        <v>590</v>
      </c>
      <c r="D130" s="96" t="s">
        <v>570</v>
      </c>
      <c r="E130" s="96" t="s">
        <v>571</v>
      </c>
      <c r="F130" s="95" t="s">
        <v>591</v>
      </c>
      <c r="G130" s="96" t="s">
        <v>377</v>
      </c>
      <c r="H130" s="96" t="s">
        <v>149</v>
      </c>
      <c r="I130" s="97">
        <v>2.7415569999999998</v>
      </c>
      <c r="J130" s="98">
        <v>3415</v>
      </c>
      <c r="K130" s="97">
        <v>2.290187E-3</v>
      </c>
      <c r="L130" s="97">
        <v>0.34233313600000004</v>
      </c>
      <c r="M130" s="99">
        <v>1.2846066973591397E-7</v>
      </c>
      <c r="N130" s="99">
        <f t="shared" si="3"/>
        <v>2.3321109041428952E-3</v>
      </c>
      <c r="O130" s="99">
        <f>L130/'סכום נכסי הקרן'!$C$42</f>
        <v>2.5552514465504862E-4</v>
      </c>
    </row>
    <row r="131" spans="2:15" s="117" customFormat="1">
      <c r="B131" s="85" t="s">
        <v>592</v>
      </c>
      <c r="C131" s="95" t="s">
        <v>593</v>
      </c>
      <c r="D131" s="96" t="s">
        <v>570</v>
      </c>
      <c r="E131" s="96" t="s">
        <v>571</v>
      </c>
      <c r="F131" s="95" t="s">
        <v>429</v>
      </c>
      <c r="G131" s="96" t="s">
        <v>430</v>
      </c>
      <c r="H131" s="96" t="s">
        <v>149</v>
      </c>
      <c r="I131" s="97">
        <v>3.4385479999999999</v>
      </c>
      <c r="J131" s="98">
        <v>573</v>
      </c>
      <c r="K131" s="95"/>
      <c r="L131" s="97">
        <v>7.1560858999999991E-2</v>
      </c>
      <c r="M131" s="99">
        <v>8.5392579484704887E-8</v>
      </c>
      <c r="N131" s="99">
        <f t="shared" si="3"/>
        <v>4.875013314040748E-4</v>
      </c>
      <c r="O131" s="99">
        <f>L131/'סכום נכסי הקרן'!$C$42</f>
        <v>5.3414633071379133E-5</v>
      </c>
    </row>
    <row r="132" spans="2:15" s="117" customFormat="1">
      <c r="B132" s="85" t="s">
        <v>594</v>
      </c>
      <c r="C132" s="95" t="s">
        <v>595</v>
      </c>
      <c r="D132" s="96" t="s">
        <v>570</v>
      </c>
      <c r="E132" s="96" t="s">
        <v>571</v>
      </c>
      <c r="F132" s="95" t="s">
        <v>596</v>
      </c>
      <c r="G132" s="96" t="s">
        <v>25</v>
      </c>
      <c r="H132" s="96" t="s">
        <v>149</v>
      </c>
      <c r="I132" s="97">
        <v>5.5978649999999996</v>
      </c>
      <c r="J132" s="98">
        <v>2380</v>
      </c>
      <c r="K132" s="95"/>
      <c r="L132" s="97">
        <v>0.48388837800000001</v>
      </c>
      <c r="M132" s="99">
        <v>1.5912919606775961E-7</v>
      </c>
      <c r="N132" s="99">
        <f t="shared" si="3"/>
        <v>3.2964421028813845E-3</v>
      </c>
      <c r="O132" s="99">
        <f>L132/'סכום נכסי הקרן'!$C$42</f>
        <v>3.6118515791397658E-4</v>
      </c>
    </row>
    <row r="133" spans="2:15" s="117" customFormat="1">
      <c r="B133" s="85" t="s">
        <v>597</v>
      </c>
      <c r="C133" s="95" t="s">
        <v>598</v>
      </c>
      <c r="D133" s="96" t="s">
        <v>570</v>
      </c>
      <c r="E133" s="96" t="s">
        <v>571</v>
      </c>
      <c r="F133" s="95" t="s">
        <v>599</v>
      </c>
      <c r="G133" s="96" t="s">
        <v>600</v>
      </c>
      <c r="H133" s="96" t="s">
        <v>149</v>
      </c>
      <c r="I133" s="97">
        <v>14.219066</v>
      </c>
      <c r="J133" s="98">
        <v>500</v>
      </c>
      <c r="K133" s="95"/>
      <c r="L133" s="97">
        <v>0.25821824199999999</v>
      </c>
      <c r="M133" s="99">
        <v>5.2316679163521293E-7</v>
      </c>
      <c r="N133" s="99">
        <f t="shared" si="3"/>
        <v>1.7590864409246345E-3</v>
      </c>
      <c r="O133" s="99">
        <f>L133/'סכום נכסי הקרן'!$C$42</f>
        <v>1.9273989778080476E-4</v>
      </c>
    </row>
    <row r="134" spans="2:15" s="117" customFormat="1">
      <c r="B134" s="85" t="s">
        <v>601</v>
      </c>
      <c r="C134" s="95" t="s">
        <v>602</v>
      </c>
      <c r="D134" s="96" t="s">
        <v>570</v>
      </c>
      <c r="E134" s="96" t="s">
        <v>571</v>
      </c>
      <c r="F134" s="95" t="s">
        <v>310</v>
      </c>
      <c r="G134" s="96" t="s">
        <v>178</v>
      </c>
      <c r="H134" s="96" t="s">
        <v>149</v>
      </c>
      <c r="I134" s="97">
        <v>8.5724250000000008</v>
      </c>
      <c r="J134" s="98">
        <v>12251</v>
      </c>
      <c r="K134" s="95"/>
      <c r="L134" s="97">
        <v>3.814354486</v>
      </c>
      <c r="M134" s="99">
        <v>1.3820367952116962E-7</v>
      </c>
      <c r="N134" s="99">
        <f t="shared" si="3"/>
        <v>2.5984915725677713E-2</v>
      </c>
      <c r="O134" s="99">
        <f>L134/'סכום נכסי הקרן'!$C$42</f>
        <v>2.8471198937656548E-3</v>
      </c>
    </row>
    <row r="135" spans="2:15" s="117" customFormat="1">
      <c r="B135" s="85" t="s">
        <v>603</v>
      </c>
      <c r="C135" s="95" t="s">
        <v>604</v>
      </c>
      <c r="D135" s="96" t="s">
        <v>570</v>
      </c>
      <c r="E135" s="96" t="s">
        <v>571</v>
      </c>
      <c r="F135" s="95" t="s">
        <v>405</v>
      </c>
      <c r="G135" s="96" t="s">
        <v>289</v>
      </c>
      <c r="H135" s="96" t="s">
        <v>149</v>
      </c>
      <c r="I135" s="97">
        <v>6.3555420000000007</v>
      </c>
      <c r="J135" s="98">
        <v>2518</v>
      </c>
      <c r="K135" s="95"/>
      <c r="L135" s="97">
        <v>0.58123823600000002</v>
      </c>
      <c r="M135" s="99">
        <v>2.2765436954341015E-7</v>
      </c>
      <c r="N135" s="99">
        <f t="shared" si="3"/>
        <v>3.9596284599232642E-3</v>
      </c>
      <c r="O135" s="99">
        <f>L135/'סכום נכסי הקרן'!$C$42</f>
        <v>4.3384927929660092E-4</v>
      </c>
    </row>
    <row r="136" spans="2:15" s="117" customFormat="1">
      <c r="B136" s="85" t="s">
        <v>607</v>
      </c>
      <c r="C136" s="95" t="s">
        <v>608</v>
      </c>
      <c r="D136" s="96" t="s">
        <v>570</v>
      </c>
      <c r="E136" s="96" t="s">
        <v>571</v>
      </c>
      <c r="F136" s="95" t="s">
        <v>423</v>
      </c>
      <c r="G136" s="96" t="s">
        <v>259</v>
      </c>
      <c r="H136" s="96" t="s">
        <v>149</v>
      </c>
      <c r="I136" s="97">
        <v>0.55083199999999999</v>
      </c>
      <c r="J136" s="98">
        <v>374</v>
      </c>
      <c r="K136" s="95"/>
      <c r="L136" s="97">
        <v>7.4823219999999996E-3</v>
      </c>
      <c r="M136" s="99">
        <v>3.3730787274684022E-9</v>
      </c>
      <c r="N136" s="99">
        <f t="shared" si="3"/>
        <v>5.0972584566012545E-5</v>
      </c>
      <c r="O136" s="99">
        <f>L136/'סכום נכסי הקרן'!$C$42</f>
        <v>5.5849732624353729E-6</v>
      </c>
    </row>
    <row r="137" spans="2:15" s="117" customFormat="1">
      <c r="B137" s="85" t="s">
        <v>611</v>
      </c>
      <c r="C137" s="95" t="s">
        <v>612</v>
      </c>
      <c r="D137" s="96" t="s">
        <v>109</v>
      </c>
      <c r="E137" s="96" t="s">
        <v>571</v>
      </c>
      <c r="F137" s="95" t="s">
        <v>542</v>
      </c>
      <c r="G137" s="96" t="s">
        <v>248</v>
      </c>
      <c r="H137" s="96" t="s">
        <v>152</v>
      </c>
      <c r="I137" s="97">
        <v>0.13970199999999999</v>
      </c>
      <c r="J137" s="98">
        <v>35</v>
      </c>
      <c r="K137" s="95"/>
      <c r="L137" s="97">
        <v>2.31404E-4</v>
      </c>
      <c r="M137" s="99">
        <v>2.0377784419547048E-8</v>
      </c>
      <c r="N137" s="99">
        <f t="shared" si="3"/>
        <v>1.5764170479315869E-6</v>
      </c>
      <c r="O137" s="99">
        <f>L137/'סכום נכסי הקרן'!$C$42</f>
        <v>1.7272514505799068E-7</v>
      </c>
    </row>
    <row r="138" spans="2:15" s="117" customFormat="1">
      <c r="B138" s="85" t="s">
        <v>613</v>
      </c>
      <c r="C138" s="95" t="s">
        <v>614</v>
      </c>
      <c r="D138" s="96" t="s">
        <v>570</v>
      </c>
      <c r="E138" s="96" t="s">
        <v>571</v>
      </c>
      <c r="F138" s="95" t="s">
        <v>436</v>
      </c>
      <c r="G138" s="96" t="s">
        <v>430</v>
      </c>
      <c r="H138" s="96" t="s">
        <v>149</v>
      </c>
      <c r="I138" s="97">
        <v>2.9040789999999999</v>
      </c>
      <c r="J138" s="98">
        <v>831</v>
      </c>
      <c r="K138" s="95"/>
      <c r="L138" s="97">
        <v>8.7650694000000001E-2</v>
      </c>
      <c r="M138" s="99">
        <v>1.0236915760406428E-7</v>
      </c>
      <c r="N138" s="99">
        <f t="shared" si="3"/>
        <v>5.9711175383586656E-4</v>
      </c>
      <c r="O138" s="99">
        <f>L138/'סכום נכסי הקרן'!$C$42</f>
        <v>6.5424447440768331E-5</v>
      </c>
    </row>
    <row r="139" spans="2:15" s="117" customFormat="1">
      <c r="B139" s="85" t="s">
        <v>617</v>
      </c>
      <c r="C139" s="95" t="s">
        <v>618</v>
      </c>
      <c r="D139" s="96" t="s">
        <v>570</v>
      </c>
      <c r="E139" s="96" t="s">
        <v>571</v>
      </c>
      <c r="F139" s="95" t="s">
        <v>619</v>
      </c>
      <c r="G139" s="96" t="s">
        <v>620</v>
      </c>
      <c r="H139" s="96" t="s">
        <v>149</v>
      </c>
      <c r="I139" s="97">
        <v>4.0411429999999999</v>
      </c>
      <c r="J139" s="98">
        <v>3768</v>
      </c>
      <c r="K139" s="95"/>
      <c r="L139" s="97">
        <v>0.55304565400000005</v>
      </c>
      <c r="M139" s="99">
        <v>8.5517377485402357E-8</v>
      </c>
      <c r="N139" s="99">
        <f t="shared" si="3"/>
        <v>3.767569260903329E-3</v>
      </c>
      <c r="O139" s="99">
        <f>L139/'סכום נכסי הקרן'!$C$42</f>
        <v>4.1280570262761812E-4</v>
      </c>
    </row>
    <row r="140" spans="2:15" s="117" customFormat="1">
      <c r="B140" s="85" t="s">
        <v>621</v>
      </c>
      <c r="C140" s="95" t="s">
        <v>622</v>
      </c>
      <c r="D140" s="96" t="s">
        <v>570</v>
      </c>
      <c r="E140" s="96" t="s">
        <v>571</v>
      </c>
      <c r="F140" s="95" t="s">
        <v>292</v>
      </c>
      <c r="G140" s="96" t="s">
        <v>267</v>
      </c>
      <c r="H140" s="96" t="s">
        <v>149</v>
      </c>
      <c r="I140" s="97">
        <v>24.673734</v>
      </c>
      <c r="J140" s="98">
        <v>1568</v>
      </c>
      <c r="K140" s="95"/>
      <c r="L140" s="97">
        <v>1.4051632519999999</v>
      </c>
      <c r="M140" s="99">
        <v>2.2649155730262467E-8</v>
      </c>
      <c r="N140" s="99">
        <f t="shared" si="3"/>
        <v>9.5725367996222551E-3</v>
      </c>
      <c r="O140" s="99">
        <f>L140/'סכום נכסי הקרן'!$C$42</f>
        <v>1.0488454241580005E-3</v>
      </c>
    </row>
    <row r="141" spans="2:15" s="117" customFormat="1">
      <c r="B141" s="85" t="s">
        <v>623</v>
      </c>
      <c r="C141" s="95" t="s">
        <v>624</v>
      </c>
      <c r="D141" s="96" t="s">
        <v>570</v>
      </c>
      <c r="E141" s="96" t="s">
        <v>571</v>
      </c>
      <c r="F141" s="95" t="s">
        <v>288</v>
      </c>
      <c r="G141" s="96" t="s">
        <v>289</v>
      </c>
      <c r="H141" s="96" t="s">
        <v>149</v>
      </c>
      <c r="I141" s="97">
        <v>7.2102599999999999</v>
      </c>
      <c r="J141" s="98">
        <v>1656</v>
      </c>
      <c r="K141" s="95"/>
      <c r="L141" s="97">
        <v>0.43366771100000001</v>
      </c>
      <c r="M141" s="99">
        <v>6.8096822785769271E-8</v>
      </c>
      <c r="N141" s="99">
        <f t="shared" si="3"/>
        <v>2.9543187358812666E-3</v>
      </c>
      <c r="O141" s="99">
        <f>L141/'סכום נכסי הקרן'!$C$42</f>
        <v>3.2369932364799999E-4</v>
      </c>
    </row>
    <row r="142" spans="2:15" s="117" customFormat="1">
      <c r="B142" s="85" t="s">
        <v>625</v>
      </c>
      <c r="C142" s="95" t="s">
        <v>626</v>
      </c>
      <c r="D142" s="96" t="s">
        <v>570</v>
      </c>
      <c r="E142" s="96" t="s">
        <v>571</v>
      </c>
      <c r="F142" s="95" t="s">
        <v>627</v>
      </c>
      <c r="G142" s="96" t="s">
        <v>628</v>
      </c>
      <c r="H142" s="96" t="s">
        <v>149</v>
      </c>
      <c r="I142" s="97">
        <v>2.6313930000000001</v>
      </c>
      <c r="J142" s="98">
        <v>3694</v>
      </c>
      <c r="K142" s="95"/>
      <c r="L142" s="97">
        <v>0.35304372299999998</v>
      </c>
      <c r="M142" s="99">
        <v>1.2850830586152097E-7</v>
      </c>
      <c r="N142" s="99">
        <f t="shared" si="3"/>
        <v>2.4050757273099727E-3</v>
      </c>
      <c r="O142" s="99">
        <f>L142/'סכום נכסי הקרן'!$C$42</f>
        <v>2.6351976744994938E-4</v>
      </c>
    </row>
    <row r="143" spans="2:15" s="117" customFormat="1">
      <c r="B143" s="85" t="s">
        <v>629</v>
      </c>
      <c r="C143" s="95" t="s">
        <v>630</v>
      </c>
      <c r="D143" s="96" t="s">
        <v>570</v>
      </c>
      <c r="E143" s="96" t="s">
        <v>571</v>
      </c>
      <c r="F143" s="95" t="s">
        <v>631</v>
      </c>
      <c r="G143" s="96" t="s">
        <v>575</v>
      </c>
      <c r="H143" s="96" t="s">
        <v>149</v>
      </c>
      <c r="I143" s="97">
        <v>0.96828499999999995</v>
      </c>
      <c r="J143" s="98">
        <v>5986</v>
      </c>
      <c r="K143" s="95"/>
      <c r="L143" s="97">
        <v>0.21051624599999999</v>
      </c>
      <c r="M143" s="99">
        <v>1.4820867382085491E-8</v>
      </c>
      <c r="N143" s="99">
        <f t="shared" si="3"/>
        <v>1.43412127301585E-3</v>
      </c>
      <c r="O143" s="99">
        <f>L143/'סכום נכסי הקרן'!$C$42</f>
        <v>1.5713405614169873E-4</v>
      </c>
    </row>
    <row r="144" spans="2:15" s="117" customFormat="1">
      <c r="B144" s="85" t="s">
        <v>632</v>
      </c>
      <c r="C144" s="95" t="s">
        <v>633</v>
      </c>
      <c r="D144" s="96" t="s">
        <v>570</v>
      </c>
      <c r="E144" s="96" t="s">
        <v>571</v>
      </c>
      <c r="F144" s="95" t="s">
        <v>634</v>
      </c>
      <c r="G144" s="96" t="s">
        <v>575</v>
      </c>
      <c r="H144" s="96" t="s">
        <v>149</v>
      </c>
      <c r="I144" s="97">
        <v>1.5459590000000001</v>
      </c>
      <c r="J144" s="98">
        <v>12083</v>
      </c>
      <c r="K144" s="95"/>
      <c r="L144" s="97">
        <v>0.67845116399999994</v>
      </c>
      <c r="M144" s="99">
        <v>3.1974604789298208E-8</v>
      </c>
      <c r="N144" s="99">
        <f t="shared" si="3"/>
        <v>4.6218819947737673E-3</v>
      </c>
      <c r="O144" s="99">
        <f>L144/'סכום נכסי הקרן'!$C$42</f>
        <v>5.0641119305052046E-4</v>
      </c>
    </row>
    <row r="145" spans="2:15" s="117" customFormat="1">
      <c r="B145" s="86"/>
      <c r="C145" s="95"/>
      <c r="D145" s="95"/>
      <c r="E145" s="95"/>
      <c r="F145" s="95"/>
      <c r="G145" s="95"/>
      <c r="H145" s="95"/>
      <c r="I145" s="97"/>
      <c r="J145" s="98"/>
      <c r="K145" s="95"/>
      <c r="L145" s="95"/>
      <c r="M145" s="95"/>
      <c r="N145" s="99"/>
      <c r="O145" s="95"/>
    </row>
    <row r="146" spans="2:15" s="117" customFormat="1">
      <c r="B146" s="84" t="s">
        <v>46</v>
      </c>
      <c r="C146" s="91"/>
      <c r="D146" s="91"/>
      <c r="E146" s="91"/>
      <c r="F146" s="91"/>
      <c r="G146" s="91"/>
      <c r="H146" s="91"/>
      <c r="I146" s="92"/>
      <c r="J146" s="93"/>
      <c r="K146" s="92">
        <v>2.10539E-3</v>
      </c>
      <c r="L146" s="92">
        <f>SUM(L147:L154)</f>
        <v>5.2597175919999994</v>
      </c>
      <c r="M146" s="91"/>
      <c r="N146" s="94">
        <f t="shared" ref="N146:N154" si="4">L146/$L$11</f>
        <v>3.5831310086837195E-2</v>
      </c>
      <c r="O146" s="94">
        <f>L146/'סכום נכסי הקרן'!$C$42</f>
        <v>3.925971392206986E-3</v>
      </c>
    </row>
    <row r="147" spans="2:15" s="117" customFormat="1">
      <c r="B147" s="85" t="s">
        <v>635</v>
      </c>
      <c r="C147" s="95" t="s">
        <v>636</v>
      </c>
      <c r="D147" s="96" t="s">
        <v>588</v>
      </c>
      <c r="E147" s="96" t="s">
        <v>571</v>
      </c>
      <c r="F147" s="95"/>
      <c r="G147" s="96" t="s">
        <v>244</v>
      </c>
      <c r="H147" s="96" t="s">
        <v>149</v>
      </c>
      <c r="I147" s="97">
        <v>1.7130400000000001</v>
      </c>
      <c r="J147" s="98">
        <v>2731</v>
      </c>
      <c r="K147" s="95"/>
      <c r="L147" s="97">
        <v>0.16991630100000002</v>
      </c>
      <c r="M147" s="99">
        <v>4.4440236138537806E-9</v>
      </c>
      <c r="N147" s="99">
        <f t="shared" si="4"/>
        <v>1.1575381307923588E-3</v>
      </c>
      <c r="O147" s="99">
        <f>L147/'סכום נכסי הקרן'!$C$42</f>
        <v>1.2682934494625078E-4</v>
      </c>
    </row>
    <row r="148" spans="2:15" s="117" customFormat="1">
      <c r="B148" s="85" t="s">
        <v>637</v>
      </c>
      <c r="C148" s="95" t="s">
        <v>638</v>
      </c>
      <c r="D148" s="96" t="s">
        <v>570</v>
      </c>
      <c r="E148" s="96" t="s">
        <v>571</v>
      </c>
      <c r="F148" s="95"/>
      <c r="G148" s="96" t="s">
        <v>628</v>
      </c>
      <c r="H148" s="96" t="s">
        <v>149</v>
      </c>
      <c r="I148" s="97">
        <v>13.480880000000003</v>
      </c>
      <c r="J148" s="98">
        <v>2834</v>
      </c>
      <c r="K148" s="95"/>
      <c r="L148" s="97">
        <v>1.3875988420000001</v>
      </c>
      <c r="M148" s="99">
        <v>2.6128270977665734E-8</v>
      </c>
      <c r="N148" s="99">
        <f t="shared" si="4"/>
        <v>9.4528809796672868E-3</v>
      </c>
      <c r="O148" s="99">
        <f>L148/'סכום נכסי הקרן'!$C$42</f>
        <v>1.0357349538761211E-3</v>
      </c>
    </row>
    <row r="149" spans="2:15" s="117" customFormat="1">
      <c r="B149" s="85" t="s">
        <v>639</v>
      </c>
      <c r="C149" s="95" t="s">
        <v>640</v>
      </c>
      <c r="D149" s="96" t="s">
        <v>588</v>
      </c>
      <c r="E149" s="96" t="s">
        <v>571</v>
      </c>
      <c r="F149" s="95"/>
      <c r="G149" s="96" t="s">
        <v>244</v>
      </c>
      <c r="H149" s="96" t="s">
        <v>149</v>
      </c>
      <c r="I149" s="97">
        <v>1.348088</v>
      </c>
      <c r="J149" s="98">
        <v>5276</v>
      </c>
      <c r="K149" s="97">
        <v>2.10539E-3</v>
      </c>
      <c r="L149" s="97">
        <v>0.26043183599999997</v>
      </c>
      <c r="M149" s="99">
        <v>2.2327795288006865E-9</v>
      </c>
      <c r="N149" s="99">
        <f t="shared" si="4"/>
        <v>1.7741663328832828E-3</v>
      </c>
      <c r="O149" s="99">
        <f>L149/'סכום נכסי הקרן'!$C$42</f>
        <v>1.9439217408004545E-4</v>
      </c>
    </row>
    <row r="150" spans="2:15" s="117" customFormat="1">
      <c r="B150" s="85" t="s">
        <v>605</v>
      </c>
      <c r="C150" s="95" t="s">
        <v>606</v>
      </c>
      <c r="D150" s="96" t="s">
        <v>588</v>
      </c>
      <c r="E150" s="96" t="s">
        <v>571</v>
      </c>
      <c r="F150" s="95"/>
      <c r="G150" s="96" t="s">
        <v>176</v>
      </c>
      <c r="H150" s="96" t="s">
        <v>149</v>
      </c>
      <c r="I150" s="97">
        <v>7.741134999999999</v>
      </c>
      <c r="J150" s="98">
        <v>5515</v>
      </c>
      <c r="K150" s="95"/>
      <c r="L150" s="97">
        <v>1.550586534</v>
      </c>
      <c r="M150" s="99">
        <v>1.5267856167272035E-7</v>
      </c>
      <c r="N150" s="99">
        <f t="shared" si="4"/>
        <v>1.056321864138369E-2</v>
      </c>
      <c r="O150" s="99">
        <f>L150/'סכום נכסי הקרן'!$C$42</f>
        <v>1.1573926293846131E-3</v>
      </c>
    </row>
    <row r="151" spans="2:15" s="117" customFormat="1">
      <c r="B151" s="85" t="s">
        <v>641</v>
      </c>
      <c r="C151" s="95" t="s">
        <v>642</v>
      </c>
      <c r="D151" s="96" t="s">
        <v>588</v>
      </c>
      <c r="E151" s="96" t="s">
        <v>571</v>
      </c>
      <c r="F151" s="95"/>
      <c r="G151" s="96" t="s">
        <v>643</v>
      </c>
      <c r="H151" s="96" t="s">
        <v>149</v>
      </c>
      <c r="I151" s="97">
        <v>0.38952999999999993</v>
      </c>
      <c r="J151" s="98">
        <v>24288</v>
      </c>
      <c r="K151" s="95"/>
      <c r="L151" s="97">
        <v>0.34362040900000002</v>
      </c>
      <c r="M151" s="99">
        <v>4.1557423246870282E-9</v>
      </c>
      <c r="N151" s="99">
        <f t="shared" si="4"/>
        <v>2.3408803251664819E-3</v>
      </c>
      <c r="O151" s="99">
        <f>L151/'סכום נכסי הקרן'!$C$42</f>
        <v>2.5648599414621656E-4</v>
      </c>
    </row>
    <row r="152" spans="2:15" s="117" customFormat="1">
      <c r="B152" s="85" t="s">
        <v>609</v>
      </c>
      <c r="C152" s="95" t="s">
        <v>610</v>
      </c>
      <c r="D152" s="96" t="s">
        <v>570</v>
      </c>
      <c r="E152" s="96" t="s">
        <v>571</v>
      </c>
      <c r="F152" s="95"/>
      <c r="G152" s="96" t="s">
        <v>267</v>
      </c>
      <c r="H152" s="96" t="s">
        <v>149</v>
      </c>
      <c r="I152" s="97">
        <v>5.6312019999999992</v>
      </c>
      <c r="J152" s="98">
        <v>4816</v>
      </c>
      <c r="K152" s="95"/>
      <c r="L152" s="97">
        <v>0.98499362099999999</v>
      </c>
      <c r="M152" s="99">
        <v>4.1444577953854852E-8</v>
      </c>
      <c r="N152" s="99">
        <f t="shared" si="4"/>
        <v>6.7101724095014106E-3</v>
      </c>
      <c r="O152" s="99">
        <f>L152/'סכום נכסי הקרן'!$C$42</f>
        <v>7.3522137071278164E-4</v>
      </c>
    </row>
    <row r="153" spans="2:15" s="117" customFormat="1">
      <c r="B153" s="85" t="s">
        <v>615</v>
      </c>
      <c r="C153" s="95" t="s">
        <v>616</v>
      </c>
      <c r="D153" s="96" t="s">
        <v>570</v>
      </c>
      <c r="E153" s="96" t="s">
        <v>571</v>
      </c>
      <c r="F153" s="95"/>
      <c r="G153" s="96" t="s">
        <v>178</v>
      </c>
      <c r="H153" s="96" t="s">
        <v>149</v>
      </c>
      <c r="I153" s="97">
        <v>3.8006250000000001</v>
      </c>
      <c r="J153" s="98">
        <v>1528</v>
      </c>
      <c r="K153" s="95"/>
      <c r="L153" s="97">
        <v>0.21092313500000001</v>
      </c>
      <c r="M153" s="99">
        <v>7.6323418710802199E-8</v>
      </c>
      <c r="N153" s="99">
        <f t="shared" si="4"/>
        <v>1.43689316441019E-3</v>
      </c>
      <c r="O153" s="99">
        <f>L153/'סכום נכסי הקרן'!$C$42</f>
        <v>1.5743776723376067E-4</v>
      </c>
    </row>
    <row r="154" spans="2:15" s="117" customFormat="1">
      <c r="B154" s="85" t="s">
        <v>644</v>
      </c>
      <c r="C154" s="95" t="s">
        <v>645</v>
      </c>
      <c r="D154" s="96" t="s">
        <v>570</v>
      </c>
      <c r="E154" s="96" t="s">
        <v>571</v>
      </c>
      <c r="F154" s="95"/>
      <c r="G154" s="96" t="s">
        <v>575</v>
      </c>
      <c r="H154" s="96" t="s">
        <v>149</v>
      </c>
      <c r="I154" s="97">
        <v>1.623664</v>
      </c>
      <c r="J154" s="98">
        <v>5963</v>
      </c>
      <c r="K154" s="95"/>
      <c r="L154" s="97">
        <v>0.35164691399999998</v>
      </c>
      <c r="M154" s="99">
        <v>5.4156394473690542E-8</v>
      </c>
      <c r="N154" s="99">
        <f t="shared" si="4"/>
        <v>2.3955601030324998E-3</v>
      </c>
      <c r="O154" s="99">
        <f>L154/'סכום נכסי הקרן'!$C$42</f>
        <v>2.6247715782719733E-4</v>
      </c>
    </row>
    <row r="155" spans="2:15" s="117" customFormat="1">
      <c r="B155" s="118"/>
      <c r="C155" s="118"/>
      <c r="D155" s="118"/>
    </row>
    <row r="156" spans="2:15" s="117" customFormat="1">
      <c r="B156" s="118"/>
      <c r="C156" s="118"/>
      <c r="D156" s="118"/>
    </row>
    <row r="157" spans="2:15" s="117" customFormat="1">
      <c r="B157" s="118"/>
      <c r="C157" s="118"/>
      <c r="D157" s="118"/>
    </row>
    <row r="158" spans="2:15" s="117" customFormat="1">
      <c r="B158" s="119" t="s">
        <v>233</v>
      </c>
      <c r="C158" s="118"/>
      <c r="D158" s="118"/>
    </row>
    <row r="159" spans="2:15" s="117" customFormat="1">
      <c r="B159" s="119" t="s">
        <v>98</v>
      </c>
      <c r="C159" s="118"/>
      <c r="D159" s="118"/>
    </row>
    <row r="160" spans="2:15" s="117" customFormat="1">
      <c r="B160" s="119" t="s">
        <v>216</v>
      </c>
      <c r="C160" s="118"/>
      <c r="D160" s="118"/>
    </row>
    <row r="161" spans="2:4" s="117" customFormat="1">
      <c r="B161" s="119" t="s">
        <v>224</v>
      </c>
      <c r="C161" s="118"/>
      <c r="D161" s="118"/>
    </row>
    <row r="162" spans="2:4" s="117" customFormat="1">
      <c r="B162" s="119" t="s">
        <v>230</v>
      </c>
      <c r="C162" s="118"/>
      <c r="D162" s="118"/>
    </row>
    <row r="163" spans="2:4" s="117" customFormat="1">
      <c r="B163" s="118"/>
      <c r="C163" s="118"/>
      <c r="D163" s="118"/>
    </row>
    <row r="164" spans="2:4" s="117" customFormat="1">
      <c r="B164" s="118"/>
      <c r="C164" s="118"/>
      <c r="D164" s="118"/>
    </row>
    <row r="165" spans="2:4" s="117" customFormat="1">
      <c r="B165" s="118"/>
      <c r="C165" s="118"/>
      <c r="D165" s="118"/>
    </row>
    <row r="166" spans="2:4" s="117" customFormat="1">
      <c r="B166" s="118"/>
      <c r="C166" s="118"/>
      <c r="D166" s="118"/>
    </row>
    <row r="167" spans="2:4" s="117" customFormat="1">
      <c r="B167" s="118"/>
      <c r="C167" s="118"/>
      <c r="D167" s="118"/>
    </row>
    <row r="168" spans="2:4" s="117" customFormat="1">
      <c r="B168" s="118"/>
      <c r="C168" s="118"/>
      <c r="D168" s="118"/>
    </row>
    <row r="169" spans="2:4" s="117" customFormat="1">
      <c r="B169" s="118"/>
      <c r="C169" s="118"/>
      <c r="D169" s="118"/>
    </row>
    <row r="170" spans="2:4" s="117" customFormat="1">
      <c r="B170" s="118"/>
      <c r="C170" s="118"/>
      <c r="D170" s="118"/>
    </row>
    <row r="171" spans="2:4" s="117" customFormat="1">
      <c r="B171" s="118"/>
      <c r="C171" s="118"/>
      <c r="D171" s="118"/>
    </row>
    <row r="172" spans="2:4" s="117" customFormat="1">
      <c r="B172" s="118"/>
      <c r="C172" s="118"/>
      <c r="D172" s="118"/>
    </row>
    <row r="173" spans="2:4" s="117" customFormat="1">
      <c r="B173" s="118"/>
      <c r="C173" s="118"/>
      <c r="D173" s="118"/>
    </row>
    <row r="174" spans="2:4" s="117" customFormat="1">
      <c r="B174" s="118"/>
      <c r="C174" s="118"/>
      <c r="D174" s="118"/>
    </row>
    <row r="175" spans="2:4" s="117" customFormat="1">
      <c r="B175" s="118"/>
      <c r="C175" s="118"/>
      <c r="D175" s="118"/>
    </row>
    <row r="176" spans="2:4" s="117" customFormat="1">
      <c r="B176" s="118"/>
      <c r="C176" s="118"/>
      <c r="D176" s="118"/>
    </row>
    <row r="177" spans="2:4" s="117" customFormat="1">
      <c r="B177" s="118"/>
      <c r="C177" s="118"/>
      <c r="D177" s="118"/>
    </row>
    <row r="178" spans="2:4" s="117" customFormat="1">
      <c r="B178" s="118"/>
      <c r="C178" s="118"/>
      <c r="D178" s="118"/>
    </row>
    <row r="179" spans="2:4" s="117" customFormat="1">
      <c r="B179" s="118"/>
      <c r="C179" s="118"/>
      <c r="D179" s="118"/>
    </row>
    <row r="180" spans="2:4" s="117" customFormat="1">
      <c r="B180" s="118"/>
      <c r="C180" s="118"/>
      <c r="D180" s="118"/>
    </row>
    <row r="181" spans="2:4" s="117" customFormat="1">
      <c r="B181" s="118"/>
      <c r="C181" s="118"/>
      <c r="D181" s="118"/>
    </row>
    <row r="182" spans="2:4" s="117" customFormat="1">
      <c r="B182" s="118"/>
      <c r="C182" s="118"/>
      <c r="D182" s="118"/>
    </row>
    <row r="183" spans="2:4" s="117" customFormat="1">
      <c r="B183" s="118"/>
      <c r="C183" s="118"/>
      <c r="D183" s="118"/>
    </row>
    <row r="184" spans="2:4" s="117" customFormat="1">
      <c r="B184" s="118"/>
      <c r="C184" s="118"/>
      <c r="D184" s="118"/>
    </row>
    <row r="185" spans="2:4" s="117" customFormat="1">
      <c r="B185" s="118"/>
      <c r="C185" s="118"/>
      <c r="D185" s="118"/>
    </row>
    <row r="186" spans="2:4" s="117" customFormat="1">
      <c r="B186" s="118"/>
      <c r="C186" s="118"/>
      <c r="D186" s="118"/>
    </row>
    <row r="187" spans="2:4" s="117" customFormat="1">
      <c r="B187" s="118"/>
      <c r="C187" s="118"/>
      <c r="D187" s="118"/>
    </row>
    <row r="188" spans="2:4" s="117" customFormat="1">
      <c r="B188" s="118"/>
      <c r="C188" s="118"/>
      <c r="D188" s="118"/>
    </row>
    <row r="189" spans="2:4" s="117" customFormat="1">
      <c r="B189" s="118"/>
      <c r="C189" s="118"/>
      <c r="D189" s="118"/>
    </row>
    <row r="190" spans="2:4" s="117" customFormat="1">
      <c r="B190" s="118"/>
      <c r="C190" s="118"/>
      <c r="D190" s="118"/>
    </row>
    <row r="191" spans="2:4" s="117" customFormat="1">
      <c r="B191" s="118"/>
      <c r="C191" s="118"/>
      <c r="D191" s="118"/>
    </row>
    <row r="192" spans="2:4" s="117" customFormat="1">
      <c r="B192" s="118"/>
      <c r="C192" s="118"/>
      <c r="D192" s="118"/>
    </row>
    <row r="193" spans="2:4" s="117" customFormat="1">
      <c r="B193" s="118"/>
      <c r="C193" s="118"/>
      <c r="D193" s="118"/>
    </row>
    <row r="194" spans="2:4" s="117" customFormat="1">
      <c r="B194" s="118"/>
      <c r="C194" s="118"/>
      <c r="D194" s="118"/>
    </row>
    <row r="195" spans="2:4" s="117" customFormat="1">
      <c r="B195" s="118"/>
      <c r="C195" s="118"/>
      <c r="D195" s="118"/>
    </row>
    <row r="196" spans="2:4" s="117" customFormat="1">
      <c r="B196" s="118"/>
      <c r="C196" s="118"/>
      <c r="D196" s="118"/>
    </row>
    <row r="197" spans="2:4" s="117" customFormat="1">
      <c r="B197" s="118"/>
      <c r="C197" s="118"/>
      <c r="D197" s="118"/>
    </row>
    <row r="198" spans="2:4" s="117" customFormat="1">
      <c r="B198" s="118"/>
      <c r="C198" s="118"/>
      <c r="D198" s="118"/>
    </row>
    <row r="199" spans="2:4" s="117" customFormat="1">
      <c r="B199" s="118"/>
      <c r="C199" s="118"/>
      <c r="D199" s="118"/>
    </row>
    <row r="200" spans="2:4" s="117" customFormat="1">
      <c r="B200" s="118"/>
      <c r="C200" s="118"/>
      <c r="D200" s="118"/>
    </row>
    <row r="201" spans="2:4" s="117" customFormat="1">
      <c r="B201" s="118"/>
      <c r="C201" s="118"/>
      <c r="D201" s="118"/>
    </row>
    <row r="202" spans="2:4" s="117" customFormat="1">
      <c r="B202" s="118"/>
      <c r="C202" s="118"/>
      <c r="D202" s="118"/>
    </row>
    <row r="203" spans="2:4" s="117" customFormat="1">
      <c r="B203" s="118"/>
      <c r="C203" s="118"/>
      <c r="D203" s="118"/>
    </row>
    <row r="204" spans="2:4" s="117" customFormat="1">
      <c r="B204" s="118"/>
      <c r="C204" s="118"/>
      <c r="D204" s="118"/>
    </row>
    <row r="205" spans="2:4" s="117" customFormat="1">
      <c r="B205" s="118"/>
      <c r="C205" s="118"/>
      <c r="D205" s="118"/>
    </row>
    <row r="206" spans="2:4" s="117" customFormat="1">
      <c r="B206" s="118"/>
      <c r="C206" s="118"/>
      <c r="D206" s="118"/>
    </row>
    <row r="207" spans="2:4" s="117" customFormat="1">
      <c r="B207" s="118"/>
      <c r="C207" s="118"/>
      <c r="D207" s="118"/>
    </row>
    <row r="208" spans="2:4" s="117" customFormat="1">
      <c r="B208" s="118"/>
      <c r="C208" s="118"/>
      <c r="D208" s="118"/>
    </row>
    <row r="209" spans="2:4" s="117" customFormat="1">
      <c r="B209" s="118"/>
      <c r="C209" s="118"/>
      <c r="D209" s="118"/>
    </row>
    <row r="210" spans="2:4" s="117" customFormat="1">
      <c r="B210" s="118"/>
      <c r="C210" s="118"/>
      <c r="D210" s="118"/>
    </row>
    <row r="211" spans="2:4" s="117" customFormat="1">
      <c r="B211" s="118"/>
      <c r="C211" s="118"/>
      <c r="D211" s="118"/>
    </row>
    <row r="212" spans="2:4" s="117" customFormat="1">
      <c r="B212" s="118"/>
      <c r="C212" s="118"/>
      <c r="D212" s="118"/>
    </row>
    <row r="213" spans="2:4" s="117" customFormat="1">
      <c r="B213" s="118"/>
      <c r="C213" s="118"/>
      <c r="D213" s="118"/>
    </row>
    <row r="214" spans="2:4" s="117" customFormat="1">
      <c r="B214" s="118"/>
      <c r="C214" s="118"/>
      <c r="D214" s="118"/>
    </row>
    <row r="215" spans="2:4" s="117" customFormat="1">
      <c r="B215" s="118"/>
      <c r="C215" s="118"/>
      <c r="D215" s="118"/>
    </row>
    <row r="216" spans="2:4" s="117" customFormat="1">
      <c r="B216" s="118"/>
      <c r="C216" s="118"/>
      <c r="D216" s="118"/>
    </row>
    <row r="217" spans="2:4" s="117" customFormat="1">
      <c r="B217" s="118"/>
      <c r="C217" s="118"/>
      <c r="D217" s="118"/>
    </row>
    <row r="218" spans="2:4" s="117" customFormat="1">
      <c r="B218" s="118"/>
      <c r="C218" s="118"/>
      <c r="D218" s="118"/>
    </row>
    <row r="219" spans="2:4" s="117" customFormat="1">
      <c r="B219" s="118"/>
      <c r="C219" s="118"/>
      <c r="D219" s="118"/>
    </row>
    <row r="220" spans="2:4" s="117" customFormat="1">
      <c r="B220" s="118"/>
      <c r="C220" s="118"/>
      <c r="D220" s="118"/>
    </row>
    <row r="221" spans="2:4" s="117" customFormat="1">
      <c r="B221" s="118"/>
      <c r="C221" s="118"/>
      <c r="D221" s="118"/>
    </row>
    <row r="222" spans="2:4" s="117" customFormat="1">
      <c r="B222" s="118"/>
      <c r="C222" s="118"/>
      <c r="D222" s="118"/>
    </row>
    <row r="223" spans="2:4" s="117" customFormat="1">
      <c r="B223" s="118"/>
      <c r="C223" s="118"/>
      <c r="D223" s="118"/>
    </row>
    <row r="224" spans="2:4" s="117" customFormat="1">
      <c r="B224" s="118"/>
      <c r="C224" s="118"/>
      <c r="D224" s="118"/>
    </row>
    <row r="225" spans="2:4" s="117" customFormat="1">
      <c r="B225" s="118"/>
      <c r="C225" s="118"/>
      <c r="D225" s="118"/>
    </row>
    <row r="226" spans="2:4" s="117" customFormat="1">
      <c r="B226" s="118"/>
      <c r="C226" s="118"/>
      <c r="D226" s="118"/>
    </row>
    <row r="227" spans="2:4" s="117" customFormat="1">
      <c r="B227" s="118"/>
      <c r="C227" s="118"/>
      <c r="D227" s="118"/>
    </row>
    <row r="228" spans="2:4" s="117" customFormat="1">
      <c r="B228" s="118"/>
      <c r="C228" s="118"/>
      <c r="D228" s="118"/>
    </row>
    <row r="229" spans="2:4" s="117" customFormat="1">
      <c r="B229" s="118"/>
      <c r="C229" s="118"/>
      <c r="D229" s="118"/>
    </row>
    <row r="230" spans="2:4" s="117" customFormat="1">
      <c r="B230" s="118"/>
      <c r="C230" s="118"/>
      <c r="D230" s="118"/>
    </row>
    <row r="231" spans="2:4" s="117" customFormat="1">
      <c r="B231" s="118"/>
      <c r="C231" s="118"/>
      <c r="D231" s="118"/>
    </row>
    <row r="232" spans="2:4" s="117" customFormat="1">
      <c r="B232" s="118"/>
      <c r="C232" s="118"/>
      <c r="D232" s="118"/>
    </row>
    <row r="233" spans="2:4" s="117" customFormat="1">
      <c r="B233" s="118"/>
      <c r="C233" s="118"/>
      <c r="D233" s="118"/>
    </row>
    <row r="234" spans="2:4" s="117" customFormat="1">
      <c r="B234" s="118"/>
      <c r="C234" s="118"/>
      <c r="D234" s="118"/>
    </row>
    <row r="235" spans="2:4" s="117" customFormat="1">
      <c r="B235" s="118"/>
      <c r="C235" s="118"/>
      <c r="D235" s="118"/>
    </row>
    <row r="236" spans="2:4" s="117" customFormat="1">
      <c r="B236" s="118"/>
      <c r="C236" s="118"/>
      <c r="D236" s="118"/>
    </row>
    <row r="237" spans="2:4" s="117" customFormat="1">
      <c r="B237" s="118"/>
      <c r="C237" s="118"/>
      <c r="D237" s="118"/>
    </row>
    <row r="238" spans="2:4" s="117" customFormat="1">
      <c r="B238" s="118"/>
      <c r="C238" s="118"/>
      <c r="D238" s="118"/>
    </row>
    <row r="239" spans="2:4" s="117" customFormat="1">
      <c r="B239" s="118"/>
      <c r="C239" s="118"/>
      <c r="D239" s="118"/>
    </row>
    <row r="240" spans="2:4" s="117" customFormat="1">
      <c r="B240" s="118"/>
      <c r="C240" s="118"/>
      <c r="D240" s="118"/>
    </row>
    <row r="241" spans="2:4" s="117" customFormat="1">
      <c r="B241" s="118"/>
      <c r="C241" s="118"/>
      <c r="D241" s="118"/>
    </row>
    <row r="242" spans="2:4" s="117" customFormat="1">
      <c r="B242" s="118"/>
      <c r="C242" s="118"/>
      <c r="D242" s="118"/>
    </row>
    <row r="243" spans="2:4" s="117" customFormat="1">
      <c r="B243" s="118"/>
      <c r="C243" s="118"/>
      <c r="D243" s="118"/>
    </row>
    <row r="244" spans="2:4" s="117" customFormat="1">
      <c r="B244" s="118"/>
      <c r="C244" s="118"/>
      <c r="D244" s="118"/>
    </row>
    <row r="245" spans="2:4" s="117" customFormat="1">
      <c r="B245" s="118"/>
      <c r="C245" s="118"/>
      <c r="D245" s="118"/>
    </row>
    <row r="246" spans="2:4" s="117" customFormat="1">
      <c r="B246" s="118"/>
      <c r="C246" s="118"/>
      <c r="D246" s="118"/>
    </row>
    <row r="247" spans="2:4" s="117" customFormat="1">
      <c r="B247" s="118"/>
      <c r="C247" s="118"/>
      <c r="D247" s="118"/>
    </row>
    <row r="248" spans="2:4" s="117" customFormat="1">
      <c r="B248" s="118"/>
      <c r="C248" s="118"/>
      <c r="D248" s="118"/>
    </row>
    <row r="249" spans="2:4" s="117" customFormat="1">
      <c r="B249" s="118"/>
      <c r="C249" s="118"/>
      <c r="D249" s="118"/>
    </row>
    <row r="250" spans="2:4" s="117" customFormat="1">
      <c r="B250" s="118"/>
      <c r="C250" s="118"/>
      <c r="D250" s="118"/>
    </row>
    <row r="251" spans="2:4" s="117" customFormat="1">
      <c r="B251" s="118"/>
      <c r="C251" s="118"/>
      <c r="D251" s="118"/>
    </row>
    <row r="252" spans="2:4" s="117" customFormat="1">
      <c r="B252" s="118"/>
      <c r="C252" s="118"/>
      <c r="D252" s="118"/>
    </row>
    <row r="253" spans="2:4" s="117" customFormat="1">
      <c r="B253" s="118"/>
      <c r="C253" s="118"/>
      <c r="D253" s="118"/>
    </row>
    <row r="254" spans="2:4" s="117" customFormat="1">
      <c r="B254" s="118"/>
      <c r="C254" s="118"/>
      <c r="D254" s="118"/>
    </row>
    <row r="255" spans="2:4" s="117" customFormat="1">
      <c r="B255" s="118"/>
      <c r="C255" s="118"/>
      <c r="D255" s="118"/>
    </row>
    <row r="256" spans="2:4" s="117" customFormat="1">
      <c r="B256" s="118"/>
      <c r="C256" s="118"/>
      <c r="D256" s="118"/>
    </row>
    <row r="257" spans="2:4" s="117" customFormat="1">
      <c r="B257" s="118"/>
      <c r="C257" s="118"/>
      <c r="D257" s="118"/>
    </row>
    <row r="258" spans="2:4" s="117" customFormat="1">
      <c r="B258" s="118"/>
      <c r="C258" s="118"/>
      <c r="D258" s="118"/>
    </row>
    <row r="259" spans="2:4" s="117" customFormat="1">
      <c r="B259" s="118"/>
      <c r="C259" s="118"/>
      <c r="D259" s="118"/>
    </row>
    <row r="260" spans="2:4" s="117" customFormat="1">
      <c r="B260" s="118"/>
      <c r="C260" s="118"/>
      <c r="D260" s="118"/>
    </row>
    <row r="261" spans="2:4" s="117" customFormat="1">
      <c r="B261" s="118"/>
      <c r="C261" s="118"/>
      <c r="D261" s="118"/>
    </row>
    <row r="262" spans="2:4" s="117" customFormat="1">
      <c r="B262" s="118"/>
      <c r="C262" s="118"/>
      <c r="D262" s="118"/>
    </row>
    <row r="263" spans="2:4" s="117" customFormat="1">
      <c r="B263" s="118"/>
      <c r="C263" s="118"/>
      <c r="D263" s="118"/>
    </row>
    <row r="264" spans="2:4" s="117" customFormat="1">
      <c r="B264" s="118"/>
      <c r="C264" s="118"/>
      <c r="D264" s="118"/>
    </row>
    <row r="265" spans="2:4" s="117" customFormat="1">
      <c r="B265" s="118"/>
      <c r="C265" s="118"/>
      <c r="D265" s="118"/>
    </row>
    <row r="266" spans="2:4" s="117" customFormat="1">
      <c r="B266" s="118"/>
      <c r="C266" s="118"/>
      <c r="D266" s="118"/>
    </row>
    <row r="267" spans="2:4" s="117" customFormat="1">
      <c r="B267" s="118"/>
      <c r="C267" s="118"/>
      <c r="D267" s="118"/>
    </row>
    <row r="268" spans="2:4" s="117" customFormat="1">
      <c r="B268" s="118"/>
      <c r="C268" s="118"/>
      <c r="D268" s="118"/>
    </row>
    <row r="269" spans="2:4" s="117" customFormat="1">
      <c r="B269" s="118"/>
      <c r="C269" s="118"/>
      <c r="D269" s="118"/>
    </row>
    <row r="270" spans="2:4" s="117" customFormat="1">
      <c r="B270" s="118"/>
      <c r="C270" s="118"/>
      <c r="D270" s="118"/>
    </row>
    <row r="271" spans="2:4" s="117" customFormat="1">
      <c r="B271" s="118"/>
      <c r="C271" s="118"/>
      <c r="D271" s="118"/>
    </row>
    <row r="272" spans="2:4" s="117" customFormat="1">
      <c r="B272" s="118"/>
      <c r="C272" s="118"/>
      <c r="D272" s="118"/>
    </row>
    <row r="273" spans="2:4" s="117" customFormat="1">
      <c r="B273" s="120"/>
      <c r="C273" s="118"/>
      <c r="D273" s="118"/>
    </row>
    <row r="274" spans="2:4" s="117" customFormat="1">
      <c r="B274" s="120"/>
      <c r="C274" s="118"/>
      <c r="D274" s="118"/>
    </row>
    <row r="275" spans="2:4" s="117" customFormat="1">
      <c r="B275" s="121"/>
      <c r="C275" s="118"/>
      <c r="D275" s="118"/>
    </row>
    <row r="276" spans="2:4" s="117" customFormat="1">
      <c r="B276" s="118"/>
      <c r="C276" s="118"/>
      <c r="D276" s="118"/>
    </row>
    <row r="277" spans="2:4" s="117" customFormat="1">
      <c r="B277" s="118"/>
      <c r="C277" s="118"/>
      <c r="D277" s="118"/>
    </row>
    <row r="278" spans="2:4" s="117" customFormat="1">
      <c r="B278" s="118"/>
      <c r="C278" s="118"/>
      <c r="D278" s="118"/>
    </row>
    <row r="279" spans="2:4" s="117" customFormat="1">
      <c r="B279" s="118"/>
      <c r="C279" s="118"/>
      <c r="D279" s="118"/>
    </row>
    <row r="280" spans="2:4" s="117" customFormat="1">
      <c r="B280" s="118"/>
      <c r="C280" s="118"/>
      <c r="D280" s="118"/>
    </row>
    <row r="281" spans="2:4" s="117" customFormat="1">
      <c r="B281" s="118"/>
      <c r="C281" s="118"/>
      <c r="D281" s="118"/>
    </row>
    <row r="282" spans="2:4" s="117" customFormat="1">
      <c r="B282" s="118"/>
      <c r="C282" s="118"/>
      <c r="D282" s="118"/>
    </row>
    <row r="283" spans="2:4" s="117" customFormat="1">
      <c r="B283" s="118"/>
      <c r="C283" s="118"/>
      <c r="D283" s="118"/>
    </row>
    <row r="284" spans="2:4" s="117" customFormat="1">
      <c r="B284" s="118"/>
      <c r="C284" s="118"/>
      <c r="D284" s="118"/>
    </row>
    <row r="285" spans="2:4" s="117" customFormat="1">
      <c r="B285" s="118"/>
      <c r="C285" s="118"/>
      <c r="D285" s="118"/>
    </row>
    <row r="286" spans="2:4" s="117" customFormat="1">
      <c r="B286" s="118"/>
      <c r="C286" s="118"/>
      <c r="D286" s="118"/>
    </row>
    <row r="287" spans="2:4" s="117" customFormat="1">
      <c r="B287" s="118"/>
      <c r="C287" s="118"/>
      <c r="D287" s="118"/>
    </row>
    <row r="288" spans="2:4" s="117" customFormat="1">
      <c r="B288" s="118"/>
      <c r="C288" s="118"/>
      <c r="D288" s="118"/>
    </row>
    <row r="289" spans="2:4" s="117" customFormat="1">
      <c r="B289" s="118"/>
      <c r="C289" s="118"/>
      <c r="D289" s="118"/>
    </row>
    <row r="290" spans="2:4" s="117" customFormat="1">
      <c r="B290" s="118"/>
      <c r="C290" s="118"/>
      <c r="D290" s="118"/>
    </row>
    <row r="291" spans="2:4" s="117" customFormat="1">
      <c r="B291" s="118"/>
      <c r="C291" s="118"/>
      <c r="D291" s="118"/>
    </row>
    <row r="292" spans="2:4" s="117" customFormat="1">
      <c r="B292" s="118"/>
      <c r="C292" s="118"/>
      <c r="D292" s="118"/>
    </row>
    <row r="293" spans="2:4" s="117" customFormat="1">
      <c r="B293" s="118"/>
      <c r="C293" s="118"/>
      <c r="D293" s="118"/>
    </row>
    <row r="294" spans="2:4" s="117" customFormat="1">
      <c r="B294" s="120"/>
      <c r="C294" s="118"/>
      <c r="D294" s="118"/>
    </row>
    <row r="295" spans="2:4" s="117" customFormat="1">
      <c r="B295" s="120"/>
      <c r="C295" s="118"/>
      <c r="D295" s="118"/>
    </row>
    <row r="296" spans="2:4" s="117" customFormat="1">
      <c r="B296" s="121"/>
      <c r="C296" s="118"/>
      <c r="D296" s="118"/>
    </row>
    <row r="297" spans="2:4" s="117" customFormat="1">
      <c r="B297" s="118"/>
      <c r="C297" s="118"/>
      <c r="D297" s="118"/>
    </row>
    <row r="298" spans="2:4" s="117" customFormat="1">
      <c r="B298" s="118"/>
      <c r="C298" s="118"/>
      <c r="D298" s="118"/>
    </row>
    <row r="299" spans="2:4" s="117" customFormat="1">
      <c r="B299" s="118"/>
      <c r="C299" s="118"/>
      <c r="D299" s="118"/>
    </row>
    <row r="300" spans="2:4" s="117" customFormat="1">
      <c r="B300" s="118"/>
      <c r="C300" s="118"/>
      <c r="D300" s="118"/>
    </row>
    <row r="301" spans="2:4" s="117" customFormat="1">
      <c r="B301" s="118"/>
      <c r="C301" s="118"/>
      <c r="D301" s="118"/>
    </row>
    <row r="302" spans="2:4" s="117" customFormat="1">
      <c r="B302" s="118"/>
      <c r="C302" s="118"/>
      <c r="D302" s="118"/>
    </row>
    <row r="303" spans="2:4" s="117" customFormat="1">
      <c r="B303" s="118"/>
      <c r="C303" s="118"/>
      <c r="D303" s="118"/>
    </row>
    <row r="304" spans="2:4" s="117" customFormat="1">
      <c r="B304" s="118"/>
      <c r="C304" s="118"/>
      <c r="D304" s="118"/>
    </row>
    <row r="305" spans="2:4" s="117" customFormat="1">
      <c r="B305" s="118"/>
      <c r="C305" s="118"/>
      <c r="D305" s="118"/>
    </row>
    <row r="306" spans="2:4" s="117" customFormat="1">
      <c r="B306" s="118"/>
      <c r="C306" s="118"/>
      <c r="D306" s="118"/>
    </row>
    <row r="307" spans="2:4" s="117" customFormat="1">
      <c r="B307" s="118"/>
      <c r="C307" s="118"/>
      <c r="D307" s="118"/>
    </row>
    <row r="308" spans="2:4" s="117" customFormat="1">
      <c r="B308" s="118"/>
      <c r="C308" s="118"/>
      <c r="D308" s="118"/>
    </row>
    <row r="309" spans="2:4" s="117" customFormat="1">
      <c r="B309" s="118"/>
      <c r="C309" s="118"/>
      <c r="D309" s="118"/>
    </row>
    <row r="310" spans="2:4" s="117" customFormat="1">
      <c r="B310" s="118"/>
      <c r="C310" s="118"/>
      <c r="D310" s="118"/>
    </row>
    <row r="311" spans="2:4" s="117" customFormat="1">
      <c r="B311" s="118"/>
      <c r="C311" s="118"/>
      <c r="D311" s="118"/>
    </row>
    <row r="312" spans="2:4" s="117" customFormat="1">
      <c r="B312" s="118"/>
      <c r="C312" s="118"/>
      <c r="D312" s="118"/>
    </row>
    <row r="313" spans="2:4" s="117" customFormat="1">
      <c r="B313" s="118"/>
      <c r="C313" s="118"/>
      <c r="D313" s="118"/>
    </row>
    <row r="314" spans="2:4" s="117" customFormat="1">
      <c r="B314" s="118"/>
      <c r="C314" s="118"/>
      <c r="D314" s="118"/>
    </row>
    <row r="315" spans="2:4" s="117" customFormat="1">
      <c r="B315" s="118"/>
      <c r="C315" s="118"/>
      <c r="D315" s="118"/>
    </row>
    <row r="316" spans="2:4" s="117" customFormat="1">
      <c r="B316" s="118"/>
      <c r="C316" s="118"/>
      <c r="D316" s="118"/>
    </row>
    <row r="317" spans="2:4" s="117" customFormat="1">
      <c r="B317" s="118"/>
      <c r="C317" s="118"/>
      <c r="D317" s="118"/>
    </row>
    <row r="318" spans="2:4" s="117" customFormat="1">
      <c r="B318" s="118"/>
      <c r="C318" s="118"/>
      <c r="D318" s="118"/>
    </row>
    <row r="319" spans="2:4" s="117" customFormat="1">
      <c r="B319" s="118"/>
      <c r="C319" s="118"/>
      <c r="D319" s="118"/>
    </row>
    <row r="320" spans="2:4" s="117" customFormat="1">
      <c r="B320" s="118"/>
      <c r="C320" s="118"/>
      <c r="D320" s="118"/>
    </row>
    <row r="321" spans="2:4" s="117" customFormat="1">
      <c r="B321" s="118"/>
      <c r="C321" s="118"/>
      <c r="D321" s="118"/>
    </row>
    <row r="322" spans="2:4" s="117" customFormat="1">
      <c r="B322" s="118"/>
      <c r="C322" s="118"/>
      <c r="D322" s="118"/>
    </row>
    <row r="323" spans="2:4" s="117" customFormat="1">
      <c r="B323" s="118"/>
      <c r="C323" s="118"/>
      <c r="D323" s="118"/>
    </row>
    <row r="324" spans="2:4" s="117" customFormat="1">
      <c r="B324" s="118"/>
      <c r="C324" s="118"/>
      <c r="D324" s="118"/>
    </row>
    <row r="325" spans="2:4" s="117" customFormat="1">
      <c r="B325" s="118"/>
      <c r="C325" s="118"/>
      <c r="D325" s="118"/>
    </row>
    <row r="326" spans="2:4" s="117" customFormat="1">
      <c r="B326" s="118"/>
      <c r="C326" s="118"/>
      <c r="D326" s="118"/>
    </row>
    <row r="327" spans="2:4" s="117" customFormat="1">
      <c r="B327" s="118"/>
      <c r="C327" s="118"/>
      <c r="D327" s="118"/>
    </row>
    <row r="328" spans="2:4" s="117" customFormat="1">
      <c r="B328" s="118"/>
      <c r="C328" s="118"/>
      <c r="D328" s="118"/>
    </row>
    <row r="329" spans="2:4" s="117" customFormat="1">
      <c r="B329" s="118"/>
      <c r="C329" s="118"/>
      <c r="D329" s="118"/>
    </row>
    <row r="330" spans="2:4" s="117" customFormat="1">
      <c r="B330" s="118"/>
      <c r="C330" s="118"/>
      <c r="D330" s="118"/>
    </row>
    <row r="331" spans="2:4" s="117" customFormat="1">
      <c r="B331" s="118"/>
      <c r="C331" s="118"/>
      <c r="D331" s="118"/>
    </row>
    <row r="332" spans="2:4" s="117" customFormat="1">
      <c r="B332" s="118"/>
      <c r="C332" s="118"/>
      <c r="D332" s="118"/>
    </row>
    <row r="333" spans="2:4" s="117" customFormat="1">
      <c r="B333" s="118"/>
      <c r="C333" s="118"/>
      <c r="D333" s="118"/>
    </row>
    <row r="334" spans="2:4" s="117" customFormat="1">
      <c r="B334" s="118"/>
      <c r="C334" s="118"/>
      <c r="D334" s="118"/>
    </row>
    <row r="335" spans="2:4" s="117" customFormat="1">
      <c r="B335" s="118"/>
      <c r="C335" s="118"/>
      <c r="D335" s="118"/>
    </row>
    <row r="336" spans="2:4" s="117" customFormat="1">
      <c r="B336" s="118"/>
      <c r="C336" s="118"/>
      <c r="D336" s="118"/>
    </row>
    <row r="337" spans="2:4" s="117" customFormat="1">
      <c r="B337" s="118"/>
      <c r="C337" s="118"/>
      <c r="D337" s="118"/>
    </row>
    <row r="338" spans="2:4" s="117" customFormat="1">
      <c r="B338" s="118"/>
      <c r="C338" s="118"/>
      <c r="D338" s="118"/>
    </row>
    <row r="339" spans="2:4" s="117" customFormat="1">
      <c r="B339" s="118"/>
      <c r="C339" s="118"/>
      <c r="D339" s="118"/>
    </row>
    <row r="340" spans="2:4" s="117" customFormat="1">
      <c r="B340" s="118"/>
      <c r="C340" s="118"/>
      <c r="D340" s="118"/>
    </row>
    <row r="341" spans="2:4" s="117" customFormat="1">
      <c r="B341" s="118"/>
      <c r="C341" s="118"/>
      <c r="D341" s="118"/>
    </row>
    <row r="342" spans="2:4" s="117" customFormat="1">
      <c r="B342" s="118"/>
      <c r="C342" s="118"/>
      <c r="D342" s="118"/>
    </row>
    <row r="343" spans="2:4" s="117" customFormat="1">
      <c r="B343" s="118"/>
      <c r="C343" s="118"/>
      <c r="D343" s="118"/>
    </row>
    <row r="344" spans="2:4" s="117" customFormat="1">
      <c r="B344" s="118"/>
      <c r="C344" s="118"/>
      <c r="D344" s="118"/>
    </row>
    <row r="345" spans="2:4" s="117" customFormat="1">
      <c r="B345" s="118"/>
      <c r="C345" s="118"/>
      <c r="D345" s="118"/>
    </row>
    <row r="346" spans="2:4" s="117" customFormat="1">
      <c r="B346" s="118"/>
      <c r="C346" s="118"/>
      <c r="D346" s="118"/>
    </row>
    <row r="347" spans="2:4" s="117" customFormat="1">
      <c r="B347" s="118"/>
      <c r="C347" s="118"/>
      <c r="D347" s="118"/>
    </row>
    <row r="348" spans="2:4" s="117" customFormat="1">
      <c r="B348" s="118"/>
      <c r="C348" s="118"/>
      <c r="D348" s="118"/>
    </row>
    <row r="349" spans="2:4" s="117" customFormat="1">
      <c r="B349" s="118"/>
      <c r="C349" s="118"/>
      <c r="D349" s="118"/>
    </row>
    <row r="350" spans="2:4" s="117" customFormat="1">
      <c r="B350" s="118"/>
      <c r="C350" s="118"/>
      <c r="D350" s="118"/>
    </row>
    <row r="351" spans="2:4" s="117" customFormat="1">
      <c r="B351" s="118"/>
      <c r="C351" s="118"/>
      <c r="D351" s="118"/>
    </row>
    <row r="352" spans="2:4" s="117" customFormat="1">
      <c r="B352" s="118"/>
      <c r="C352" s="118"/>
      <c r="D352" s="118"/>
    </row>
    <row r="353" spans="2:7" s="117" customFormat="1">
      <c r="B353" s="118"/>
      <c r="C353" s="118"/>
      <c r="D353" s="118"/>
    </row>
    <row r="354" spans="2:7" s="117" customFormat="1">
      <c r="B354" s="118"/>
      <c r="C354" s="118"/>
      <c r="D354" s="118"/>
    </row>
    <row r="355" spans="2:7" s="117" customFormat="1">
      <c r="B355" s="118"/>
      <c r="C355" s="118"/>
      <c r="D355" s="118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0 B162"/>
    <dataValidation type="list" allowBlank="1" showInputMessage="1" showErrorMessage="1" sqref="E12:E35 E137:E138 E139:E357 E37:E135 E136">
      <formula1>$BF$6:$BF$23</formula1>
    </dataValidation>
    <dataValidation type="list" allowBlank="1" showInputMessage="1" showErrorMessage="1" sqref="H12:H35 H137:H138 H139:H357 H37:H135 H136">
      <formula1>$BJ$6:$BJ$19</formula1>
    </dataValidation>
    <dataValidation type="list" allowBlank="1" showInputMessage="1" showErrorMessage="1" sqref="G12:G35 G137:G138 G139:G363 G37:G135 G136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4"/>
  <sheetViews>
    <sheetView rightToLeft="1" workbookViewId="0">
      <selection activeCell="I25" sqref="I25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7.28515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165</v>
      </c>
      <c r="C1" s="78" t="s" vm="1">
        <v>234</v>
      </c>
    </row>
    <row r="2" spans="2:63">
      <c r="B2" s="57" t="s">
        <v>164</v>
      </c>
      <c r="C2" s="78" t="s">
        <v>235</v>
      </c>
    </row>
    <row r="3" spans="2:63">
      <c r="B3" s="57" t="s">
        <v>166</v>
      </c>
      <c r="C3" s="78" t="s">
        <v>236</v>
      </c>
    </row>
    <row r="4" spans="2:63">
      <c r="B4" s="57" t="s">
        <v>167</v>
      </c>
      <c r="C4" s="78">
        <v>12147</v>
      </c>
    </row>
    <row r="6" spans="2:63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K6" s="3"/>
    </row>
    <row r="7" spans="2:63" ht="26.25" customHeight="1">
      <c r="B7" s="136" t="s">
        <v>76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H7" s="3"/>
      <c r="BK7" s="3"/>
    </row>
    <row r="8" spans="2:63" s="3" customFormat="1" ht="74.25" customHeight="1">
      <c r="B8" s="23" t="s">
        <v>101</v>
      </c>
      <c r="C8" s="31" t="s">
        <v>34</v>
      </c>
      <c r="D8" s="31" t="s">
        <v>105</v>
      </c>
      <c r="E8" s="31" t="s">
        <v>103</v>
      </c>
      <c r="F8" s="31" t="s">
        <v>48</v>
      </c>
      <c r="G8" s="31" t="s">
        <v>87</v>
      </c>
      <c r="H8" s="31" t="s">
        <v>218</v>
      </c>
      <c r="I8" s="31" t="s">
        <v>217</v>
      </c>
      <c r="J8" s="31" t="s">
        <v>232</v>
      </c>
      <c r="K8" s="31" t="s">
        <v>45</v>
      </c>
      <c r="L8" s="31" t="s">
        <v>44</v>
      </c>
      <c r="M8" s="31" t="s">
        <v>168</v>
      </c>
      <c r="N8" s="15" t="s">
        <v>170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225</v>
      </c>
      <c r="I9" s="33"/>
      <c r="J9" s="17" t="s">
        <v>221</v>
      </c>
      <c r="K9" s="33" t="s">
        <v>221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2" t="s">
        <v>28</v>
      </c>
      <c r="C11" s="87"/>
      <c r="D11" s="87"/>
      <c r="E11" s="87"/>
      <c r="F11" s="87"/>
      <c r="G11" s="87"/>
      <c r="H11" s="88"/>
      <c r="I11" s="89"/>
      <c r="J11" s="88">
        <v>0.11644</v>
      </c>
      <c r="K11" s="88">
        <v>331.73921905099996</v>
      </c>
      <c r="L11" s="87"/>
      <c r="M11" s="90">
        <f>K11/$K$11</f>
        <v>1</v>
      </c>
      <c r="N11" s="90">
        <f>K11/'סכום נכסי הקרן'!$C$42</f>
        <v>0.24761760700769442</v>
      </c>
      <c r="O11" s="5"/>
      <c r="BH11" s="1"/>
      <c r="BI11" s="3"/>
      <c r="BK11" s="1"/>
    </row>
    <row r="12" spans="2:63" ht="20.25">
      <c r="B12" s="83" t="s">
        <v>215</v>
      </c>
      <c r="C12" s="91"/>
      <c r="D12" s="91"/>
      <c r="E12" s="91"/>
      <c r="F12" s="91"/>
      <c r="G12" s="91"/>
      <c r="H12" s="92"/>
      <c r="I12" s="93"/>
      <c r="J12" s="91"/>
      <c r="K12" s="92">
        <v>3.2643390510000003</v>
      </c>
      <c r="L12" s="91"/>
      <c r="M12" s="94">
        <f t="shared" ref="M12:M21" si="0">K12/$K$11</f>
        <v>9.8400757689676623E-3</v>
      </c>
      <c r="N12" s="94">
        <f>K12/'סכום נכסי הקרן'!$C$42</f>
        <v>2.4365760146861713E-3</v>
      </c>
      <c r="BI12" s="4"/>
    </row>
    <row r="13" spans="2:63">
      <c r="B13" s="84" t="s">
        <v>50</v>
      </c>
      <c r="C13" s="91"/>
      <c r="D13" s="91"/>
      <c r="E13" s="91"/>
      <c r="F13" s="91"/>
      <c r="G13" s="91"/>
      <c r="H13" s="92"/>
      <c r="I13" s="93"/>
      <c r="J13" s="91"/>
      <c r="K13" s="92">
        <v>3.2643390510000003</v>
      </c>
      <c r="L13" s="91"/>
      <c r="M13" s="94">
        <f t="shared" si="0"/>
        <v>9.8400757689676623E-3</v>
      </c>
      <c r="N13" s="94">
        <f>K13/'סכום נכסי הקרן'!$C$42</f>
        <v>2.4365760146861713E-3</v>
      </c>
    </row>
    <row r="14" spans="2:63">
      <c r="B14" s="85" t="s">
        <v>646</v>
      </c>
      <c r="C14" s="95" t="s">
        <v>647</v>
      </c>
      <c r="D14" s="96" t="s">
        <v>106</v>
      </c>
      <c r="E14" s="95" t="s">
        <v>648</v>
      </c>
      <c r="F14" s="96" t="s">
        <v>649</v>
      </c>
      <c r="G14" s="96" t="s">
        <v>150</v>
      </c>
      <c r="H14" s="97">
        <v>48.41161300000001</v>
      </c>
      <c r="I14" s="98">
        <v>2097</v>
      </c>
      <c r="J14" s="95"/>
      <c r="K14" s="97">
        <v>1.015191518</v>
      </c>
      <c r="L14" s="99">
        <v>1.8377882300741578E-6</v>
      </c>
      <c r="M14" s="99">
        <f t="shared" si="0"/>
        <v>3.0602095251328404E-3</v>
      </c>
      <c r="N14" s="99">
        <f>K14/'סכום נכסי הקרן'!$C$42</f>
        <v>7.5776175955554685E-4</v>
      </c>
    </row>
    <row r="15" spans="2:63">
      <c r="B15" s="85" t="s">
        <v>650</v>
      </c>
      <c r="C15" s="95" t="s">
        <v>651</v>
      </c>
      <c r="D15" s="96" t="s">
        <v>106</v>
      </c>
      <c r="E15" s="95" t="s">
        <v>652</v>
      </c>
      <c r="F15" s="96" t="s">
        <v>649</v>
      </c>
      <c r="G15" s="96" t="s">
        <v>150</v>
      </c>
      <c r="H15" s="97">
        <v>5.9583999999999998E-2</v>
      </c>
      <c r="I15" s="98">
        <v>1148</v>
      </c>
      <c r="J15" s="95"/>
      <c r="K15" s="97">
        <v>6.8402399999999998E-4</v>
      </c>
      <c r="L15" s="99">
        <v>8.4758926971103098E-8</v>
      </c>
      <c r="M15" s="99">
        <f t="shared" si="0"/>
        <v>2.0619328699114153E-6</v>
      </c>
      <c r="N15" s="99">
        <f>K15/'סכום נכסי הקרן'!$C$42</f>
        <v>5.1057088305797228E-7</v>
      </c>
    </row>
    <row r="16" spans="2:63" ht="20.25">
      <c r="B16" s="85" t="s">
        <v>653</v>
      </c>
      <c r="C16" s="95" t="s">
        <v>654</v>
      </c>
      <c r="D16" s="96" t="s">
        <v>106</v>
      </c>
      <c r="E16" s="95" t="s">
        <v>652</v>
      </c>
      <c r="F16" s="96" t="s">
        <v>649</v>
      </c>
      <c r="G16" s="96" t="s">
        <v>150</v>
      </c>
      <c r="H16" s="97">
        <v>34.260800000000003</v>
      </c>
      <c r="I16" s="98">
        <v>2078</v>
      </c>
      <c r="J16" s="95"/>
      <c r="K16" s="97">
        <v>0.71193942399999999</v>
      </c>
      <c r="L16" s="99">
        <v>4.9701103296659881E-7</v>
      </c>
      <c r="M16" s="99">
        <f t="shared" si="0"/>
        <v>2.1460815698446252E-3</v>
      </c>
      <c r="N16" s="99">
        <f>K16/'סכום נכסי הקרן'!$C$42</f>
        <v>5.3140758276824232E-4</v>
      </c>
      <c r="BH16" s="4"/>
    </row>
    <row r="17" spans="2:14">
      <c r="B17" s="85" t="s">
        <v>655</v>
      </c>
      <c r="C17" s="95" t="s">
        <v>656</v>
      </c>
      <c r="D17" s="96" t="s">
        <v>106</v>
      </c>
      <c r="E17" s="95" t="s">
        <v>657</v>
      </c>
      <c r="F17" s="96" t="s">
        <v>649</v>
      </c>
      <c r="G17" s="96" t="s">
        <v>150</v>
      </c>
      <c r="H17" s="97">
        <v>9.0000000000000002E-6</v>
      </c>
      <c r="I17" s="98">
        <v>15320</v>
      </c>
      <c r="J17" s="95"/>
      <c r="K17" s="97">
        <v>1.4150000000000002E-6</v>
      </c>
      <c r="L17" s="99">
        <v>1.0553245697617616E-12</v>
      </c>
      <c r="M17" s="99">
        <f t="shared" si="0"/>
        <v>4.2653985984770316E-9</v>
      </c>
      <c r="N17" s="99">
        <f>K17/'סכום נכסי הקרן'!$C$42</f>
        <v>1.0561877938888562E-9</v>
      </c>
    </row>
    <row r="18" spans="2:14">
      <c r="B18" s="85" t="s">
        <v>658</v>
      </c>
      <c r="C18" s="95" t="s">
        <v>659</v>
      </c>
      <c r="D18" s="96" t="s">
        <v>106</v>
      </c>
      <c r="E18" s="95" t="s">
        <v>657</v>
      </c>
      <c r="F18" s="96" t="s">
        <v>649</v>
      </c>
      <c r="G18" s="96" t="s">
        <v>150</v>
      </c>
      <c r="H18" s="97">
        <v>1.6571800000000001</v>
      </c>
      <c r="I18" s="98">
        <v>20360</v>
      </c>
      <c r="J18" s="95"/>
      <c r="K18" s="97">
        <v>0.33740184799999995</v>
      </c>
      <c r="L18" s="99">
        <v>2.3524635368719611E-7</v>
      </c>
      <c r="M18" s="99">
        <f t="shared" si="0"/>
        <v>1.0170695191397596E-3</v>
      </c>
      <c r="N18" s="99">
        <f>K18/'סכום נכסי הקרן'!$C$42</f>
        <v>2.5184432048985377E-4</v>
      </c>
    </row>
    <row r="19" spans="2:14">
      <c r="B19" s="85" t="s">
        <v>660</v>
      </c>
      <c r="C19" s="95" t="s">
        <v>661</v>
      </c>
      <c r="D19" s="96" t="s">
        <v>106</v>
      </c>
      <c r="E19" s="95" t="s">
        <v>657</v>
      </c>
      <c r="F19" s="96" t="s">
        <v>649</v>
      </c>
      <c r="G19" s="96" t="s">
        <v>150</v>
      </c>
      <c r="H19" s="97">
        <v>0.74480000000000002</v>
      </c>
      <c r="I19" s="98">
        <v>14100</v>
      </c>
      <c r="J19" s="95"/>
      <c r="K19" s="97">
        <v>0.10501680000000001</v>
      </c>
      <c r="L19" s="99">
        <v>5.4194358082090195E-8</v>
      </c>
      <c r="M19" s="99">
        <f t="shared" si="0"/>
        <v>3.1656431910709733E-4</v>
      </c>
      <c r="N19" s="99">
        <f>K19/'סכום נכסי הקרן'!$C$42</f>
        <v>7.8386899161319597E-5</v>
      </c>
    </row>
    <row r="20" spans="2:14">
      <c r="B20" s="85" t="s">
        <v>662</v>
      </c>
      <c r="C20" s="95" t="s">
        <v>663</v>
      </c>
      <c r="D20" s="96" t="s">
        <v>106</v>
      </c>
      <c r="E20" s="95" t="s">
        <v>664</v>
      </c>
      <c r="F20" s="96" t="s">
        <v>649</v>
      </c>
      <c r="G20" s="96" t="s">
        <v>150</v>
      </c>
      <c r="H20" s="97">
        <v>1.8E-5</v>
      </c>
      <c r="I20" s="98">
        <v>1536</v>
      </c>
      <c r="J20" s="95"/>
      <c r="K20" s="97">
        <v>2.7000000000000001E-7</v>
      </c>
      <c r="L20" s="99">
        <v>2.2161031510327484E-13</v>
      </c>
      <c r="M20" s="99">
        <f t="shared" si="0"/>
        <v>8.1389231207688934E-10</v>
      </c>
      <c r="N20" s="99">
        <f>K20/'סכום נכסי הקרן'!$C$42</f>
        <v>2.0153406667843897E-10</v>
      </c>
    </row>
    <row r="21" spans="2:14">
      <c r="B21" s="85" t="s">
        <v>665</v>
      </c>
      <c r="C21" s="95" t="s">
        <v>666</v>
      </c>
      <c r="D21" s="96" t="s">
        <v>106</v>
      </c>
      <c r="E21" s="95" t="s">
        <v>664</v>
      </c>
      <c r="F21" s="96" t="s">
        <v>649</v>
      </c>
      <c r="G21" s="96" t="s">
        <v>150</v>
      </c>
      <c r="H21" s="97">
        <v>52.880800000000001</v>
      </c>
      <c r="I21" s="98">
        <v>2069</v>
      </c>
      <c r="J21" s="95"/>
      <c r="K21" s="97">
        <v>1.0941037520000001</v>
      </c>
      <c r="L21" s="99">
        <v>9.2532749807216145E-7</v>
      </c>
      <c r="M21" s="99">
        <f t="shared" si="0"/>
        <v>3.2980838235825171E-3</v>
      </c>
      <c r="N21" s="99">
        <f>K21/'סכום נכסי הקרן'!$C$42</f>
        <v>8.1666362410628989E-4</v>
      </c>
    </row>
    <row r="22" spans="2:14">
      <c r="B22" s="86"/>
      <c r="C22" s="95"/>
      <c r="D22" s="95"/>
      <c r="E22" s="95"/>
      <c r="F22" s="95"/>
      <c r="G22" s="95"/>
      <c r="H22" s="97"/>
      <c r="I22" s="98"/>
      <c r="J22" s="95"/>
      <c r="K22" s="95"/>
      <c r="L22" s="95"/>
      <c r="M22" s="99"/>
      <c r="N22" s="95"/>
    </row>
    <row r="23" spans="2:14">
      <c r="B23" s="83" t="s">
        <v>214</v>
      </c>
      <c r="C23" s="91"/>
      <c r="D23" s="91"/>
      <c r="E23" s="91"/>
      <c r="F23" s="91"/>
      <c r="G23" s="91"/>
      <c r="H23" s="92"/>
      <c r="I23" s="93"/>
      <c r="J23" s="92">
        <v>0.11644</v>
      </c>
      <c r="K23" s="92">
        <v>328.47487999999993</v>
      </c>
      <c r="L23" s="91"/>
      <c r="M23" s="94">
        <f t="shared" ref="M23:M37" si="1">K23/$K$11</f>
        <v>0.99015992423103227</v>
      </c>
      <c r="N23" s="94">
        <f>K23/'סכום נכסי הקרן'!$C$42</f>
        <v>0.24518103099300823</v>
      </c>
    </row>
    <row r="24" spans="2:14">
      <c r="B24" s="84" t="s">
        <v>51</v>
      </c>
      <c r="C24" s="91"/>
      <c r="D24" s="91"/>
      <c r="E24" s="91"/>
      <c r="F24" s="91"/>
      <c r="G24" s="91"/>
      <c r="H24" s="92"/>
      <c r="I24" s="93"/>
      <c r="J24" s="92">
        <v>0.11644</v>
      </c>
      <c r="K24" s="92">
        <v>328.47487999999993</v>
      </c>
      <c r="L24" s="91"/>
      <c r="M24" s="94">
        <f t="shared" si="1"/>
        <v>0.99015992423103227</v>
      </c>
      <c r="N24" s="94">
        <f>K24/'סכום נכסי הקרן'!$C$42</f>
        <v>0.24518103099300823</v>
      </c>
    </row>
    <row r="25" spans="2:14">
      <c r="B25" s="85" t="s">
        <v>667</v>
      </c>
      <c r="C25" s="95" t="s">
        <v>668</v>
      </c>
      <c r="D25" s="96" t="s">
        <v>110</v>
      </c>
      <c r="E25" s="95"/>
      <c r="F25" s="96" t="s">
        <v>649</v>
      </c>
      <c r="G25" s="96" t="s">
        <v>159</v>
      </c>
      <c r="H25" s="97">
        <v>232</v>
      </c>
      <c r="I25" s="98">
        <v>1684</v>
      </c>
      <c r="J25" s="95"/>
      <c r="K25" s="97">
        <v>12.805969999999999</v>
      </c>
      <c r="L25" s="99">
        <v>9.3096388962658417E-8</v>
      </c>
      <c r="M25" s="99">
        <f t="shared" si="1"/>
        <v>3.860252048773067E-2</v>
      </c>
      <c r="N25" s="99">
        <f>K25/'סכום נכסי הקרן'!$C$42</f>
        <v>9.5586637476373654E-3</v>
      </c>
    </row>
    <row r="26" spans="2:14">
      <c r="B26" s="85" t="s">
        <v>669</v>
      </c>
      <c r="C26" s="95" t="s">
        <v>670</v>
      </c>
      <c r="D26" s="96" t="s">
        <v>25</v>
      </c>
      <c r="E26" s="95"/>
      <c r="F26" s="96" t="s">
        <v>649</v>
      </c>
      <c r="G26" s="96" t="s">
        <v>158</v>
      </c>
      <c r="H26" s="97">
        <v>28</v>
      </c>
      <c r="I26" s="98">
        <v>3481</v>
      </c>
      <c r="J26" s="95"/>
      <c r="K26" s="97">
        <v>2.6366999999999998</v>
      </c>
      <c r="L26" s="99">
        <v>5.2042449613569018E-7</v>
      </c>
      <c r="M26" s="99">
        <f t="shared" si="1"/>
        <v>7.9481105898264216E-3</v>
      </c>
      <c r="N26" s="99">
        <f>K26/'סכום נכסי הקרן'!$C$42</f>
        <v>1.9680921244853333E-3</v>
      </c>
    </row>
    <row r="27" spans="2:14">
      <c r="B27" s="85" t="s">
        <v>671</v>
      </c>
      <c r="C27" s="95" t="s">
        <v>672</v>
      </c>
      <c r="D27" s="96" t="s">
        <v>109</v>
      </c>
      <c r="E27" s="95"/>
      <c r="F27" s="96" t="s">
        <v>649</v>
      </c>
      <c r="G27" s="96" t="s">
        <v>149</v>
      </c>
      <c r="H27" s="97">
        <v>47</v>
      </c>
      <c r="I27" s="98">
        <v>27776</v>
      </c>
      <c r="J27" s="95"/>
      <c r="K27" s="97">
        <v>47.414739999999995</v>
      </c>
      <c r="L27" s="99">
        <v>4.1404799661995883E-7</v>
      </c>
      <c r="M27" s="99">
        <f t="shared" si="1"/>
        <v>0.14292774950046133</v>
      </c>
      <c r="N27" s="99">
        <f>K27/'סכום נכסי הקרן'!$C$42</f>
        <v>3.5391427306299426E-2</v>
      </c>
    </row>
    <row r="28" spans="2:14">
      <c r="B28" s="85" t="s">
        <v>673</v>
      </c>
      <c r="C28" s="95" t="s">
        <v>674</v>
      </c>
      <c r="D28" s="96" t="s">
        <v>588</v>
      </c>
      <c r="E28" s="95"/>
      <c r="F28" s="96" t="s">
        <v>649</v>
      </c>
      <c r="G28" s="96" t="s">
        <v>149</v>
      </c>
      <c r="H28" s="97">
        <v>246</v>
      </c>
      <c r="I28" s="98">
        <v>2549</v>
      </c>
      <c r="J28" s="95"/>
      <c r="K28" s="97">
        <v>22.7746</v>
      </c>
      <c r="L28" s="99">
        <v>2.3883495145631068E-5</v>
      </c>
      <c r="M28" s="99">
        <f t="shared" si="1"/>
        <v>6.8652117965282672E-2</v>
      </c>
      <c r="N28" s="99">
        <f>K28/'סכום נכסי הקרן'!$C$42</f>
        <v>1.6999473166573242E-2</v>
      </c>
    </row>
    <row r="29" spans="2:14">
      <c r="B29" s="85" t="s">
        <v>675</v>
      </c>
      <c r="C29" s="95" t="s">
        <v>676</v>
      </c>
      <c r="D29" s="96" t="s">
        <v>588</v>
      </c>
      <c r="E29" s="95"/>
      <c r="F29" s="96" t="s">
        <v>649</v>
      </c>
      <c r="G29" s="96" t="s">
        <v>149</v>
      </c>
      <c r="H29" s="97">
        <v>89</v>
      </c>
      <c r="I29" s="98">
        <v>3079</v>
      </c>
      <c r="J29" s="95"/>
      <c r="K29" s="97">
        <v>9.9528099999999995</v>
      </c>
      <c r="L29" s="99">
        <v>4.8238482384823846E-6</v>
      </c>
      <c r="M29" s="99">
        <f t="shared" si="1"/>
        <v>3.0001909416896236E-2</v>
      </c>
      <c r="N29" s="99">
        <f>K29/'סכום נכסי הקרן'!$C$42</f>
        <v>7.4290010154734595E-3</v>
      </c>
    </row>
    <row r="30" spans="2:14">
      <c r="B30" s="85" t="s">
        <v>677</v>
      </c>
      <c r="C30" s="95" t="s">
        <v>678</v>
      </c>
      <c r="D30" s="96" t="s">
        <v>109</v>
      </c>
      <c r="E30" s="95"/>
      <c r="F30" s="96" t="s">
        <v>649</v>
      </c>
      <c r="G30" s="96" t="s">
        <v>149</v>
      </c>
      <c r="H30" s="97">
        <v>17</v>
      </c>
      <c r="I30" s="98">
        <v>2890.13</v>
      </c>
      <c r="J30" s="95"/>
      <c r="K30" s="97">
        <v>1.7844800000000001</v>
      </c>
      <c r="L30" s="99">
        <v>1.4297100424406061E-7</v>
      </c>
      <c r="M30" s="99">
        <f t="shared" si="1"/>
        <v>5.379165011314694E-3</v>
      </c>
      <c r="N30" s="99">
        <f>K30/'סכום נכסי הקרן'!$C$42</f>
        <v>1.3319759678012621E-3</v>
      </c>
    </row>
    <row r="31" spans="2:14">
      <c r="B31" s="85" t="s">
        <v>679</v>
      </c>
      <c r="C31" s="95" t="s">
        <v>680</v>
      </c>
      <c r="D31" s="96" t="s">
        <v>109</v>
      </c>
      <c r="E31" s="95"/>
      <c r="F31" s="96" t="s">
        <v>649</v>
      </c>
      <c r="G31" s="96" t="s">
        <v>149</v>
      </c>
      <c r="H31" s="97">
        <v>39</v>
      </c>
      <c r="I31" s="98">
        <v>50972</v>
      </c>
      <c r="J31" s="95"/>
      <c r="K31" s="97">
        <v>72.200820000000007</v>
      </c>
      <c r="L31" s="99">
        <v>4.1881330859829091E-6</v>
      </c>
      <c r="M31" s="99">
        <f t="shared" si="1"/>
        <v>0.21764330490239747</v>
      </c>
      <c r="N31" s="99">
        <f>K31/'סכום נכסי הקרן'!$C$42</f>
        <v>5.3892314341177666E-2</v>
      </c>
    </row>
    <row r="32" spans="2:14">
      <c r="B32" s="85" t="s">
        <v>681</v>
      </c>
      <c r="C32" s="95" t="s">
        <v>682</v>
      </c>
      <c r="D32" s="96" t="s">
        <v>25</v>
      </c>
      <c r="E32" s="95"/>
      <c r="F32" s="96" t="s">
        <v>649</v>
      </c>
      <c r="G32" s="96" t="s">
        <v>151</v>
      </c>
      <c r="H32" s="97">
        <v>88.999999999999957</v>
      </c>
      <c r="I32" s="98">
        <v>7976</v>
      </c>
      <c r="J32" s="95"/>
      <c r="K32" s="97">
        <v>28.949669999999998</v>
      </c>
      <c r="L32" s="99">
        <v>2.9445033896527488E-5</v>
      </c>
      <c r="M32" s="99">
        <f t="shared" si="1"/>
        <v>8.7266347593196139E-2</v>
      </c>
      <c r="N32" s="99">
        <f>K32/'סכום נכסי הקרן'!$C$42</f>
        <v>2.1608684163328902E-2</v>
      </c>
    </row>
    <row r="33" spans="2:14">
      <c r="B33" s="85" t="s">
        <v>683</v>
      </c>
      <c r="C33" s="95" t="s">
        <v>684</v>
      </c>
      <c r="D33" s="96" t="s">
        <v>588</v>
      </c>
      <c r="E33" s="95"/>
      <c r="F33" s="96" t="s">
        <v>649</v>
      </c>
      <c r="G33" s="96" t="s">
        <v>149</v>
      </c>
      <c r="H33" s="97">
        <v>26</v>
      </c>
      <c r="I33" s="98">
        <v>28248</v>
      </c>
      <c r="J33" s="97">
        <v>0.11644</v>
      </c>
      <c r="K33" s="97">
        <v>26.791599999999999</v>
      </c>
      <c r="L33" s="99">
        <v>2.7831832310521345E-8</v>
      </c>
      <c r="M33" s="99">
        <f t="shared" si="1"/>
        <v>8.0761026919404399E-2</v>
      </c>
      <c r="N33" s="99">
        <f>K33/'סכום נכסי הקרן'!$C$42</f>
        <v>1.9997852225266906E-2</v>
      </c>
    </row>
    <row r="34" spans="2:14">
      <c r="B34" s="85" t="s">
        <v>685</v>
      </c>
      <c r="C34" s="95" t="s">
        <v>686</v>
      </c>
      <c r="D34" s="96" t="s">
        <v>121</v>
      </c>
      <c r="E34" s="95"/>
      <c r="F34" s="96" t="s">
        <v>649</v>
      </c>
      <c r="G34" s="96" t="s">
        <v>153</v>
      </c>
      <c r="H34" s="97">
        <v>13</v>
      </c>
      <c r="I34" s="98">
        <v>7920</v>
      </c>
      <c r="J34" s="95"/>
      <c r="K34" s="97">
        <v>2.6490500000000003</v>
      </c>
      <c r="L34" s="99">
        <v>3.0669867657161841E-7</v>
      </c>
      <c r="M34" s="99">
        <f t="shared" si="1"/>
        <v>7.9853386270640151E-3</v>
      </c>
      <c r="N34" s="99">
        <f>K34/'סכום נכסי הקרן'!$C$42</f>
        <v>1.9773104419796993E-3</v>
      </c>
    </row>
    <row r="35" spans="2:14">
      <c r="B35" s="85" t="s">
        <v>687</v>
      </c>
      <c r="C35" s="95" t="s">
        <v>688</v>
      </c>
      <c r="D35" s="96" t="s">
        <v>588</v>
      </c>
      <c r="E35" s="95"/>
      <c r="F35" s="96" t="s">
        <v>649</v>
      </c>
      <c r="G35" s="96" t="s">
        <v>149</v>
      </c>
      <c r="H35" s="97">
        <v>182.00000000000003</v>
      </c>
      <c r="I35" s="98">
        <v>4250</v>
      </c>
      <c r="J35" s="95"/>
      <c r="K35" s="97">
        <v>28.093520000000002</v>
      </c>
      <c r="L35" s="99">
        <v>1.210425895979844E-7</v>
      </c>
      <c r="M35" s="99">
        <f t="shared" si="1"/>
        <v>8.4685555359919742E-2</v>
      </c>
      <c r="N35" s="99">
        <f>K35/'סכום נכסי הקרן'!$C$42</f>
        <v>2.0969634566340958E-2</v>
      </c>
    </row>
    <row r="36" spans="2:14">
      <c r="B36" s="85" t="s">
        <v>689</v>
      </c>
      <c r="C36" s="95" t="s">
        <v>690</v>
      </c>
      <c r="D36" s="96" t="s">
        <v>588</v>
      </c>
      <c r="E36" s="95"/>
      <c r="F36" s="96" t="s">
        <v>649</v>
      </c>
      <c r="G36" s="96" t="s">
        <v>149</v>
      </c>
      <c r="H36" s="97">
        <v>48</v>
      </c>
      <c r="I36" s="98">
        <v>25954</v>
      </c>
      <c r="J36" s="95"/>
      <c r="K36" s="97">
        <v>45.247169999999997</v>
      </c>
      <c r="L36" s="99">
        <v>1.1564026209036647E-7</v>
      </c>
      <c r="M36" s="99">
        <f t="shared" si="1"/>
        <v>0.13639379187494838</v>
      </c>
      <c r="N36" s="99">
        <f>K36/'סכום נכסי הקרן'!$C$42</f>
        <v>3.3773504354780229E-2</v>
      </c>
    </row>
    <row r="37" spans="2:14">
      <c r="B37" s="85" t="s">
        <v>691</v>
      </c>
      <c r="C37" s="95" t="s">
        <v>692</v>
      </c>
      <c r="D37" s="96" t="s">
        <v>588</v>
      </c>
      <c r="E37" s="95"/>
      <c r="F37" s="96" t="s">
        <v>649</v>
      </c>
      <c r="G37" s="96" t="s">
        <v>149</v>
      </c>
      <c r="H37" s="97">
        <v>264</v>
      </c>
      <c r="I37" s="98">
        <v>2834</v>
      </c>
      <c r="J37" s="95"/>
      <c r="K37" s="97">
        <v>27.173749999999998</v>
      </c>
      <c r="L37" s="99">
        <v>9.6703293161051528E-6</v>
      </c>
      <c r="M37" s="99">
        <f t="shared" si="1"/>
        <v>8.1912985982590253E-2</v>
      </c>
      <c r="N37" s="99">
        <f>K37/'סכום נכסי הקרן'!$C$42</f>
        <v>2.0283097571863817E-2</v>
      </c>
    </row>
    <row r="38" spans="2:14">
      <c r="D38" s="1"/>
      <c r="E38" s="1"/>
      <c r="F38" s="1"/>
      <c r="G38" s="1"/>
    </row>
    <row r="39" spans="2:14">
      <c r="D39" s="1"/>
      <c r="E39" s="1"/>
      <c r="F39" s="1"/>
      <c r="G39" s="1"/>
    </row>
    <row r="40" spans="2:14">
      <c r="D40" s="1"/>
      <c r="E40" s="1"/>
      <c r="F40" s="1"/>
      <c r="G40" s="1"/>
    </row>
    <row r="41" spans="2:14">
      <c r="B41" s="80" t="s">
        <v>233</v>
      </c>
      <c r="D41" s="1"/>
      <c r="E41" s="1"/>
      <c r="F41" s="1"/>
      <c r="G41" s="1"/>
    </row>
    <row r="42" spans="2:14">
      <c r="B42" s="80" t="s">
        <v>98</v>
      </c>
      <c r="D42" s="1"/>
      <c r="E42" s="1"/>
      <c r="F42" s="1"/>
      <c r="G42" s="1"/>
    </row>
    <row r="43" spans="2:14">
      <c r="B43" s="80" t="s">
        <v>216</v>
      </c>
      <c r="D43" s="1"/>
      <c r="E43" s="1"/>
      <c r="F43" s="1"/>
      <c r="G43" s="1"/>
    </row>
    <row r="44" spans="2:14">
      <c r="B44" s="80" t="s">
        <v>224</v>
      </c>
      <c r="D44" s="1"/>
      <c r="E44" s="1"/>
      <c r="F44" s="1"/>
      <c r="G44" s="1"/>
    </row>
    <row r="45" spans="2:14">
      <c r="B45" s="80" t="s">
        <v>231</v>
      </c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2:7">
      <c r="D225" s="1"/>
      <c r="E225" s="1"/>
      <c r="F225" s="1"/>
      <c r="G225" s="1"/>
    </row>
    <row r="226" spans="2:7">
      <c r="D226" s="1"/>
      <c r="E226" s="1"/>
      <c r="F226" s="1"/>
      <c r="G226" s="1"/>
    </row>
    <row r="227" spans="2:7"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B239" s="44"/>
      <c r="D239" s="1"/>
      <c r="E239" s="1"/>
      <c r="F239" s="1"/>
      <c r="G239" s="1"/>
    </row>
    <row r="240" spans="2:7">
      <c r="B240" s="44"/>
      <c r="D240" s="1"/>
      <c r="E240" s="1"/>
      <c r="F240" s="1"/>
      <c r="G240" s="1"/>
    </row>
    <row r="241" spans="2:7">
      <c r="B241" s="3"/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2:B1048576 K1:XFD1048576 B1:B40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165</v>
      </c>
      <c r="C1" s="78" t="s" vm="1">
        <v>234</v>
      </c>
    </row>
    <row r="2" spans="2:65">
      <c r="B2" s="57" t="s">
        <v>164</v>
      </c>
      <c r="C2" s="78" t="s">
        <v>235</v>
      </c>
    </row>
    <row r="3" spans="2:65">
      <c r="B3" s="57" t="s">
        <v>166</v>
      </c>
      <c r="C3" s="78" t="s">
        <v>236</v>
      </c>
    </row>
    <row r="4" spans="2:65">
      <c r="B4" s="57" t="s">
        <v>167</v>
      </c>
      <c r="C4" s="78">
        <v>12147</v>
      </c>
    </row>
    <row r="6" spans="2:65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77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78.75">
      <c r="B8" s="23" t="s">
        <v>101</v>
      </c>
      <c r="C8" s="31" t="s">
        <v>34</v>
      </c>
      <c r="D8" s="31" t="s">
        <v>105</v>
      </c>
      <c r="E8" s="31" t="s">
        <v>103</v>
      </c>
      <c r="F8" s="31" t="s">
        <v>48</v>
      </c>
      <c r="G8" s="31" t="s">
        <v>15</v>
      </c>
      <c r="H8" s="31" t="s">
        <v>49</v>
      </c>
      <c r="I8" s="31" t="s">
        <v>87</v>
      </c>
      <c r="J8" s="31" t="s">
        <v>218</v>
      </c>
      <c r="K8" s="31" t="s">
        <v>217</v>
      </c>
      <c r="L8" s="31" t="s">
        <v>45</v>
      </c>
      <c r="M8" s="31" t="s">
        <v>44</v>
      </c>
      <c r="N8" s="31" t="s">
        <v>168</v>
      </c>
      <c r="O8" s="21" t="s">
        <v>170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225</v>
      </c>
      <c r="K9" s="33"/>
      <c r="L9" s="33" t="s">
        <v>221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80" t="s">
        <v>233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80" t="s">
        <v>216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80" t="s">
        <v>224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45CC16C-74AD-4A2D-802B-0DDD5EBD7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