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מזומנים!$B$6:$K$36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31" i="88" l="1"/>
  <c r="C24" i="88"/>
  <c r="C21" i="88"/>
  <c r="C17" i="88"/>
  <c r="C13" i="88"/>
  <c r="J34" i="58"/>
  <c r="J33" i="58" s="1"/>
  <c r="C23" i="88" l="1"/>
  <c r="C12" i="88"/>
  <c r="J12" i="58"/>
  <c r="J20" i="58"/>
  <c r="J11" i="58" l="1"/>
  <c r="J10" i="58" s="1"/>
  <c r="Q63" i="59"/>
  <c r="Q62" i="59"/>
  <c r="Q60" i="59"/>
  <c r="Q59" i="59"/>
  <c r="Q58" i="59"/>
  <c r="Q57" i="59"/>
  <c r="Q56" i="59"/>
  <c r="Q55" i="59"/>
  <c r="Q54" i="59"/>
  <c r="Q53" i="59"/>
  <c r="Q52" i="59"/>
  <c r="Q51" i="59"/>
  <c r="Q50" i="59"/>
  <c r="Q49" i="59"/>
  <c r="Q48" i="59"/>
  <c r="Q47" i="59"/>
  <c r="Q46" i="59"/>
  <c r="Q45" i="59"/>
  <c r="Q44" i="59"/>
  <c r="Q43" i="59"/>
  <c r="Q41" i="59"/>
  <c r="Q40" i="59"/>
  <c r="Q39" i="59"/>
  <c r="Q38" i="59"/>
  <c r="Q37" i="59"/>
  <c r="Q36" i="59"/>
  <c r="Q35" i="59"/>
  <c r="Q34" i="59"/>
  <c r="Q33" i="59"/>
  <c r="Q32" i="59"/>
  <c r="Q31" i="59"/>
  <c r="Q30" i="59"/>
  <c r="Q29" i="59"/>
  <c r="Q28" i="59"/>
  <c r="Q26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M52" i="63"/>
  <c r="M51" i="63"/>
  <c r="M50" i="63"/>
  <c r="M49" i="63"/>
  <c r="M48" i="63"/>
  <c r="M47" i="63"/>
  <c r="M46" i="63"/>
  <c r="M45" i="63"/>
  <c r="M44" i="63"/>
  <c r="M43" i="63"/>
  <c r="M41" i="63"/>
  <c r="M40" i="63"/>
  <c r="M39" i="63"/>
  <c r="M38" i="63"/>
  <c r="M37" i="63"/>
  <c r="M36" i="63"/>
  <c r="M35" i="63"/>
  <c r="M34" i="63"/>
  <c r="M33" i="63"/>
  <c r="M32" i="63"/>
  <c r="M31" i="63"/>
  <c r="M30" i="63"/>
  <c r="M29" i="63"/>
  <c r="M27" i="63"/>
  <c r="M26" i="63"/>
  <c r="M25" i="63"/>
  <c r="M24" i="63"/>
  <c r="M23" i="63"/>
  <c r="M22" i="63"/>
  <c r="M21" i="63"/>
  <c r="M20" i="63"/>
  <c r="M18" i="63"/>
  <c r="M17" i="63"/>
  <c r="M16" i="63"/>
  <c r="M15" i="63"/>
  <c r="M14" i="63"/>
  <c r="M13" i="63"/>
  <c r="M12" i="63"/>
  <c r="M11" i="63"/>
  <c r="J14" i="67"/>
  <c r="J13" i="67"/>
  <c r="J12" i="67"/>
  <c r="J11" i="67"/>
  <c r="O100" i="69"/>
  <c r="O99" i="69"/>
  <c r="O98" i="69"/>
  <c r="O97" i="69"/>
  <c r="O96" i="69"/>
  <c r="O95" i="69"/>
  <c r="O94" i="69"/>
  <c r="O93" i="69"/>
  <c r="O92" i="69"/>
  <c r="O91" i="69"/>
  <c r="O90" i="69"/>
  <c r="O89" i="69"/>
  <c r="O88" i="69"/>
  <c r="O87" i="69"/>
  <c r="O86" i="69"/>
  <c r="O85" i="69"/>
  <c r="O84" i="69"/>
  <c r="O83" i="69"/>
  <c r="O82" i="69"/>
  <c r="O81" i="69"/>
  <c r="O80" i="69"/>
  <c r="O79" i="69"/>
  <c r="O78" i="69"/>
  <c r="O77" i="69"/>
  <c r="O76" i="69"/>
  <c r="O75" i="69"/>
  <c r="O74" i="69"/>
  <c r="O73" i="69"/>
  <c r="O72" i="69"/>
  <c r="O71" i="69"/>
  <c r="O70" i="69"/>
  <c r="O69" i="69"/>
  <c r="O68" i="69"/>
  <c r="O67" i="69"/>
  <c r="O66" i="69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J36" i="76"/>
  <c r="J35" i="76"/>
  <c r="J34" i="76"/>
  <c r="J33" i="76"/>
  <c r="J32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C11" i="88" l="1"/>
  <c r="K36" i="58"/>
  <c r="K31" i="58"/>
  <c r="K27" i="58"/>
  <c r="K23" i="58"/>
  <c r="K18" i="58"/>
  <c r="K14" i="58"/>
  <c r="K29" i="58"/>
  <c r="K16" i="58"/>
  <c r="K35" i="58"/>
  <c r="K30" i="58"/>
  <c r="K26" i="58"/>
  <c r="K22" i="58"/>
  <c r="K17" i="58"/>
  <c r="K13" i="58"/>
  <c r="K34" i="58"/>
  <c r="K21" i="58"/>
  <c r="K33" i="58"/>
  <c r="K28" i="58"/>
  <c r="K24" i="58"/>
  <c r="K20" i="58"/>
  <c r="K15" i="58"/>
  <c r="K10" i="58"/>
  <c r="K25" i="58"/>
  <c r="K11" i="58"/>
  <c r="K12" i="58"/>
  <c r="C10" i="88" l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42" i="88" l="1"/>
  <c r="D10" i="88" s="1"/>
  <c r="D42" i="88" l="1"/>
  <c r="D38" i="88"/>
  <c r="D21" i="88"/>
  <c r="D13" i="88"/>
  <c r="D24" i="88"/>
  <c r="D17" i="88"/>
  <c r="D23" i="88"/>
  <c r="D31" i="88"/>
  <c r="D12" i="88"/>
  <c r="L33" i="58"/>
  <c r="L28" i="58"/>
  <c r="L24" i="58"/>
  <c r="L20" i="58"/>
  <c r="L15" i="58"/>
  <c r="R60" i="59"/>
  <c r="R56" i="59"/>
  <c r="R52" i="59"/>
  <c r="R48" i="59"/>
  <c r="R44" i="59"/>
  <c r="R39" i="59"/>
  <c r="R35" i="59"/>
  <c r="R31" i="59"/>
  <c r="R26" i="59"/>
  <c r="R22" i="59"/>
  <c r="R18" i="59"/>
  <c r="R14" i="59"/>
  <c r="N51" i="63"/>
  <c r="N47" i="63"/>
  <c r="N43" i="63"/>
  <c r="N38" i="63"/>
  <c r="N34" i="63"/>
  <c r="N30" i="63"/>
  <c r="N25" i="63"/>
  <c r="N21" i="63"/>
  <c r="N16" i="63"/>
  <c r="N12" i="63"/>
  <c r="K12" i="67"/>
  <c r="P100" i="69"/>
  <c r="P96" i="69"/>
  <c r="P92" i="69"/>
  <c r="P88" i="69"/>
  <c r="P84" i="69"/>
  <c r="P80" i="69"/>
  <c r="P76" i="69"/>
  <c r="P72" i="69"/>
  <c r="P68" i="69"/>
  <c r="P64" i="69"/>
  <c r="P60" i="69"/>
  <c r="P56" i="69"/>
  <c r="P52" i="69"/>
  <c r="P48" i="69"/>
  <c r="P44" i="69"/>
  <c r="P40" i="69"/>
  <c r="P36" i="69"/>
  <c r="P32" i="69"/>
  <c r="P28" i="69"/>
  <c r="P24" i="69"/>
  <c r="P20" i="69"/>
  <c r="P16" i="69"/>
  <c r="P12" i="69"/>
  <c r="K34" i="76"/>
  <c r="K29" i="76"/>
  <c r="K25" i="76"/>
  <c r="K21" i="76"/>
  <c r="K17" i="76"/>
  <c r="K13" i="76"/>
  <c r="K28" i="76"/>
  <c r="K20" i="76"/>
  <c r="K16" i="76"/>
  <c r="K12" i="76"/>
  <c r="L21" i="58"/>
  <c r="R53" i="59"/>
  <c r="R45" i="59"/>
  <c r="R32" i="59"/>
  <c r="R23" i="59"/>
  <c r="R15" i="59"/>
  <c r="N48" i="63"/>
  <c r="N35" i="63"/>
  <c r="N26" i="63"/>
  <c r="N17" i="63"/>
  <c r="K13" i="67"/>
  <c r="P89" i="69"/>
  <c r="P81" i="69"/>
  <c r="P69" i="69"/>
  <c r="P61" i="69"/>
  <c r="P49" i="69"/>
  <c r="P41" i="69"/>
  <c r="P29" i="69"/>
  <c r="P17" i="69"/>
  <c r="K26" i="76"/>
  <c r="K22" i="76"/>
  <c r="L36" i="58"/>
  <c r="L31" i="58"/>
  <c r="L27" i="58"/>
  <c r="L23" i="58"/>
  <c r="L18" i="58"/>
  <c r="L14" i="58"/>
  <c r="R59" i="59"/>
  <c r="R55" i="59"/>
  <c r="R51" i="59"/>
  <c r="R47" i="59"/>
  <c r="R43" i="59"/>
  <c r="R38" i="59"/>
  <c r="R34" i="59"/>
  <c r="R30" i="59"/>
  <c r="R25" i="59"/>
  <c r="R21" i="59"/>
  <c r="R17" i="59"/>
  <c r="R13" i="59"/>
  <c r="N50" i="63"/>
  <c r="N46" i="63"/>
  <c r="N41" i="63"/>
  <c r="N37" i="63"/>
  <c r="N33" i="63"/>
  <c r="N29" i="63"/>
  <c r="N24" i="63"/>
  <c r="N20" i="63"/>
  <c r="N15" i="63"/>
  <c r="N11" i="63"/>
  <c r="K11" i="67"/>
  <c r="P99" i="69"/>
  <c r="P95" i="69"/>
  <c r="P91" i="69"/>
  <c r="P87" i="69"/>
  <c r="P83" i="69"/>
  <c r="P79" i="69"/>
  <c r="P75" i="69"/>
  <c r="P71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K33" i="76"/>
  <c r="K24" i="76"/>
  <c r="L16" i="58"/>
  <c r="R36" i="59"/>
  <c r="R11" i="59"/>
  <c r="N44" i="63"/>
  <c r="N22" i="63"/>
  <c r="P93" i="69"/>
  <c r="P73" i="69"/>
  <c r="P57" i="69"/>
  <c r="P37" i="69"/>
  <c r="P21" i="69"/>
  <c r="K35" i="76"/>
  <c r="K14" i="76"/>
  <c r="L35" i="58"/>
  <c r="L30" i="58"/>
  <c r="L26" i="58"/>
  <c r="L22" i="58"/>
  <c r="L17" i="58"/>
  <c r="L13" i="58"/>
  <c r="R63" i="59"/>
  <c r="R58" i="59"/>
  <c r="R54" i="59"/>
  <c r="R50" i="59"/>
  <c r="R46" i="59"/>
  <c r="R41" i="59"/>
  <c r="R37" i="59"/>
  <c r="R33" i="59"/>
  <c r="R29" i="59"/>
  <c r="R24" i="59"/>
  <c r="R20" i="59"/>
  <c r="R16" i="59"/>
  <c r="R12" i="59"/>
  <c r="N49" i="63"/>
  <c r="N45" i="63"/>
  <c r="N40" i="63"/>
  <c r="N36" i="63"/>
  <c r="N32" i="63"/>
  <c r="N27" i="63"/>
  <c r="N23" i="63"/>
  <c r="N18" i="63"/>
  <c r="N14" i="63"/>
  <c r="K14" i="67"/>
  <c r="P98" i="69"/>
  <c r="P94" i="69"/>
  <c r="P90" i="69"/>
  <c r="P86" i="69"/>
  <c r="P82" i="69"/>
  <c r="P78" i="69"/>
  <c r="P74" i="69"/>
  <c r="P70" i="69"/>
  <c r="P66" i="69"/>
  <c r="P62" i="69"/>
  <c r="P58" i="69"/>
  <c r="P54" i="69"/>
  <c r="P50" i="69"/>
  <c r="P46" i="69"/>
  <c r="P42" i="69"/>
  <c r="P38" i="69"/>
  <c r="P34" i="69"/>
  <c r="P30" i="69"/>
  <c r="P26" i="69"/>
  <c r="P22" i="69"/>
  <c r="P18" i="69"/>
  <c r="P14" i="69"/>
  <c r="K36" i="76"/>
  <c r="K32" i="76"/>
  <c r="K27" i="76"/>
  <c r="K23" i="76"/>
  <c r="K19" i="76"/>
  <c r="K15" i="76"/>
  <c r="L34" i="58"/>
  <c r="L29" i="58"/>
  <c r="L25" i="58"/>
  <c r="L11" i="58"/>
  <c r="R62" i="59"/>
  <c r="R57" i="59"/>
  <c r="R49" i="59"/>
  <c r="R40" i="59"/>
  <c r="R28" i="59"/>
  <c r="R19" i="59"/>
  <c r="N52" i="63"/>
  <c r="N39" i="63"/>
  <c r="N31" i="63"/>
  <c r="N13" i="63"/>
  <c r="P97" i="69"/>
  <c r="P85" i="69"/>
  <c r="P77" i="69"/>
  <c r="P65" i="69"/>
  <c r="P53" i="69"/>
  <c r="P45" i="69"/>
  <c r="P33" i="69"/>
  <c r="P25" i="69"/>
  <c r="P13" i="69"/>
  <c r="K30" i="76"/>
  <c r="K18" i="76"/>
  <c r="K11" i="76"/>
  <c r="L12" i="58"/>
  <c r="L10" i="58"/>
  <c r="D11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2">
    <s v="Migdal Hashkaot Neches Boded"/>
    <s v="{[Time].[Hie Time].[Yom].&amp;[20190331]}"/>
    <s v="{[Medida].[Medida].&amp;[2]}"/>
    <s v="{[Keren].[Keren].[All]}"/>
    <s v="{[Cheshbon KM].[Hie Peilut].[Peilut 7].&amp;[Kod_Peilut_L7_473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4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3" si="31">
        <n x="1" s="1"/>
        <n x="29"/>
        <n x="30"/>
      </t>
    </mdx>
    <mdx n="0" f="v">
      <t c="3" si="31">
        <n x="1" s="1"/>
        <n x="32"/>
        <n x="30"/>
      </t>
    </mdx>
    <mdx n="0" f="v">
      <t c="3" si="31">
        <n x="1" s="1"/>
        <n x="33"/>
        <n x="30"/>
      </t>
    </mdx>
    <mdx n="0" f="v">
      <t c="3" si="31">
        <n x="1" s="1"/>
        <n x="34"/>
        <n x="30"/>
      </t>
    </mdx>
    <mdx n="0" f="v">
      <t c="3" si="31">
        <n x="1" s="1"/>
        <n x="35"/>
        <n x="30"/>
      </t>
    </mdx>
    <mdx n="0" f="v">
      <t c="3" si="31">
        <n x="1" s="1"/>
        <n x="36"/>
        <n x="30"/>
      </t>
    </mdx>
    <mdx n="0" f="v">
      <t c="3" si="31">
        <n x="1" s="1"/>
        <n x="37"/>
        <n x="30"/>
      </t>
    </mdx>
    <mdx n="0" f="v">
      <t c="3" si="31">
        <n x="1" s="1"/>
        <n x="38"/>
        <n x="30"/>
      </t>
    </mdx>
    <mdx n="0" f="v">
      <t c="3" si="31">
        <n x="1" s="1"/>
        <n x="39"/>
        <n x="30"/>
      </t>
    </mdx>
    <mdx n="0" f="v">
      <t c="3" si="31">
        <n x="1" s="1"/>
        <n x="40"/>
        <n x="30"/>
      </t>
    </mdx>
    <mdx n="0" f="v">
      <t c="3" si="31">
        <n x="1" s="1"/>
        <n x="41"/>
        <n x="30"/>
      </t>
    </mdx>
  </mdxMetadata>
  <valueMetadata count="5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</valueMetadata>
</metadata>
</file>

<file path=xl/sharedStrings.xml><?xml version="1.0" encoding="utf-8"?>
<sst xmlns="http://schemas.openxmlformats.org/spreadsheetml/2006/main" count="2691" uniqueCount="629">
  <si>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</si>
  <si>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</si>
  <si>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</si>
  <si>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</si>
  <si>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</si>
  <si>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</si>
  <si>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</si>
  <si>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</si>
  <si>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</si>
  <si>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</si>
  <si>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</si>
  <si>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</si>
  <si>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</si>
  <si>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</si>
  <si>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</si>
  <si>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</si>
  <si>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</si>
  <si>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</si>
  <si>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</si>
  <si>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</si>
  <si>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</si>
  <si>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</si>
  <si>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</si>
  <si>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</si>
  <si>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</si>
  <si>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</si>
  <si>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</si>
  <si>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</si>
  <si>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</si>
  <si>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</si>
  <si>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</si>
  <si>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</si>
  <si>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</si>
  <si>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</si>
  <si>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</si>
  <si>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</si>
  <si>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</si>
  <si>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</si>
  <si>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</si>
  <si>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</si>
  <si>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</si>
  <si>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</si>
  <si>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</si>
  <si>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</si>
  <si>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</si>
  <si>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</si>
  <si>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</si>
  <si>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</si>
  <si>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</si>
  <si>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</si>
  <si>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</si>
  <si>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</si>
  <si>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</si>
  <si>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</si>
  <si>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</si>
  <si>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</si>
  <si>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</si>
  <si>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</si>
  <si>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</si>
  <si>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</si>
  <si>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</si>
  <si>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</si>
  <si>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</si>
  <si>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</si>
  <si>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</si>
  <si>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</si>
  <si>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</si>
  <si>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</si>
  <si>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</si>
  <si>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</si>
  <si>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</si>
  <si>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</si>
  <si>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</si>
  <si>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</si>
  <si>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</si>
  <si>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</si>
  <si>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</si>
  <si>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</si>
  <si>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</si>
  <si>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</si>
  <si>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</si>
  <si>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</si>
  <si>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</si>
  <si>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</si>
  <si>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</si>
  <si>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</si>
  <si>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</si>
  <si>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</si>
  <si>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</si>
  <si>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</si>
  <si>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</si>
  <si>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</si>
  <si>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</si>
  <si>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</si>
  <si>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</si>
  <si>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</si>
  <si>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</si>
  <si>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</si>
  <si>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</si>
  <si>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</si>
  <si>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</si>
  <si>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</si>
  <si>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</si>
  <si>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</si>
  <si>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</si>
  <si>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</si>
  <si>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</si>
  <si>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</si>
  <si>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</si>
  <si>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</si>
  <si>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</si>
  <si>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</si>
  <si>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</si>
  <si>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</si>
  <si>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</si>
  <si>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</si>
  <si>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</si>
  <si>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</si>
  <si>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</si>
  <si>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</si>
  <si>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</si>
  <si>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</si>
  <si>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</si>
  <si>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</si>
  <si>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</si>
  <si>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</si>
  <si>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</si>
  <si>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</si>
  <si>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</si>
  <si>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</si>
  <si>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</si>
  <si>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</si>
  <si>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</si>
  <si>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</si>
  <si>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</si>
  <si>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</si>
  <si>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</si>
  <si>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</si>
  <si>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</si>
  <si>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</si>
  <si>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</si>
  <si>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</si>
  <si>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</si>
  <si>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</si>
  <si>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</si>
  <si>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</si>
  <si>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</si>
  <si>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</si>
  <si>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</si>
  <si>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</si>
  <si>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</si>
  <si>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</si>
  <si>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</si>
  <si>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</si>
  <si>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</si>
  <si>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</si>
  <si>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</si>
  <si>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</si>
  <si>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</si>
  <si>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</si>
  <si>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</si>
  <si>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</si>
  <si>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</si>
  <si>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</si>
  <si>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</si>
  <si>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</si>
  <si>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</si>
  <si>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</si>
  <si>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</si>
  <si>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</si>
  <si>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</si>
  <si>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</si>
  <si>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</si>
  <si>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</si>
  <si>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</si>
  <si>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</si>
  <si>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</si>
  <si>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</si>
  <si>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</si>
  <si>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</si>
  <si>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</si>
  <si>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</si>
  <si>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</si>
  <si>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</si>
  <si>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</si>
  <si>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</si>
  <si>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</si>
  <si>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</si>
  <si>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</si>
  <si>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</si>
  <si>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</si>
  <si>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</si>
  <si>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</si>
  <si>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</si>
  <si>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</si>
  <si>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</si>
  <si>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</si>
  <si>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</si>
  <si>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</si>
  <si>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</si>
  <si>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</si>
  <si>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</si>
  <si>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</si>
  <si>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</si>
  <si>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</si>
  <si>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</si>
  <si>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</si>
  <si>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</si>
  <si>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</si>
  <si>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</si>
  <si>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</si>
  <si>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</si>
  <si>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</si>
  <si>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</si>
  <si>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</si>
  <si>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</si>
  <si>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</si>
  <si>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</si>
  <si>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</si>
  <si>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</si>
  <si>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</si>
  <si>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</si>
  <si>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</si>
  <si>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</si>
  <si>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</si>
  <si>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</si>
  <si>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</si>
  <si>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</si>
  <si>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</si>
  <si>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</si>
  <si>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</si>
  <si>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</si>
  <si>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</si>
  <si>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</si>
  <si>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</si>
  <si>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</si>
  <si>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</si>
  <si>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</si>
  <si>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</si>
  <si>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</si>
  <si>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>מקפת אישית - מסלול הלכה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</si>
  <si>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</si>
  <si>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</si>
  <si>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</si>
  <si>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</si>
  <si>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</si>
  <si>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</si>
  <si>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</si>
  <si>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</si>
  <si>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</si>
  <si>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</si>
  <si>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</si>
  <si>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</si>
  <si>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</si>
  <si>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</si>
  <si>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</si>
  <si>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</si>
  <si>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</si>
  <si>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</si>
  <si>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</si>
  <si>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</si>
  <si>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</si>
  <si>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</si>
  <si>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</si>
  <si>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</si>
  <si>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</si>
  <si>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מקמ 1019</t>
  </si>
  <si>
    <t>8191017</t>
  </si>
  <si>
    <t>מקמ 1119</t>
  </si>
  <si>
    <t>8191116</t>
  </si>
  <si>
    <t>מקמ 120</t>
  </si>
  <si>
    <t>8200123</t>
  </si>
  <si>
    <t>מקמ 1219</t>
  </si>
  <si>
    <t>8191215</t>
  </si>
  <si>
    <t>מקמ 210</t>
  </si>
  <si>
    <t>8200214</t>
  </si>
  <si>
    <t>מקמ 310</t>
  </si>
  <si>
    <t>8200313</t>
  </si>
  <si>
    <t>מקמ 419</t>
  </si>
  <si>
    <t>8190415</t>
  </si>
  <si>
    <t>מקמ 529</t>
  </si>
  <si>
    <t>8190522</t>
  </si>
  <si>
    <t>מקמ 619</t>
  </si>
  <si>
    <t>8190613</t>
  </si>
  <si>
    <t>מקמ 719</t>
  </si>
  <si>
    <t>8190712</t>
  </si>
  <si>
    <t>מקמ 819</t>
  </si>
  <si>
    <t>8190811</t>
  </si>
  <si>
    <t>מקמ 919</t>
  </si>
  <si>
    <t>8190910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</si>
  <si>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</si>
  <si>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</si>
  <si>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</si>
  <si>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</si>
  <si>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</si>
  <si>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</si>
  <si>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</si>
  <si>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</si>
  <si>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1119</t>
  </si>
  <si>
    <t>1157098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</si>
  <si>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</si>
  <si>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</si>
  <si>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</si>
  <si>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</si>
  <si>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</si>
  <si>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</si>
  <si>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</si>
  <si>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</si>
  <si>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</si>
  <si>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</si>
  <si>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</si>
  <si>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</si>
  <si>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</si>
  <si>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</si>
  <si>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</si>
  <si>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</si>
  <si>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819</t>
  </si>
  <si>
    <t>1156371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</si>
  <si>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</si>
  <si>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</si>
  <si>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</si>
  <si>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</si>
  <si>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</si>
  <si>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</si>
  <si>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ממשלתי משתנה 0520  גילון</t>
  </si>
  <si>
    <t>1116193</t>
  </si>
  <si>
    <t>הראל סל כשר תל אביב 125</t>
  </si>
  <si>
    <t>1155340</t>
  </si>
  <si>
    <t>514103811</t>
  </si>
  <si>
    <t>מניות</t>
  </si>
  <si>
    <t>פסגות ETF כש תא 125</t>
  </si>
  <si>
    <t>1155324</t>
  </si>
  <si>
    <t>513464289</t>
  </si>
  <si>
    <t>פסגות ETF תל אביב 125</t>
  </si>
  <si>
    <t>1148808</t>
  </si>
  <si>
    <t>קסם ETF כשרה תא 125</t>
  </si>
  <si>
    <t>1155365</t>
  </si>
  <si>
    <t>520041989</t>
  </si>
  <si>
    <t>תכלית סל כש תא 125</t>
  </si>
  <si>
    <t>1155373</t>
  </si>
  <si>
    <t>513540310</t>
  </si>
  <si>
    <t>הראל סל כשרה תל בונד 60</t>
  </si>
  <si>
    <t>1155092</t>
  </si>
  <si>
    <t>אג"ח</t>
  </si>
  <si>
    <t>הראל סל כשרה תל בונד שקלי</t>
  </si>
  <si>
    <t>1155191</t>
  </si>
  <si>
    <t>פסגות ETF כש תלבונד 60</t>
  </si>
  <si>
    <t>1155076</t>
  </si>
  <si>
    <t>פסגות ETF תל בונד שקלי כשר</t>
  </si>
  <si>
    <t>1155175</t>
  </si>
  <si>
    <t>קסם  ETF כשרה תל בונד שקלי</t>
  </si>
  <si>
    <t>1155159</t>
  </si>
  <si>
    <t>קסם ETF כשרה תל בונד 60</t>
  </si>
  <si>
    <t>1155126</t>
  </si>
  <si>
    <t>תכלית סל כש תלבונד שקלי</t>
  </si>
  <si>
    <t>1155183</t>
  </si>
  <si>
    <t>DAIWA ETF TOPIX</t>
  </si>
  <si>
    <t>JP3027620008</t>
  </si>
  <si>
    <t>DBX STX EUROPE 600</t>
  </si>
  <si>
    <t>LU0328475792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</si>
  <si>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</si>
  <si>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</si>
  <si>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</si>
  <si>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</si>
  <si>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</si>
  <si>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</si>
  <si>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</si>
  <si>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</si>
  <si>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</si>
  <si>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</si>
  <si>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</si>
  <si>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</si>
  <si>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</si>
  <si>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</si>
  <si>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</si>
  <si>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</si>
  <si>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</si>
  <si>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XTRACKERS MSCI EUROPE HEDGED E</t>
  </si>
  <si>
    <t>US2330518539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</si>
  <si>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</si>
  <si>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</si>
  <si>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</si>
  <si>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</si>
  <si>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</si>
  <si>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</si>
  <si>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MARKIT IBOXX EUR HIGH YIELD</t>
  </si>
  <si>
    <t>IE00B66F4759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</si>
  <si>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</si>
  <si>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</si>
  <si>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</si>
  <si>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</si>
  <si>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</si>
  <si>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</si>
  <si>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</si>
  <si>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</si>
  <si>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</si>
  <si>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</si>
  <si>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FTSE 100 IDX FUT JUN19</t>
  </si>
  <si>
    <t>XXZ M9</t>
  </si>
  <si>
    <t>ל.ר.</t>
  </si>
  <si>
    <t>S&amp;P500 EMINI FUT JUN19</t>
  </si>
  <si>
    <t>XXESM9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</si>
  <si>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</si>
  <si>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</si>
  <si>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</si>
  <si>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</si>
  <si>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</si>
  <si>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</si>
  <si>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</si>
  <si>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</si>
  <si>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</si>
  <si>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</si>
  <si>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</si>
  <si>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</si>
  <si>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</si>
  <si>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</si>
  <si>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</si>
  <si>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</si>
  <si>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</si>
  <si>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</si>
  <si>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</si>
  <si>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</si>
  <si>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</si>
  <si>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</si>
  <si>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</si>
  <si>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</si>
  <si>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</si>
  <si>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</si>
  <si>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</si>
  <si>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</si>
  <si>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</si>
  <si>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</si>
  <si>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</si>
  <si>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</si>
  <si>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</si>
  <si>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</si>
  <si>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</si>
  <si>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</si>
  <si>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</si>
  <si>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</si>
  <si>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</si>
  <si>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</si>
  <si>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</si>
  <si>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</si>
  <si>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</si>
  <si>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</si>
  <si>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</si>
  <si>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</si>
  <si>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</si>
  <si>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</si>
  <si>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</si>
  <si>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</si>
  <si>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</si>
  <si>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</si>
  <si>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</si>
  <si>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</si>
  <si>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</si>
  <si>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</si>
  <si>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</si>
  <si>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</si>
  <si>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</si>
  <si>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</si>
  <si>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</si>
  <si>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</si>
  <si>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</si>
  <si>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</si>
  <si>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</si>
  <si>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</si>
  <si>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</si>
  <si>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</si>
  <si>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</si>
  <si>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</si>
  <si>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</si>
  <si>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</si>
  <si>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</si>
  <si>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</si>
  <si>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</si>
  <si>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</si>
  <si>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</si>
  <si>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</si>
  <si>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</si>
  <si>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</si>
  <si>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</si>
  <si>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</si>
  <si>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</si>
  <si>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</si>
  <si>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</si>
  <si>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</si>
  <si>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</si>
  <si>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</si>
  <si>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</si>
  <si>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</si>
  <si>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</si>
  <si>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</si>
  <si>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</si>
  <si>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</si>
  <si>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</si>
  <si>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</si>
  <si>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</si>
  <si>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</si>
  <si>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</si>
  <si>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</si>
  <si>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</si>
  <si>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</si>
  <si>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</si>
  <si>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</si>
  <si>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</si>
  <si>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</si>
  <si>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</si>
  <si>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</si>
  <si>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</si>
  <si>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</si>
  <si>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</si>
  <si>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</si>
  <si>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</si>
  <si>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</si>
  <si>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</si>
  <si>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</si>
  <si>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</si>
  <si>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</si>
  <si>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</si>
  <si>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8862</t>
  </si>
  <si>
    <t>88620000</t>
  </si>
  <si>
    <t>ערד 8863</t>
  </si>
  <si>
    <t>88630000</t>
  </si>
  <si>
    <t>ערד 8864</t>
  </si>
  <si>
    <t>88640000</t>
  </si>
  <si>
    <t>ערד 8865</t>
  </si>
  <si>
    <t>88650000</t>
  </si>
  <si>
    <t>ערד 8866</t>
  </si>
  <si>
    <t>88660000</t>
  </si>
  <si>
    <t>ערד 8867</t>
  </si>
  <si>
    <t>88670000</t>
  </si>
  <si>
    <t>ערד 8869</t>
  </si>
  <si>
    <t>88690000</t>
  </si>
  <si>
    <t>ערד 8871</t>
  </si>
  <si>
    <t>88710000</t>
  </si>
  <si>
    <t>ערד 8872</t>
  </si>
  <si>
    <t>88720000</t>
  </si>
  <si>
    <t>ערד סדרה 2024  8758  4.8%</t>
  </si>
  <si>
    <t>8287583</t>
  </si>
  <si>
    <t>ערד סדרה 8756 2024 4.8%</t>
  </si>
  <si>
    <t>8287567</t>
  </si>
  <si>
    <t>ערד סדרה 8757 2024 4.8%</t>
  </si>
  <si>
    <t>8287575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</si>
  <si>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</si>
  <si>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</si>
  <si>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</si>
  <si>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</si>
  <si>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</si>
  <si>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</si>
  <si>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</si>
  <si>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</si>
  <si>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8776 2026 4.8%</t>
  </si>
  <si>
    <t>8287765</t>
  </si>
  <si>
    <t>ערד סדרה 8777 2026 4.8%</t>
  </si>
  <si>
    <t>8287773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</si>
  <si>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</si>
  <si>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</si>
  <si>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</si>
  <si>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</si>
  <si>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</si>
  <si>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</si>
  <si>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</si>
  <si>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</si>
  <si>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</si>
  <si>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</si>
  <si>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</si>
  <si>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</si>
  <si>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</si>
  <si>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₪ / מט"ח</t>
  </si>
  <si>
    <t>פורוורד ש"ח-מט"ח</t>
  </si>
  <si>
    <t>10001129</t>
  </si>
  <si>
    <t>10001176</t>
  </si>
  <si>
    <t>10001178</t>
  </si>
  <si>
    <t>10001164</t>
  </si>
  <si>
    <t>10001209</t>
  </si>
  <si>
    <t>10001170</t>
  </si>
  <si>
    <t>10001196</t>
  </si>
  <si>
    <t>10001166</t>
  </si>
  <si>
    <t>10001203</t>
  </si>
  <si>
    <t>10001151</t>
  </si>
  <si>
    <t>10001109</t>
  </si>
  <si>
    <t>10001213</t>
  </si>
  <si>
    <t>10001215</t>
  </si>
  <si>
    <t>10001217</t>
  </si>
  <si>
    <t>10001220</t>
  </si>
  <si>
    <t>10001227</t>
  </si>
  <si>
    <t>10001231</t>
  </si>
  <si>
    <t>פורוורד מט"ח-מט"ח</t>
  </si>
  <si>
    <t>10001189</t>
  </si>
  <si>
    <t>10001200</t>
  </si>
  <si>
    <t>10001223</t>
  </si>
  <si>
    <t>10001229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</si>
  <si>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</si>
  <si>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</si>
  <si>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</si>
  <si>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</si>
  <si>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</si>
  <si>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</si>
  <si>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</si>
  <si>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</si>
  <si>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מעלות S&amp;P</t>
  </si>
  <si>
    <t>בנק לאומי לישראל בע"מ</t>
  </si>
  <si>
    <t>34110000</t>
  </si>
  <si>
    <t>30110000</t>
  </si>
  <si>
    <t>בנק מזרחי טפחות בע"מ</t>
  </si>
  <si>
    <t>30120000</t>
  </si>
  <si>
    <t>בנק דיסקונט לישראל בע"מ</t>
  </si>
  <si>
    <t>30011000</t>
  </si>
  <si>
    <t>AA+.IL</t>
  </si>
  <si>
    <t>יו בנק</t>
  </si>
  <si>
    <t>30026000</t>
  </si>
  <si>
    <t>34010000</t>
  </si>
  <si>
    <t>34510000</t>
  </si>
  <si>
    <t>31710000</t>
  </si>
  <si>
    <t>31110000</t>
  </si>
  <si>
    <t>31210000</t>
  </si>
  <si>
    <t>33810000</t>
  </si>
  <si>
    <t>31126000</t>
  </si>
  <si>
    <t>30326000</t>
  </si>
  <si>
    <t>32026000</t>
  </si>
  <si>
    <t>31726000</t>
  </si>
  <si>
    <t>30226000</t>
  </si>
  <si>
    <t>מ.בטחון סחיר לאומי</t>
  </si>
  <si>
    <t>75001121</t>
  </si>
  <si>
    <t>דירוג פנימי</t>
  </si>
  <si>
    <t>פק מרווח בטחון לאומי</t>
  </si>
  <si>
    <t>75001127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</si>
</sst>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1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9" fontId="5" fillId="0" borderId="29" xfId="7" applyNumberFormat="1" applyFont="1" applyBorder="1" applyAlignment="1">
      <alignment horizontal="center"/>
    </xf>
    <xf numFmtId="0" fontId="1" fillId="0" borderId="0" xfId="7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164" fontId="5" fillId="0" borderId="29" xfId="13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198120</xdr:colOff>
      <xdr:row>50</xdr:row>
      <xdr:rowOff>0</xdr:rowOff>
    </xdr:from>
    <xdr:to>
      <xdr:col>26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U66"/>
  <sheetViews>
    <sheetView rightToLeft="1"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H17" sqref="H17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1" width="6.7109375" style="9" customWidth="1"/>
    <col min="22" max="24" width="7.7109375" style="9" customWidth="1"/>
    <col min="25" max="25" width="7.140625" style="9" customWidth="1"/>
    <col min="26" max="26" width="6" style="9" customWidth="1"/>
    <col min="27" max="27" width="8.140625" style="9" customWidth="1"/>
    <col min="28" max="28" width="6.28515625" style="9" customWidth="1"/>
    <col min="29" max="29" width="8" style="9" customWidth="1"/>
    <col min="30" max="30" width="8.7109375" style="9" customWidth="1"/>
    <col min="31" max="31" width="10" style="9" customWidth="1"/>
    <col min="32" max="32" width="9.5703125" style="9" customWidth="1"/>
    <col min="33" max="33" width="6.140625" style="9" customWidth="1"/>
    <col min="34" max="35" width="5.7109375" style="9" customWidth="1"/>
    <col min="36" max="36" width="6.85546875" style="9" customWidth="1"/>
    <col min="37" max="37" width="6.42578125" style="9" customWidth="1"/>
    <col min="38" max="38" width="6.7109375" style="9" customWidth="1"/>
    <col min="39" max="39" width="7.28515625" style="9" customWidth="1"/>
    <col min="40" max="51" width="5.7109375" style="9" customWidth="1"/>
    <col min="52" max="16384" width="9.140625" style="9"/>
  </cols>
  <sheetData>
    <row r="1" spans="1:21">
      <c r="B1" s="57" t="s">
        <v>168</v>
      </c>
      <c r="C1" s="78" t="s" vm="1">
        <v>238</v>
      </c>
    </row>
    <row r="2" spans="1:21">
      <c r="B2" s="57" t="s">
        <v>167</v>
      </c>
      <c r="C2" s="78" t="s">
        <v>239</v>
      </c>
    </row>
    <row r="3" spans="1:21">
      <c r="B3" s="57" t="s">
        <v>169</v>
      </c>
      <c r="C3" s="78" t="s">
        <v>240</v>
      </c>
    </row>
    <row r="4" spans="1:21">
      <c r="B4" s="57" t="s">
        <v>170</v>
      </c>
      <c r="C4" s="78">
        <v>2112</v>
      </c>
    </row>
    <row r="6" spans="1:21" ht="26.25" customHeight="1">
      <c r="B6" s="123" t="s">
        <v>184</v>
      </c>
      <c r="C6" s="124"/>
      <c r="D6" s="125"/>
    </row>
    <row r="7" spans="1:21" s="10" customFormat="1">
      <c r="B7" s="23"/>
      <c r="C7" s="24" t="s">
        <v>99</v>
      </c>
      <c r="D7" s="25" t="s">
        <v>97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s="10" customFormat="1">
      <c r="B8" s="23"/>
      <c r="C8" s="26" t="s">
        <v>225</v>
      </c>
      <c r="D8" s="27" t="s">
        <v>20</v>
      </c>
    </row>
    <row r="9" spans="1:21" s="11" customFormat="1" ht="18" customHeight="1">
      <c r="B9" s="37"/>
      <c r="C9" s="20" t="s">
        <v>1</v>
      </c>
      <c r="D9" s="28" t="s">
        <v>2</v>
      </c>
    </row>
    <row r="10" spans="1:21" s="11" customFormat="1" ht="18" customHeight="1">
      <c r="B10" s="67" t="s">
        <v>183</v>
      </c>
      <c r="C10" s="109">
        <f>C11+C12+C23</f>
        <v>642974.39856451482</v>
      </c>
      <c r="D10" s="110">
        <f>C10/$C$42</f>
        <v>1</v>
      </c>
    </row>
    <row r="11" spans="1:21">
      <c r="A11" s="45" t="s">
        <v>130</v>
      </c>
      <c r="B11" s="29" t="s">
        <v>185</v>
      </c>
      <c r="C11" s="109">
        <f>מזומנים!J10</f>
        <v>67518.050430322008</v>
      </c>
      <c r="D11" s="110">
        <f t="shared" ref="D11:D13" si="0">C11/$C$42</f>
        <v>0.10500892505372028</v>
      </c>
    </row>
    <row r="12" spans="1:21">
      <c r="B12" s="29" t="s">
        <v>186</v>
      </c>
      <c r="C12" s="109">
        <f>C13+C17+C21</f>
        <v>400387.08016419283</v>
      </c>
      <c r="D12" s="110">
        <f t="shared" si="0"/>
        <v>0.62271076586888208</v>
      </c>
    </row>
    <row r="13" spans="1:21">
      <c r="A13" s="55" t="s">
        <v>130</v>
      </c>
      <c r="B13" s="30" t="s">
        <v>56</v>
      </c>
      <c r="C13" s="109">
        <f>'תעודות התחייבות ממשלתיות'!O11</f>
        <v>48171.589544193004</v>
      </c>
      <c r="D13" s="110">
        <f t="shared" si="0"/>
        <v>7.4919918509569638E-2</v>
      </c>
    </row>
    <row r="14" spans="1:21">
      <c r="A14" s="55" t="s">
        <v>130</v>
      </c>
      <c r="B14" s="30" t="s">
        <v>57</v>
      </c>
      <c r="C14" s="109" t="s" vm="2">
        <v>594</v>
      </c>
      <c r="D14" s="110" t="s" vm="3">
        <v>594</v>
      </c>
    </row>
    <row r="15" spans="1:21">
      <c r="A15" s="55" t="s">
        <v>130</v>
      </c>
      <c r="B15" s="30" t="s">
        <v>58</v>
      </c>
      <c r="C15" s="109" t="s" vm="4">
        <v>594</v>
      </c>
      <c r="D15" s="110" t="s" vm="5">
        <v>594</v>
      </c>
    </row>
    <row r="16" spans="1:21">
      <c r="A16" s="55" t="s">
        <v>130</v>
      </c>
      <c r="B16" s="30" t="s">
        <v>59</v>
      </c>
      <c r="C16" s="109" t="s" vm="6">
        <v>594</v>
      </c>
      <c r="D16" s="110" t="s" vm="7">
        <v>594</v>
      </c>
    </row>
    <row r="17" spans="1:4">
      <c r="A17" s="55" t="s">
        <v>130</v>
      </c>
      <c r="B17" s="30" t="s">
        <v>60</v>
      </c>
      <c r="C17" s="109">
        <f>'תעודות סל'!K11</f>
        <v>350277.09118999983</v>
      </c>
      <c r="D17" s="110">
        <f>C17/$C$42</f>
        <v>0.54477610923859154</v>
      </c>
    </row>
    <row r="18" spans="1:4">
      <c r="A18" s="55" t="s">
        <v>130</v>
      </c>
      <c r="B18" s="30" t="s">
        <v>61</v>
      </c>
      <c r="C18" s="109" t="s" vm="8">
        <v>594</v>
      </c>
      <c r="D18" s="110" t="s" vm="9">
        <v>594</v>
      </c>
    </row>
    <row r="19" spans="1:4">
      <c r="A19" s="55" t="s">
        <v>130</v>
      </c>
      <c r="B19" s="30" t="s">
        <v>62</v>
      </c>
      <c r="C19" s="109" t="s" vm="10">
        <v>594</v>
      </c>
      <c r="D19" s="110" t="s" vm="11">
        <v>594</v>
      </c>
    </row>
    <row r="20" spans="1:4">
      <c r="A20" s="55" t="s">
        <v>130</v>
      </c>
      <c r="B20" s="30" t="s">
        <v>63</v>
      </c>
      <c r="C20" s="109" t="s" vm="12">
        <v>594</v>
      </c>
      <c r="D20" s="110" t="s" vm="13">
        <v>594</v>
      </c>
    </row>
    <row r="21" spans="1:4">
      <c r="A21" s="55" t="s">
        <v>130</v>
      </c>
      <c r="B21" s="30" t="s">
        <v>64</v>
      </c>
      <c r="C21" s="109">
        <f>'חוזים עתידיים'!I11</f>
        <v>1938.3994299999999</v>
      </c>
      <c r="D21" s="110">
        <f>C21/$C$42</f>
        <v>3.0147381207208434E-3</v>
      </c>
    </row>
    <row r="22" spans="1:4">
      <c r="A22" s="55" t="s">
        <v>130</v>
      </c>
      <c r="B22" s="30" t="s">
        <v>65</v>
      </c>
      <c r="C22" s="109" t="s" vm="14">
        <v>594</v>
      </c>
      <c r="D22" s="110" t="s" vm="15">
        <v>594</v>
      </c>
    </row>
    <row r="23" spans="1:4">
      <c r="B23" s="29" t="s">
        <v>187</v>
      </c>
      <c r="C23" s="109">
        <f>C24+C31</f>
        <v>175069.26796999996</v>
      </c>
      <c r="D23" s="110">
        <f>C23/$C$42</f>
        <v>0.27228030907739764</v>
      </c>
    </row>
    <row r="24" spans="1:4">
      <c r="A24" s="55" t="s">
        <v>130</v>
      </c>
      <c r="B24" s="30" t="s">
        <v>66</v>
      </c>
      <c r="C24" s="109">
        <f>'לא סחיר- תעודות התחייבות ממשלתי'!M11</f>
        <v>175623.27301999996</v>
      </c>
      <c r="D24" s="110">
        <f>C24/$C$42</f>
        <v>0.27314193755162131</v>
      </c>
    </row>
    <row r="25" spans="1:4">
      <c r="A25" s="55" t="s">
        <v>130</v>
      </c>
      <c r="B25" s="30" t="s">
        <v>67</v>
      </c>
      <c r="C25" s="109" t="s" vm="16">
        <v>594</v>
      </c>
      <c r="D25" s="110" t="s" vm="17">
        <v>594</v>
      </c>
    </row>
    <row r="26" spans="1:4">
      <c r="A26" s="55" t="s">
        <v>130</v>
      </c>
      <c r="B26" s="30" t="s">
        <v>58</v>
      </c>
      <c r="C26" s="109" t="s" vm="18">
        <v>594</v>
      </c>
      <c r="D26" s="110" t="s" vm="19">
        <v>594</v>
      </c>
    </row>
    <row r="27" spans="1:4">
      <c r="A27" s="55" t="s">
        <v>130</v>
      </c>
      <c r="B27" s="30" t="s">
        <v>68</v>
      </c>
      <c r="C27" s="109" t="s" vm="20">
        <v>594</v>
      </c>
      <c r="D27" s="110" t="s" vm="21">
        <v>594</v>
      </c>
    </row>
    <row r="28" spans="1:4">
      <c r="A28" s="55" t="s">
        <v>130</v>
      </c>
      <c r="B28" s="30" t="s">
        <v>69</v>
      </c>
      <c r="C28" s="109" t="s" vm="22">
        <v>594</v>
      </c>
      <c r="D28" s="110" t="s" vm="23">
        <v>594</v>
      </c>
    </row>
    <row r="29" spans="1:4">
      <c r="A29" s="55" t="s">
        <v>130</v>
      </c>
      <c r="B29" s="30" t="s">
        <v>70</v>
      </c>
      <c r="C29" s="109" t="s" vm="24">
        <v>594</v>
      </c>
      <c r="D29" s="110" t="s" vm="25">
        <v>594</v>
      </c>
    </row>
    <row r="30" spans="1:4">
      <c r="A30" s="55" t="s">
        <v>130</v>
      </c>
      <c r="B30" s="30" t="s">
        <v>210</v>
      </c>
      <c r="C30" s="109" t="s" vm="26">
        <v>594</v>
      </c>
      <c r="D30" s="110" t="s" vm="27">
        <v>594</v>
      </c>
    </row>
    <row r="31" spans="1:4">
      <c r="A31" s="55" t="s">
        <v>130</v>
      </c>
      <c r="B31" s="30" t="s">
        <v>93</v>
      </c>
      <c r="C31" s="109">
        <f>'לא סחיר - חוזים עתידיים'!I11</f>
        <v>-554.0050500000001</v>
      </c>
      <c r="D31" s="110">
        <f>C31/$C$42</f>
        <v>-8.6162847422363163E-4</v>
      </c>
    </row>
    <row r="32" spans="1:4">
      <c r="A32" s="55" t="s">
        <v>130</v>
      </c>
      <c r="B32" s="30" t="s">
        <v>71</v>
      </c>
      <c r="C32" s="109" t="s" vm="28">
        <v>594</v>
      </c>
      <c r="D32" s="110" t="s" vm="29">
        <v>594</v>
      </c>
    </row>
    <row r="33" spans="1:5">
      <c r="A33" s="55" t="s">
        <v>130</v>
      </c>
      <c r="B33" s="29" t="s">
        <v>188</v>
      </c>
      <c r="C33" s="121"/>
      <c r="D33" s="110"/>
      <c r="E33" s="113"/>
    </row>
    <row r="34" spans="1:5">
      <c r="A34" s="55" t="s">
        <v>130</v>
      </c>
      <c r="B34" s="29" t="s">
        <v>189</v>
      </c>
      <c r="C34" s="109" t="s" vm="30">
        <v>594</v>
      </c>
      <c r="D34" s="110" t="s" vm="31">
        <v>594</v>
      </c>
    </row>
    <row r="35" spans="1:5">
      <c r="A35" s="55" t="s">
        <v>130</v>
      </c>
      <c r="B35" s="29" t="s">
        <v>190</v>
      </c>
      <c r="C35" s="109" t="s" vm="32">
        <v>594</v>
      </c>
      <c r="D35" s="110" t="s" vm="33">
        <v>594</v>
      </c>
    </row>
    <row r="36" spans="1:5">
      <c r="A36" s="55" t="s">
        <v>130</v>
      </c>
      <c r="B36" s="56" t="s">
        <v>191</v>
      </c>
      <c r="C36" s="109" t="s" vm="34">
        <v>594</v>
      </c>
      <c r="D36" s="110" t="s" vm="35">
        <v>594</v>
      </c>
    </row>
    <row r="37" spans="1:5">
      <c r="A37" s="55" t="s">
        <v>130</v>
      </c>
      <c r="B37" s="29" t="s">
        <v>192</v>
      </c>
      <c r="C37" s="109" t="s" vm="36">
        <v>594</v>
      </c>
      <c r="D37" s="110" t="s" vm="37">
        <v>594</v>
      </c>
    </row>
    <row r="38" spans="1:5">
      <c r="A38" s="55"/>
      <c r="B38" s="68" t="s">
        <v>194</v>
      </c>
      <c r="C38" s="109">
        <v>0</v>
      </c>
      <c r="D38" s="110">
        <f>C38/$C$42</f>
        <v>0</v>
      </c>
    </row>
    <row r="39" spans="1:5">
      <c r="A39" s="55" t="s">
        <v>130</v>
      </c>
      <c r="B39" s="69" t="s">
        <v>195</v>
      </c>
      <c r="C39" s="109" t="s" vm="38">
        <v>594</v>
      </c>
      <c r="D39" s="110" t="s" vm="39">
        <v>594</v>
      </c>
    </row>
    <row r="40" spans="1:5">
      <c r="A40" s="55" t="s">
        <v>130</v>
      </c>
      <c r="B40" s="69" t="s">
        <v>223</v>
      </c>
      <c r="C40" s="109" t="s" vm="40">
        <v>594</v>
      </c>
      <c r="D40" s="110" t="s" vm="41">
        <v>594</v>
      </c>
    </row>
    <row r="41" spans="1:5">
      <c r="A41" s="55" t="s">
        <v>130</v>
      </c>
      <c r="B41" s="69" t="s">
        <v>196</v>
      </c>
      <c r="C41" s="109" t="s" vm="42">
        <v>594</v>
      </c>
      <c r="D41" s="110" t="s" vm="43">
        <v>594</v>
      </c>
    </row>
    <row r="42" spans="1:5">
      <c r="B42" s="69" t="s">
        <v>72</v>
      </c>
      <c r="C42" s="109">
        <f>C38+C10</f>
        <v>642974.39856451482</v>
      </c>
      <c r="D42" s="110">
        <f>C42/$C$42</f>
        <v>1</v>
      </c>
    </row>
    <row r="43" spans="1:5">
      <c r="A43" s="55" t="s">
        <v>130</v>
      </c>
      <c r="B43" s="69" t="s">
        <v>193</v>
      </c>
      <c r="C43" s="121"/>
      <c r="D43" s="110"/>
    </row>
    <row r="44" spans="1:5">
      <c r="B44" s="6" t="s">
        <v>98</v>
      </c>
    </row>
    <row r="45" spans="1:5">
      <c r="C45" s="75" t="s">
        <v>175</v>
      </c>
      <c r="D45" s="36" t="s">
        <v>92</v>
      </c>
    </row>
    <row r="46" spans="1:5">
      <c r="C46" s="76" t="s">
        <v>1</v>
      </c>
      <c r="D46" s="25" t="s">
        <v>2</v>
      </c>
    </row>
    <row r="47" spans="1:5">
      <c r="C47" s="111" t="s">
        <v>156</v>
      </c>
      <c r="D47" s="112" vm="44">
        <v>2.5729000000000002</v>
      </c>
    </row>
    <row r="48" spans="1:5">
      <c r="C48" s="111" t="s">
        <v>165</v>
      </c>
      <c r="D48" s="112">
        <v>0.92769022502618081</v>
      </c>
    </row>
    <row r="49" spans="2:4">
      <c r="C49" s="111" t="s">
        <v>161</v>
      </c>
      <c r="D49" s="112" vm="45">
        <v>2.7052</v>
      </c>
    </row>
    <row r="50" spans="2:4">
      <c r="B50" s="12"/>
      <c r="C50" s="111" t="s">
        <v>595</v>
      </c>
      <c r="D50" s="112" vm="46">
        <v>3.6494</v>
      </c>
    </row>
    <row r="51" spans="2:4">
      <c r="C51" s="111" t="s">
        <v>154</v>
      </c>
      <c r="D51" s="112" vm="47">
        <v>4.0781999999999998</v>
      </c>
    </row>
    <row r="52" spans="2:4">
      <c r="C52" s="111" t="s">
        <v>155</v>
      </c>
      <c r="D52" s="112" vm="48">
        <v>4.7325999999999997</v>
      </c>
    </row>
    <row r="53" spans="2:4">
      <c r="C53" s="111" t="s">
        <v>157</v>
      </c>
      <c r="D53" s="112">
        <v>0.46267515923566882</v>
      </c>
    </row>
    <row r="54" spans="2:4">
      <c r="C54" s="111" t="s">
        <v>162</v>
      </c>
      <c r="D54" s="112" vm="49">
        <v>3.2778</v>
      </c>
    </row>
    <row r="55" spans="2:4">
      <c r="C55" s="111" t="s">
        <v>163</v>
      </c>
      <c r="D55" s="112">
        <v>0.18716729107296534</v>
      </c>
    </row>
    <row r="56" spans="2:4">
      <c r="C56" s="111" t="s">
        <v>160</v>
      </c>
      <c r="D56" s="112" vm="50">
        <v>0.54620000000000002</v>
      </c>
    </row>
    <row r="57" spans="2:4">
      <c r="C57" s="111" t="s">
        <v>596</v>
      </c>
      <c r="D57" s="112">
        <v>2.4723023999999998</v>
      </c>
    </row>
    <row r="58" spans="2:4">
      <c r="C58" s="111" t="s">
        <v>159</v>
      </c>
      <c r="D58" s="112" vm="51">
        <v>0.39090000000000003</v>
      </c>
    </row>
    <row r="59" spans="2:4">
      <c r="C59" s="111" t="s">
        <v>152</v>
      </c>
      <c r="D59" s="112" vm="52">
        <v>3.6320000000000001</v>
      </c>
    </row>
    <row r="60" spans="2:4">
      <c r="C60" s="111" t="s">
        <v>166</v>
      </c>
      <c r="D60" s="112" vm="53">
        <v>0.24929999999999999</v>
      </c>
    </row>
    <row r="61" spans="2:4">
      <c r="C61" s="111" t="s">
        <v>597</v>
      </c>
      <c r="D61" s="112" vm="54">
        <v>0.42030000000000001</v>
      </c>
    </row>
    <row r="62" spans="2:4">
      <c r="C62" s="111" t="s">
        <v>598</v>
      </c>
      <c r="D62" s="112">
        <v>5.533464356993769E-2</v>
      </c>
    </row>
    <row r="63" spans="2:4">
      <c r="C63" s="111" t="s">
        <v>153</v>
      </c>
      <c r="D63" s="112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78" t="s" vm="1">
        <v>238</v>
      </c>
    </row>
    <row r="2" spans="2:60">
      <c r="B2" s="57" t="s">
        <v>167</v>
      </c>
      <c r="C2" s="78" t="s">
        <v>239</v>
      </c>
    </row>
    <row r="3" spans="2:60">
      <c r="B3" s="57" t="s">
        <v>169</v>
      </c>
      <c r="C3" s="78" t="s">
        <v>240</v>
      </c>
    </row>
    <row r="4" spans="2:60">
      <c r="B4" s="57" t="s">
        <v>170</v>
      </c>
      <c r="C4" s="78">
        <v>2112</v>
      </c>
    </row>
    <row r="6" spans="2:60" ht="26.25" customHeight="1">
      <c r="B6" s="137" t="s">
        <v>198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0" ht="26.25" customHeight="1">
      <c r="B7" s="137" t="s">
        <v>81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H7" s="3"/>
    </row>
    <row r="8" spans="2:60" s="3" customFormat="1" ht="78.75">
      <c r="B8" s="23" t="s">
        <v>105</v>
      </c>
      <c r="C8" s="31" t="s">
        <v>37</v>
      </c>
      <c r="D8" s="31" t="s">
        <v>108</v>
      </c>
      <c r="E8" s="31" t="s">
        <v>49</v>
      </c>
      <c r="F8" s="31" t="s">
        <v>90</v>
      </c>
      <c r="G8" s="31" t="s">
        <v>222</v>
      </c>
      <c r="H8" s="31" t="s">
        <v>221</v>
      </c>
      <c r="I8" s="31" t="s">
        <v>48</v>
      </c>
      <c r="J8" s="31" t="s">
        <v>47</v>
      </c>
      <c r="K8" s="31" t="s">
        <v>171</v>
      </c>
      <c r="L8" s="31" t="s">
        <v>173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229</v>
      </c>
      <c r="H9" s="17"/>
      <c r="I9" s="17" t="s">
        <v>225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C11" s="1"/>
      <c r="BD11" s="3"/>
      <c r="BE11" s="1"/>
      <c r="BG11" s="1"/>
    </row>
    <row r="12" spans="2:60" s="4" customFormat="1" ht="18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C12" s="1"/>
      <c r="BD12" s="3"/>
      <c r="BE12" s="1"/>
      <c r="BG12" s="1"/>
    </row>
    <row r="13" spans="2:60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D13" s="3"/>
    </row>
    <row r="14" spans="2:60" ht="20.25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BD14" s="4"/>
    </row>
    <row r="15" spans="2:60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168</v>
      </c>
      <c r="C1" s="78" t="s" vm="1">
        <v>238</v>
      </c>
    </row>
    <row r="2" spans="2:61">
      <c r="B2" s="57" t="s">
        <v>167</v>
      </c>
      <c r="C2" s="78" t="s">
        <v>239</v>
      </c>
    </row>
    <row r="3" spans="2:61">
      <c r="B3" s="57" t="s">
        <v>169</v>
      </c>
      <c r="C3" s="78" t="s">
        <v>240</v>
      </c>
    </row>
    <row r="4" spans="2:61">
      <c r="B4" s="57" t="s">
        <v>170</v>
      </c>
      <c r="C4" s="78">
        <v>2112</v>
      </c>
    </row>
    <row r="6" spans="2:61" ht="26.25" customHeight="1">
      <c r="B6" s="137" t="s">
        <v>198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1" ht="26.25" customHeight="1">
      <c r="B7" s="137" t="s">
        <v>82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I7" s="3"/>
    </row>
    <row r="8" spans="2:61" s="3" customFormat="1" ht="78.75">
      <c r="B8" s="23" t="s">
        <v>105</v>
      </c>
      <c r="C8" s="31" t="s">
        <v>37</v>
      </c>
      <c r="D8" s="31" t="s">
        <v>108</v>
      </c>
      <c r="E8" s="31" t="s">
        <v>49</v>
      </c>
      <c r="F8" s="31" t="s">
        <v>90</v>
      </c>
      <c r="G8" s="31" t="s">
        <v>222</v>
      </c>
      <c r="H8" s="31" t="s">
        <v>221</v>
      </c>
      <c r="I8" s="31" t="s">
        <v>48</v>
      </c>
      <c r="J8" s="31" t="s">
        <v>47</v>
      </c>
      <c r="K8" s="31" t="s">
        <v>171</v>
      </c>
      <c r="L8" s="32" t="s">
        <v>173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229</v>
      </c>
      <c r="H9" s="17"/>
      <c r="I9" s="17" t="s">
        <v>225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G25" sqref="G25"/>
    </sheetView>
  </sheetViews>
  <sheetFormatPr defaultColWidth="9.140625" defaultRowHeight="18"/>
  <cols>
    <col min="1" max="1" width="6.28515625" style="2" customWidth="1"/>
    <col min="2" max="2" width="30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168</v>
      </c>
      <c r="C1" s="78" t="s" vm="1">
        <v>238</v>
      </c>
    </row>
    <row r="2" spans="1:60">
      <c r="B2" s="57" t="s">
        <v>167</v>
      </c>
      <c r="C2" s="78" t="s">
        <v>239</v>
      </c>
    </row>
    <row r="3" spans="1:60">
      <c r="B3" s="57" t="s">
        <v>169</v>
      </c>
      <c r="C3" s="78" t="s">
        <v>240</v>
      </c>
    </row>
    <row r="4" spans="1:60">
      <c r="B4" s="57" t="s">
        <v>170</v>
      </c>
      <c r="C4" s="78">
        <v>2112</v>
      </c>
    </row>
    <row r="6" spans="1:60" ht="26.25" customHeight="1">
      <c r="B6" s="137" t="s">
        <v>198</v>
      </c>
      <c r="C6" s="138"/>
      <c r="D6" s="138"/>
      <c r="E6" s="138"/>
      <c r="F6" s="138"/>
      <c r="G6" s="138"/>
      <c r="H6" s="138"/>
      <c r="I6" s="138"/>
      <c r="J6" s="138"/>
      <c r="K6" s="139"/>
      <c r="BD6" s="1" t="s">
        <v>109</v>
      </c>
      <c r="BF6" s="1" t="s">
        <v>176</v>
      </c>
      <c r="BH6" s="3" t="s">
        <v>153</v>
      </c>
    </row>
    <row r="7" spans="1:60" ht="26.25" customHeight="1">
      <c r="B7" s="137" t="s">
        <v>83</v>
      </c>
      <c r="C7" s="138"/>
      <c r="D7" s="138"/>
      <c r="E7" s="138"/>
      <c r="F7" s="138"/>
      <c r="G7" s="138"/>
      <c r="H7" s="138"/>
      <c r="I7" s="138"/>
      <c r="J7" s="138"/>
      <c r="K7" s="139"/>
      <c r="BD7" s="3" t="s">
        <v>111</v>
      </c>
      <c r="BF7" s="1" t="s">
        <v>131</v>
      </c>
      <c r="BH7" s="3" t="s">
        <v>152</v>
      </c>
    </row>
    <row r="8" spans="1:60" s="3" customFormat="1" ht="78.75">
      <c r="A8" s="2"/>
      <c r="B8" s="23" t="s">
        <v>105</v>
      </c>
      <c r="C8" s="31" t="s">
        <v>37</v>
      </c>
      <c r="D8" s="31" t="s">
        <v>108</v>
      </c>
      <c r="E8" s="31" t="s">
        <v>49</v>
      </c>
      <c r="F8" s="31" t="s">
        <v>90</v>
      </c>
      <c r="G8" s="31" t="s">
        <v>222</v>
      </c>
      <c r="H8" s="31" t="s">
        <v>221</v>
      </c>
      <c r="I8" s="31" t="s">
        <v>48</v>
      </c>
      <c r="J8" s="31" t="s">
        <v>171</v>
      </c>
      <c r="K8" s="31" t="s">
        <v>173</v>
      </c>
      <c r="BC8" s="1" t="s">
        <v>124</v>
      </c>
      <c r="BD8" s="1" t="s">
        <v>125</v>
      </c>
      <c r="BE8" s="1" t="s">
        <v>132</v>
      </c>
      <c r="BG8" s="4" t="s">
        <v>154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229</v>
      </c>
      <c r="H9" s="17"/>
      <c r="I9" s="17" t="s">
        <v>225</v>
      </c>
      <c r="J9" s="33" t="s">
        <v>20</v>
      </c>
      <c r="K9" s="58" t="s">
        <v>20</v>
      </c>
      <c r="BC9" s="1" t="s">
        <v>121</v>
      </c>
      <c r="BE9" s="1" t="s">
        <v>133</v>
      </c>
      <c r="BG9" s="4" t="s">
        <v>155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117</v>
      </c>
      <c r="BD10" s="3"/>
      <c r="BE10" s="1" t="s">
        <v>177</v>
      </c>
      <c r="BG10" s="1" t="s">
        <v>161</v>
      </c>
    </row>
    <row r="11" spans="1:60" s="4" customFormat="1" ht="18" customHeight="1">
      <c r="A11" s="108"/>
      <c r="B11" s="114" t="s">
        <v>39</v>
      </c>
      <c r="C11" s="115"/>
      <c r="D11" s="115"/>
      <c r="E11" s="115"/>
      <c r="F11" s="115"/>
      <c r="G11" s="116"/>
      <c r="H11" s="117"/>
      <c r="I11" s="116">
        <v>1938.3994299999999</v>
      </c>
      <c r="J11" s="118">
        <f>I11/$I$11</f>
        <v>1</v>
      </c>
      <c r="K11" s="118">
        <f>I11/'סכום נכסי הקרן'!$C$42</f>
        <v>3.0147381207208434E-3</v>
      </c>
      <c r="L11" s="3"/>
      <c r="M11" s="3"/>
      <c r="N11" s="3"/>
      <c r="O11" s="3"/>
      <c r="BC11" s="100" t="s">
        <v>116</v>
      </c>
      <c r="BD11" s="3"/>
      <c r="BE11" s="100" t="s">
        <v>134</v>
      </c>
      <c r="BG11" s="100" t="s">
        <v>156</v>
      </c>
    </row>
    <row r="12" spans="1:60" s="100" customFormat="1" ht="20.25">
      <c r="A12" s="108"/>
      <c r="B12" s="119" t="s">
        <v>219</v>
      </c>
      <c r="C12" s="115"/>
      <c r="D12" s="115"/>
      <c r="E12" s="115"/>
      <c r="F12" s="115"/>
      <c r="G12" s="116"/>
      <c r="H12" s="117"/>
      <c r="I12" s="116">
        <v>1938.3994299999999</v>
      </c>
      <c r="J12" s="118">
        <f t="shared" ref="J12:J14" si="0">I12/$I$11</f>
        <v>1</v>
      </c>
      <c r="K12" s="118">
        <f>I12/'סכום נכסי הקרן'!$C$42</f>
        <v>3.0147381207208434E-3</v>
      </c>
      <c r="L12" s="3"/>
      <c r="M12" s="3"/>
      <c r="N12" s="3"/>
      <c r="O12" s="3"/>
      <c r="BC12" s="100" t="s">
        <v>114</v>
      </c>
      <c r="BD12" s="4"/>
      <c r="BE12" s="100" t="s">
        <v>135</v>
      </c>
      <c r="BG12" s="100" t="s">
        <v>157</v>
      </c>
    </row>
    <row r="13" spans="1:60">
      <c r="B13" s="83" t="s">
        <v>397</v>
      </c>
      <c r="C13" s="84" t="s">
        <v>398</v>
      </c>
      <c r="D13" s="97" t="s">
        <v>29</v>
      </c>
      <c r="E13" s="97" t="s">
        <v>399</v>
      </c>
      <c r="F13" s="97" t="s">
        <v>155</v>
      </c>
      <c r="G13" s="94">
        <v>3</v>
      </c>
      <c r="H13" s="96">
        <v>721150</v>
      </c>
      <c r="I13" s="94">
        <v>23.2134</v>
      </c>
      <c r="J13" s="95">
        <f t="shared" si="0"/>
        <v>1.1975550364250779E-2</v>
      </c>
      <c r="K13" s="95">
        <f>I13/'סכום נכסי הקרן'!$C$42</f>
        <v>3.6103148199719203E-5</v>
      </c>
      <c r="P13" s="1"/>
      <c r="BC13" s="1" t="s">
        <v>118</v>
      </c>
      <c r="BE13" s="1" t="s">
        <v>136</v>
      </c>
      <c r="BG13" s="1" t="s">
        <v>158</v>
      </c>
    </row>
    <row r="14" spans="1:60">
      <c r="B14" s="83" t="s">
        <v>400</v>
      </c>
      <c r="C14" s="84" t="s">
        <v>401</v>
      </c>
      <c r="D14" s="97" t="s">
        <v>29</v>
      </c>
      <c r="E14" s="97" t="s">
        <v>399</v>
      </c>
      <c r="F14" s="97" t="s">
        <v>152</v>
      </c>
      <c r="G14" s="94">
        <v>123</v>
      </c>
      <c r="H14" s="96">
        <v>283775</v>
      </c>
      <c r="I14" s="94">
        <v>1915.1860300000001</v>
      </c>
      <c r="J14" s="95">
        <f t="shared" si="0"/>
        <v>0.98802444963574931</v>
      </c>
      <c r="K14" s="95">
        <f>I14/'סכום נכסי הקרן'!$C$42</f>
        <v>2.9786349725211244E-3</v>
      </c>
      <c r="P14" s="1"/>
      <c r="BC14" s="1" t="s">
        <v>115</v>
      </c>
      <c r="BE14" s="1" t="s">
        <v>137</v>
      </c>
      <c r="BG14" s="1" t="s">
        <v>160</v>
      </c>
    </row>
    <row r="15" spans="1:60">
      <c r="B15" s="103"/>
      <c r="C15" s="84"/>
      <c r="D15" s="84"/>
      <c r="E15" s="84"/>
      <c r="F15" s="84"/>
      <c r="G15" s="94"/>
      <c r="H15" s="96"/>
      <c r="I15" s="84"/>
      <c r="J15" s="95"/>
      <c r="K15" s="84"/>
      <c r="P15" s="1"/>
      <c r="BC15" s="1" t="s">
        <v>126</v>
      </c>
      <c r="BE15" s="1" t="s">
        <v>178</v>
      </c>
      <c r="BG15" s="1" t="s">
        <v>162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112</v>
      </c>
      <c r="BD16" s="1" t="s">
        <v>127</v>
      </c>
      <c r="BE16" s="1" t="s">
        <v>138</v>
      </c>
      <c r="BG16" s="1" t="s">
        <v>163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122</v>
      </c>
      <c r="BE17" s="1" t="s">
        <v>139</v>
      </c>
      <c r="BG17" s="1" t="s">
        <v>164</v>
      </c>
    </row>
    <row r="18" spans="2:60">
      <c r="B18" s="99" t="s">
        <v>237</v>
      </c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110</v>
      </c>
      <c r="BF18" s="1" t="s">
        <v>140</v>
      </c>
      <c r="BH18" s="1" t="s">
        <v>29</v>
      </c>
    </row>
    <row r="19" spans="2:60">
      <c r="B19" s="99" t="s">
        <v>101</v>
      </c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123</v>
      </c>
      <c r="BF19" s="1" t="s">
        <v>141</v>
      </c>
    </row>
    <row r="20" spans="2:60">
      <c r="B20" s="99" t="s">
        <v>220</v>
      </c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128</v>
      </c>
      <c r="BF20" s="1" t="s">
        <v>142</v>
      </c>
    </row>
    <row r="21" spans="2:60">
      <c r="B21" s="99" t="s">
        <v>228</v>
      </c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113</v>
      </c>
      <c r="BE21" s="1" t="s">
        <v>129</v>
      </c>
      <c r="BF21" s="1" t="s">
        <v>143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119</v>
      </c>
      <c r="BF22" s="1" t="s">
        <v>144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29</v>
      </c>
      <c r="BE23" s="1" t="s">
        <v>120</v>
      </c>
      <c r="BF23" s="1" t="s">
        <v>179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182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145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146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181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147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148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180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29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C115" s="3"/>
      <c r="D115" s="3"/>
      <c r="E115" s="3"/>
      <c r="F115" s="3"/>
      <c r="G115" s="3"/>
      <c r="H115" s="3"/>
    </row>
    <row r="116" spans="2:11">
      <c r="C116" s="3"/>
      <c r="D116" s="3"/>
      <c r="E116" s="3"/>
      <c r="F116" s="3"/>
      <c r="G116" s="3"/>
      <c r="H116" s="3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168</v>
      </c>
      <c r="C1" s="78" t="s" vm="1">
        <v>238</v>
      </c>
    </row>
    <row r="2" spans="2:81">
      <c r="B2" s="57" t="s">
        <v>167</v>
      </c>
      <c r="C2" s="78" t="s">
        <v>239</v>
      </c>
    </row>
    <row r="3" spans="2:81">
      <c r="B3" s="57" t="s">
        <v>169</v>
      </c>
      <c r="C3" s="78" t="s">
        <v>240</v>
      </c>
      <c r="E3" s="2"/>
    </row>
    <row r="4" spans="2:81">
      <c r="B4" s="57" t="s">
        <v>170</v>
      </c>
      <c r="C4" s="78">
        <v>2112</v>
      </c>
    </row>
    <row r="6" spans="2:81" ht="26.25" customHeight="1">
      <c r="B6" s="137" t="s">
        <v>198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81" ht="26.25" customHeight="1">
      <c r="B7" s="137" t="s">
        <v>84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81" s="3" customFormat="1" ht="47.25">
      <c r="B8" s="23" t="s">
        <v>105</v>
      </c>
      <c r="C8" s="31" t="s">
        <v>37</v>
      </c>
      <c r="D8" s="14" t="s">
        <v>40</v>
      </c>
      <c r="E8" s="31" t="s">
        <v>15</v>
      </c>
      <c r="F8" s="31" t="s">
        <v>50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222</v>
      </c>
      <c r="M8" s="31" t="s">
        <v>221</v>
      </c>
      <c r="N8" s="31" t="s">
        <v>48</v>
      </c>
      <c r="O8" s="31" t="s">
        <v>47</v>
      </c>
      <c r="P8" s="31" t="s">
        <v>171</v>
      </c>
      <c r="Q8" s="32" t="s">
        <v>173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229</v>
      </c>
      <c r="M9" s="33"/>
      <c r="N9" s="33" t="s">
        <v>225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06"/>
  <sheetViews>
    <sheetView rightToLeft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5" sqref="C15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168</v>
      </c>
      <c r="C1" s="78" t="s" vm="1">
        <v>238</v>
      </c>
    </row>
    <row r="2" spans="2:72">
      <c r="B2" s="57" t="s">
        <v>167</v>
      </c>
      <c r="C2" s="78" t="s">
        <v>239</v>
      </c>
    </row>
    <row r="3" spans="2:72">
      <c r="B3" s="57" t="s">
        <v>169</v>
      </c>
      <c r="C3" s="78" t="s">
        <v>240</v>
      </c>
    </row>
    <row r="4" spans="2:72">
      <c r="B4" s="57" t="s">
        <v>170</v>
      </c>
      <c r="C4" s="78">
        <v>2112</v>
      </c>
    </row>
    <row r="6" spans="2:72" ht="26.25" customHeight="1">
      <c r="B6" s="137" t="s">
        <v>199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72" ht="26.25" customHeight="1">
      <c r="B7" s="137" t="s">
        <v>75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72" s="3" customFormat="1" ht="78.75">
      <c r="B8" s="23" t="s">
        <v>105</v>
      </c>
      <c r="C8" s="31" t="s">
        <v>37</v>
      </c>
      <c r="D8" s="31" t="s">
        <v>15</v>
      </c>
      <c r="E8" s="31" t="s">
        <v>50</v>
      </c>
      <c r="F8" s="31" t="s">
        <v>91</v>
      </c>
      <c r="G8" s="31" t="s">
        <v>18</v>
      </c>
      <c r="H8" s="31" t="s">
        <v>90</v>
      </c>
      <c r="I8" s="31" t="s">
        <v>17</v>
      </c>
      <c r="J8" s="31" t="s">
        <v>19</v>
      </c>
      <c r="K8" s="31" t="s">
        <v>222</v>
      </c>
      <c r="L8" s="31" t="s">
        <v>221</v>
      </c>
      <c r="M8" s="31" t="s">
        <v>99</v>
      </c>
      <c r="N8" s="31" t="s">
        <v>47</v>
      </c>
      <c r="O8" s="31" t="s">
        <v>171</v>
      </c>
      <c r="P8" s="32" t="s">
        <v>173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229</v>
      </c>
      <c r="L9" s="33"/>
      <c r="M9" s="33" t="s">
        <v>225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9" t="s">
        <v>28</v>
      </c>
      <c r="C11" s="80"/>
      <c r="D11" s="80"/>
      <c r="E11" s="80"/>
      <c r="F11" s="80"/>
      <c r="G11" s="88">
        <v>8.996699389229958</v>
      </c>
      <c r="H11" s="80"/>
      <c r="I11" s="80"/>
      <c r="J11" s="104">
        <v>4.8502345087544044E-2</v>
      </c>
      <c r="K11" s="88"/>
      <c r="L11" s="80"/>
      <c r="M11" s="88">
        <v>175623.27301999996</v>
      </c>
      <c r="N11" s="80"/>
      <c r="O11" s="89">
        <f>M11/$M$11</f>
        <v>1</v>
      </c>
      <c r="P11" s="89">
        <f>M11/'סכום נכסי הקרן'!$C$42</f>
        <v>0.27314193755162131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1" t="s">
        <v>218</v>
      </c>
      <c r="C12" s="82"/>
      <c r="D12" s="82"/>
      <c r="E12" s="82"/>
      <c r="F12" s="82"/>
      <c r="G12" s="91">
        <v>8.996699389229958</v>
      </c>
      <c r="H12" s="82"/>
      <c r="I12" s="82"/>
      <c r="J12" s="105">
        <v>4.8502345087544044E-2</v>
      </c>
      <c r="K12" s="91"/>
      <c r="L12" s="82"/>
      <c r="M12" s="91">
        <v>175623.27301999996</v>
      </c>
      <c r="N12" s="82"/>
      <c r="O12" s="92">
        <f t="shared" ref="O12:O75" si="0">M12/$M$11</f>
        <v>1</v>
      </c>
      <c r="P12" s="92">
        <f>M12/'סכום נכסי הקרן'!$C$42</f>
        <v>0.27314193755162131</v>
      </c>
    </row>
    <row r="13" spans="2:72">
      <c r="B13" s="102" t="s">
        <v>55</v>
      </c>
      <c r="C13" s="82"/>
      <c r="D13" s="82"/>
      <c r="E13" s="82"/>
      <c r="F13" s="82"/>
      <c r="G13" s="91">
        <v>8.996699389229958</v>
      </c>
      <c r="H13" s="82"/>
      <c r="I13" s="82"/>
      <c r="J13" s="105">
        <v>4.8502345087544044E-2</v>
      </c>
      <c r="K13" s="91"/>
      <c r="L13" s="82"/>
      <c r="M13" s="91">
        <v>175623.27301999996</v>
      </c>
      <c r="N13" s="82"/>
      <c r="O13" s="92">
        <f t="shared" si="0"/>
        <v>1</v>
      </c>
      <c r="P13" s="92">
        <f>M13/'סכום נכסי הקרן'!$C$42</f>
        <v>0.27314193755162131</v>
      </c>
    </row>
    <row r="14" spans="2:72">
      <c r="B14" s="87" t="s">
        <v>402</v>
      </c>
      <c r="C14" s="84" t="s">
        <v>403</v>
      </c>
      <c r="D14" s="84" t="s">
        <v>243</v>
      </c>
      <c r="E14" s="84"/>
      <c r="F14" s="106">
        <v>40148</v>
      </c>
      <c r="G14" s="94">
        <v>4.9599999999999991</v>
      </c>
      <c r="H14" s="97" t="s">
        <v>153</v>
      </c>
      <c r="I14" s="98">
        <v>4.8000000000000001E-2</v>
      </c>
      <c r="J14" s="98">
        <v>4.8499999999999995E-2</v>
      </c>
      <c r="K14" s="94">
        <v>61000</v>
      </c>
      <c r="L14" s="107">
        <v>110.3515</v>
      </c>
      <c r="M14" s="94">
        <v>67.306350000000009</v>
      </c>
      <c r="N14" s="84"/>
      <c r="O14" s="95">
        <f t="shared" si="0"/>
        <v>3.8324277211446324E-4</v>
      </c>
      <c r="P14" s="95">
        <f>M14/'סכום נכסי הקרן'!$C$42</f>
        <v>1.0467967332799895E-4</v>
      </c>
    </row>
    <row r="15" spans="2:72">
      <c r="B15" s="87" t="s">
        <v>404</v>
      </c>
      <c r="C15" s="84" t="s">
        <v>405</v>
      </c>
      <c r="D15" s="84" t="s">
        <v>243</v>
      </c>
      <c r="E15" s="84"/>
      <c r="F15" s="106">
        <v>40452</v>
      </c>
      <c r="G15" s="94">
        <v>5.5399999999999991</v>
      </c>
      <c r="H15" s="97" t="s">
        <v>153</v>
      </c>
      <c r="I15" s="98">
        <v>4.8000000000000001E-2</v>
      </c>
      <c r="J15" s="98">
        <v>4.8600000000000004E-2</v>
      </c>
      <c r="K15" s="94">
        <v>476000</v>
      </c>
      <c r="L15" s="107">
        <v>109.1125</v>
      </c>
      <c r="M15" s="94">
        <v>519.30258000000003</v>
      </c>
      <c r="N15" s="84"/>
      <c r="O15" s="95">
        <f t="shared" si="0"/>
        <v>2.9569120941098843E-3</v>
      </c>
      <c r="P15" s="95">
        <f>M15/'סכום נכסי הקרן'!$C$42</f>
        <v>8.0765669855499577E-4</v>
      </c>
    </row>
    <row r="16" spans="2:72">
      <c r="B16" s="87" t="s">
        <v>406</v>
      </c>
      <c r="C16" s="84" t="s">
        <v>407</v>
      </c>
      <c r="D16" s="84" t="s">
        <v>243</v>
      </c>
      <c r="E16" s="84"/>
      <c r="F16" s="106">
        <v>40909</v>
      </c>
      <c r="G16" s="94">
        <v>6.4900000000000011</v>
      </c>
      <c r="H16" s="97" t="s">
        <v>153</v>
      </c>
      <c r="I16" s="98">
        <v>4.8000000000000001E-2</v>
      </c>
      <c r="J16" s="98">
        <v>4.8499999999999995E-2</v>
      </c>
      <c r="K16" s="94">
        <v>844000</v>
      </c>
      <c r="L16" s="107">
        <v>104.4988</v>
      </c>
      <c r="M16" s="94">
        <v>882.00631999999996</v>
      </c>
      <c r="N16" s="84"/>
      <c r="O16" s="95">
        <f t="shared" si="0"/>
        <v>5.022149427197824E-3</v>
      </c>
      <c r="P16" s="95">
        <f>M16/'סכום נכסי הקרן'!$C$42</f>
        <v>1.3717596252185789E-3</v>
      </c>
    </row>
    <row r="17" spans="2:16">
      <c r="B17" s="87" t="s">
        <v>408</v>
      </c>
      <c r="C17" s="84">
        <v>8790</v>
      </c>
      <c r="D17" s="84" t="s">
        <v>243</v>
      </c>
      <c r="E17" s="84"/>
      <c r="F17" s="106">
        <v>41030</v>
      </c>
      <c r="G17" s="94">
        <v>6.6700000000000008</v>
      </c>
      <c r="H17" s="97" t="s">
        <v>153</v>
      </c>
      <c r="I17" s="98">
        <v>4.8000000000000001E-2</v>
      </c>
      <c r="J17" s="98">
        <v>4.8500000000000008E-2</v>
      </c>
      <c r="K17" s="94">
        <v>580000</v>
      </c>
      <c r="L17" s="107">
        <v>104.8777</v>
      </c>
      <c r="M17" s="94">
        <v>608.50722999999994</v>
      </c>
      <c r="N17" s="84"/>
      <c r="O17" s="95">
        <f t="shared" si="0"/>
        <v>3.4648439215154768E-3</v>
      </c>
      <c r="P17" s="95">
        <f>M17/'סכום נכסי הקרן'!$C$42</f>
        <v>9.46394182036695E-4</v>
      </c>
    </row>
    <row r="18" spans="2:16">
      <c r="B18" s="87" t="s">
        <v>409</v>
      </c>
      <c r="C18" s="84" t="s">
        <v>410</v>
      </c>
      <c r="D18" s="84" t="s">
        <v>243</v>
      </c>
      <c r="E18" s="84"/>
      <c r="F18" s="106">
        <v>41091</v>
      </c>
      <c r="G18" s="94">
        <v>6.83</v>
      </c>
      <c r="H18" s="97" t="s">
        <v>153</v>
      </c>
      <c r="I18" s="98">
        <v>4.8000000000000001E-2</v>
      </c>
      <c r="J18" s="98">
        <v>4.8499999999999995E-2</v>
      </c>
      <c r="K18" s="94">
        <v>1278000</v>
      </c>
      <c r="L18" s="107">
        <v>103.15860000000001</v>
      </c>
      <c r="M18" s="94">
        <v>1318.89752</v>
      </c>
      <c r="N18" s="84"/>
      <c r="O18" s="95">
        <f t="shared" si="0"/>
        <v>7.5098106151899584E-3</v>
      </c>
      <c r="P18" s="95">
        <f>M18/'סכום נכסי הקרן'!$C$42</f>
        <v>2.0512442220787185E-3</v>
      </c>
    </row>
    <row r="19" spans="2:16">
      <c r="B19" s="87" t="s">
        <v>411</v>
      </c>
      <c r="C19" s="84">
        <v>8793</v>
      </c>
      <c r="D19" s="84" t="s">
        <v>243</v>
      </c>
      <c r="E19" s="84"/>
      <c r="F19" s="106">
        <v>41122</v>
      </c>
      <c r="G19" s="94">
        <v>6.919999999999999</v>
      </c>
      <c r="H19" s="97" t="s">
        <v>153</v>
      </c>
      <c r="I19" s="98">
        <v>4.8000000000000001E-2</v>
      </c>
      <c r="J19" s="98">
        <v>4.8500000000000008E-2</v>
      </c>
      <c r="K19" s="94">
        <v>3291000</v>
      </c>
      <c r="L19" s="107">
        <v>103.08669999999999</v>
      </c>
      <c r="M19" s="94">
        <v>3392.5821800000003</v>
      </c>
      <c r="N19" s="84"/>
      <c r="O19" s="95">
        <f t="shared" si="0"/>
        <v>1.9317383861839618E-2</v>
      </c>
      <c r="P19" s="95">
        <f>M19/'סכום נכסי הקרן'!$C$42</f>
        <v>5.2763876564512939E-3</v>
      </c>
    </row>
    <row r="20" spans="2:16">
      <c r="B20" s="87" t="s">
        <v>412</v>
      </c>
      <c r="C20" s="84" t="s">
        <v>413</v>
      </c>
      <c r="D20" s="84" t="s">
        <v>243</v>
      </c>
      <c r="E20" s="84"/>
      <c r="F20" s="106">
        <v>41154</v>
      </c>
      <c r="G20" s="94">
        <v>7.0000000000000009</v>
      </c>
      <c r="H20" s="97" t="s">
        <v>153</v>
      </c>
      <c r="I20" s="98">
        <v>4.8000000000000001E-2</v>
      </c>
      <c r="J20" s="98">
        <v>4.8500000000000008E-2</v>
      </c>
      <c r="K20" s="94">
        <v>683000</v>
      </c>
      <c r="L20" s="107">
        <v>102.5735</v>
      </c>
      <c r="M20" s="94">
        <v>700.57743999999991</v>
      </c>
      <c r="N20" s="84"/>
      <c r="O20" s="95">
        <f t="shared" si="0"/>
        <v>3.9890922652387776E-3</v>
      </c>
      <c r="P20" s="95">
        <f>M20/'סכום נכסי הקרן'!$C$42</f>
        <v>1.0895883903995055E-3</v>
      </c>
    </row>
    <row r="21" spans="2:16">
      <c r="B21" s="87" t="s">
        <v>414</v>
      </c>
      <c r="C21" s="84" t="s">
        <v>415</v>
      </c>
      <c r="D21" s="84" t="s">
        <v>243</v>
      </c>
      <c r="E21" s="84"/>
      <c r="F21" s="106">
        <v>41184</v>
      </c>
      <c r="G21" s="94">
        <v>6.9200000000000008</v>
      </c>
      <c r="H21" s="97" t="s">
        <v>153</v>
      </c>
      <c r="I21" s="98">
        <v>4.8000000000000001E-2</v>
      </c>
      <c r="J21" s="98">
        <v>4.8600000000000004E-2</v>
      </c>
      <c r="K21" s="94">
        <v>840000</v>
      </c>
      <c r="L21" s="107">
        <v>103.5291</v>
      </c>
      <c r="M21" s="94">
        <v>869.64318999999989</v>
      </c>
      <c r="N21" s="84"/>
      <c r="O21" s="95">
        <f t="shared" si="0"/>
        <v>4.9517536887093826E-3</v>
      </c>
      <c r="P21" s="95">
        <f>M21/'סכום נכסי הקרן'!$C$42</f>
        <v>1.3525315968124687E-3</v>
      </c>
    </row>
    <row r="22" spans="2:16">
      <c r="B22" s="87" t="s">
        <v>416</v>
      </c>
      <c r="C22" s="84" t="s">
        <v>417</v>
      </c>
      <c r="D22" s="84" t="s">
        <v>243</v>
      </c>
      <c r="E22" s="84"/>
      <c r="F22" s="106">
        <v>41214</v>
      </c>
      <c r="G22" s="94">
        <v>7.01</v>
      </c>
      <c r="H22" s="97" t="s">
        <v>153</v>
      </c>
      <c r="I22" s="98">
        <v>4.8000000000000001E-2</v>
      </c>
      <c r="J22" s="98">
        <v>4.8499999999999995E-2</v>
      </c>
      <c r="K22" s="94">
        <v>1077000</v>
      </c>
      <c r="L22" s="107">
        <v>103.1387</v>
      </c>
      <c r="M22" s="94">
        <v>1110.80375</v>
      </c>
      <c r="N22" s="84"/>
      <c r="O22" s="95">
        <f t="shared" si="0"/>
        <v>6.324923405074576E-3</v>
      </c>
      <c r="P22" s="95">
        <f>M22/'סכום נכסי הקרן'!$C$42</f>
        <v>1.7276018337276677E-3</v>
      </c>
    </row>
    <row r="23" spans="2:16">
      <c r="B23" s="87" t="s">
        <v>418</v>
      </c>
      <c r="C23" s="84" t="s">
        <v>419</v>
      </c>
      <c r="D23" s="84" t="s">
        <v>243</v>
      </c>
      <c r="E23" s="84"/>
      <c r="F23" s="106">
        <v>41245</v>
      </c>
      <c r="G23" s="94">
        <v>7.09</v>
      </c>
      <c r="H23" s="97" t="s">
        <v>153</v>
      </c>
      <c r="I23" s="98">
        <v>4.8000000000000001E-2</v>
      </c>
      <c r="J23" s="98">
        <v>4.8499999999999995E-2</v>
      </c>
      <c r="K23" s="94">
        <v>1294000</v>
      </c>
      <c r="L23" s="107">
        <v>102.91240000000001</v>
      </c>
      <c r="M23" s="94">
        <v>1331.6861699999999</v>
      </c>
      <c r="N23" s="84"/>
      <c r="O23" s="95">
        <f t="shared" si="0"/>
        <v>7.5826292671834425E-3</v>
      </c>
      <c r="P23" s="95">
        <f>M23/'סכום נכסי הקרן'!$C$42</f>
        <v>2.0711340497741159E-3</v>
      </c>
    </row>
    <row r="24" spans="2:16">
      <c r="B24" s="87" t="s">
        <v>420</v>
      </c>
      <c r="C24" s="84" t="s">
        <v>421</v>
      </c>
      <c r="D24" s="84" t="s">
        <v>243</v>
      </c>
      <c r="E24" s="84"/>
      <c r="F24" s="106">
        <v>41275</v>
      </c>
      <c r="G24" s="94">
        <v>7.17</v>
      </c>
      <c r="H24" s="97" t="s">
        <v>153</v>
      </c>
      <c r="I24" s="98">
        <v>4.8000000000000001E-2</v>
      </c>
      <c r="J24" s="98">
        <v>4.8500000000000008E-2</v>
      </c>
      <c r="K24" s="94">
        <v>777000</v>
      </c>
      <c r="L24" s="107">
        <v>103.0005</v>
      </c>
      <c r="M24" s="94">
        <v>800.3184</v>
      </c>
      <c r="N24" s="84"/>
      <c r="O24" s="95">
        <f t="shared" si="0"/>
        <v>4.5570179067831165E-3</v>
      </c>
      <c r="P24" s="95">
        <f>M24/'סכום נכסי הקרן'!$C$42</f>
        <v>1.244712700516174E-3</v>
      </c>
    </row>
    <row r="25" spans="2:16">
      <c r="B25" s="87" t="s">
        <v>422</v>
      </c>
      <c r="C25" s="84" t="s">
        <v>423</v>
      </c>
      <c r="D25" s="84" t="s">
        <v>243</v>
      </c>
      <c r="E25" s="84"/>
      <c r="F25" s="106">
        <v>41306</v>
      </c>
      <c r="G25" s="94">
        <v>7.26</v>
      </c>
      <c r="H25" s="97" t="s">
        <v>153</v>
      </c>
      <c r="I25" s="98">
        <v>4.8000000000000001E-2</v>
      </c>
      <c r="J25" s="98">
        <v>4.8500000000000008E-2</v>
      </c>
      <c r="K25" s="94">
        <v>1227000</v>
      </c>
      <c r="L25" s="107">
        <v>102.40089999999999</v>
      </c>
      <c r="M25" s="94">
        <v>1256.45769</v>
      </c>
      <c r="N25" s="84"/>
      <c r="O25" s="95">
        <f t="shared" si="0"/>
        <v>7.1542778379771717E-3</v>
      </c>
      <c r="P25" s="95">
        <f>M25/'סכום נכסי הקרן'!$C$42</f>
        <v>1.954133310447709E-3</v>
      </c>
    </row>
    <row r="26" spans="2:16">
      <c r="B26" s="87" t="s">
        <v>424</v>
      </c>
      <c r="C26" s="84" t="s">
        <v>425</v>
      </c>
      <c r="D26" s="84" t="s">
        <v>243</v>
      </c>
      <c r="E26" s="84"/>
      <c r="F26" s="106">
        <v>41334</v>
      </c>
      <c r="G26" s="94">
        <v>7.34</v>
      </c>
      <c r="H26" s="97" t="s">
        <v>153</v>
      </c>
      <c r="I26" s="98">
        <v>4.8000000000000001E-2</v>
      </c>
      <c r="J26" s="98">
        <v>4.8500000000000008E-2</v>
      </c>
      <c r="K26" s="94">
        <v>1171000</v>
      </c>
      <c r="L26" s="107">
        <v>102.175</v>
      </c>
      <c r="M26" s="94">
        <v>1196.4692700000001</v>
      </c>
      <c r="N26" s="84"/>
      <c r="O26" s="95">
        <f t="shared" si="0"/>
        <v>6.8127034044271921E-3</v>
      </c>
      <c r="P26" s="95">
        <f>M26/'סכום נכסי הקרן'!$C$42</f>
        <v>1.86083500784977E-3</v>
      </c>
    </row>
    <row r="27" spans="2:16">
      <c r="B27" s="87" t="s">
        <v>426</v>
      </c>
      <c r="C27" s="84" t="s">
        <v>427</v>
      </c>
      <c r="D27" s="84" t="s">
        <v>243</v>
      </c>
      <c r="E27" s="84"/>
      <c r="F27" s="106">
        <v>41366</v>
      </c>
      <c r="G27" s="94">
        <v>7.25</v>
      </c>
      <c r="H27" s="97" t="s">
        <v>153</v>
      </c>
      <c r="I27" s="98">
        <v>4.8000000000000001E-2</v>
      </c>
      <c r="J27" s="98">
        <v>4.8500000000000008E-2</v>
      </c>
      <c r="K27" s="94">
        <v>904000</v>
      </c>
      <c r="L27" s="107">
        <v>104.20359999999999</v>
      </c>
      <c r="M27" s="94">
        <v>942.00884999999994</v>
      </c>
      <c r="N27" s="84"/>
      <c r="O27" s="95">
        <f t="shared" si="0"/>
        <v>5.3638042031748491E-3</v>
      </c>
      <c r="P27" s="95">
        <f>M27/'סכום נכסי הקרן'!$C$42</f>
        <v>1.4650798727027085E-3</v>
      </c>
    </row>
    <row r="28" spans="2:16">
      <c r="B28" s="87" t="s">
        <v>428</v>
      </c>
      <c r="C28" s="84">
        <v>2704</v>
      </c>
      <c r="D28" s="84" t="s">
        <v>243</v>
      </c>
      <c r="E28" s="84"/>
      <c r="F28" s="106">
        <v>41395</v>
      </c>
      <c r="G28" s="94">
        <v>7.3299999999999983</v>
      </c>
      <c r="H28" s="97" t="s">
        <v>153</v>
      </c>
      <c r="I28" s="98">
        <v>4.8000000000000001E-2</v>
      </c>
      <c r="J28" s="98">
        <v>4.8499999999999995E-2</v>
      </c>
      <c r="K28" s="94">
        <v>925000</v>
      </c>
      <c r="L28" s="107">
        <v>103.5962</v>
      </c>
      <c r="M28" s="94">
        <v>958.26479000000006</v>
      </c>
      <c r="N28" s="84"/>
      <c r="O28" s="95">
        <f t="shared" si="0"/>
        <v>5.4563656258181277E-3</v>
      </c>
      <c r="P28" s="95">
        <f>M28/'סכום נכסי הקרן'!$C$42</f>
        <v>1.490362279026028E-3</v>
      </c>
    </row>
    <row r="29" spans="2:16">
      <c r="B29" s="87" t="s">
        <v>429</v>
      </c>
      <c r="C29" s="84" t="s">
        <v>430</v>
      </c>
      <c r="D29" s="84" t="s">
        <v>243</v>
      </c>
      <c r="E29" s="84"/>
      <c r="F29" s="106">
        <v>41427</v>
      </c>
      <c r="G29" s="94">
        <v>7.42</v>
      </c>
      <c r="H29" s="97" t="s">
        <v>153</v>
      </c>
      <c r="I29" s="98">
        <v>4.8000000000000001E-2</v>
      </c>
      <c r="J29" s="98">
        <v>4.8499999999999995E-2</v>
      </c>
      <c r="K29" s="94">
        <v>1145000</v>
      </c>
      <c r="L29" s="107">
        <v>102.76900000000001</v>
      </c>
      <c r="M29" s="94">
        <v>1176.7076999999999</v>
      </c>
      <c r="N29" s="84"/>
      <c r="O29" s="95">
        <f t="shared" si="0"/>
        <v>6.7001809029375997E-3</v>
      </c>
      <c r="P29" s="95">
        <f>M29/'סכום נכסי הקרן'!$C$42</f>
        <v>1.8301003937747473E-3</v>
      </c>
    </row>
    <row r="30" spans="2:16">
      <c r="B30" s="87" t="s">
        <v>431</v>
      </c>
      <c r="C30" s="84">
        <v>8805</v>
      </c>
      <c r="D30" s="84" t="s">
        <v>243</v>
      </c>
      <c r="E30" s="84"/>
      <c r="F30" s="106">
        <v>41487</v>
      </c>
      <c r="G30" s="94">
        <v>7.580000000000001</v>
      </c>
      <c r="H30" s="97" t="s">
        <v>153</v>
      </c>
      <c r="I30" s="98">
        <v>4.8000000000000001E-2</v>
      </c>
      <c r="J30" s="98">
        <v>4.8500000000000008E-2</v>
      </c>
      <c r="K30" s="94">
        <v>1405000</v>
      </c>
      <c r="L30" s="107">
        <v>101.0676</v>
      </c>
      <c r="M30" s="94">
        <v>1420.0074500000001</v>
      </c>
      <c r="N30" s="84"/>
      <c r="O30" s="95">
        <f t="shared" si="0"/>
        <v>8.0855311803595051E-3</v>
      </c>
      <c r="P30" s="95">
        <f>M30/'סכום נכסי הקרן'!$C$42</f>
        <v>2.2084976527374429E-3</v>
      </c>
    </row>
    <row r="31" spans="2:16">
      <c r="B31" s="87" t="s">
        <v>432</v>
      </c>
      <c r="C31" s="84">
        <v>8806</v>
      </c>
      <c r="D31" s="84" t="s">
        <v>243</v>
      </c>
      <c r="E31" s="84"/>
      <c r="F31" s="106">
        <v>41518</v>
      </c>
      <c r="G31" s="94">
        <v>7.67</v>
      </c>
      <c r="H31" s="97" t="s">
        <v>153</v>
      </c>
      <c r="I31" s="98">
        <v>4.8000000000000001E-2</v>
      </c>
      <c r="J31" s="98">
        <v>4.8499999999999995E-2</v>
      </c>
      <c r="K31" s="94">
        <v>498000</v>
      </c>
      <c r="L31" s="107">
        <v>100.3903</v>
      </c>
      <c r="M31" s="94">
        <v>499.90661</v>
      </c>
      <c r="N31" s="84"/>
      <c r="O31" s="95">
        <f t="shared" si="0"/>
        <v>2.8464713212756868E-3</v>
      </c>
      <c r="P31" s="95">
        <f>M31/'סכום נכסי הקרן'!$C$42</f>
        <v>7.7749069187836464E-4</v>
      </c>
    </row>
    <row r="32" spans="2:16">
      <c r="B32" s="87" t="s">
        <v>433</v>
      </c>
      <c r="C32" s="84" t="s">
        <v>434</v>
      </c>
      <c r="D32" s="84" t="s">
        <v>243</v>
      </c>
      <c r="E32" s="84"/>
      <c r="F32" s="106">
        <v>41548</v>
      </c>
      <c r="G32" s="94">
        <v>7.5699999999999994</v>
      </c>
      <c r="H32" s="97" t="s">
        <v>153</v>
      </c>
      <c r="I32" s="98">
        <v>4.8000000000000001E-2</v>
      </c>
      <c r="J32" s="98">
        <v>4.8499999999999995E-2</v>
      </c>
      <c r="K32" s="94">
        <v>2035000</v>
      </c>
      <c r="L32" s="107">
        <v>102.3835</v>
      </c>
      <c r="M32" s="94">
        <v>2083.6308300000001</v>
      </c>
      <c r="N32" s="84"/>
      <c r="O32" s="95">
        <f t="shared" si="0"/>
        <v>1.1864206799987814E-2</v>
      </c>
      <c r="P32" s="95">
        <f>M32/'סכום נכסי הקרן'!$C$42</f>
        <v>3.2406124328617923E-3</v>
      </c>
    </row>
    <row r="33" spans="2:16">
      <c r="B33" s="87" t="s">
        <v>435</v>
      </c>
      <c r="C33" s="84" t="s">
        <v>436</v>
      </c>
      <c r="D33" s="84" t="s">
        <v>243</v>
      </c>
      <c r="E33" s="84"/>
      <c r="F33" s="106">
        <v>41579</v>
      </c>
      <c r="G33" s="94">
        <v>7.6499999999999995</v>
      </c>
      <c r="H33" s="97" t="s">
        <v>153</v>
      </c>
      <c r="I33" s="98">
        <v>4.8000000000000001E-2</v>
      </c>
      <c r="J33" s="98">
        <v>4.8499999999999995E-2</v>
      </c>
      <c r="K33" s="94">
        <v>1656000</v>
      </c>
      <c r="L33" s="107">
        <v>101.98480000000001</v>
      </c>
      <c r="M33" s="94">
        <v>1688.88462</v>
      </c>
      <c r="N33" s="84"/>
      <c r="O33" s="95">
        <f t="shared" si="0"/>
        <v>9.6165194450491195E-3</v>
      </c>
      <c r="P33" s="95">
        <f>M33/'סכום נכסי הקרן'!$C$42</f>
        <v>2.6266747537235582E-3</v>
      </c>
    </row>
    <row r="34" spans="2:16">
      <c r="B34" s="87" t="s">
        <v>437</v>
      </c>
      <c r="C34" s="84" t="s">
        <v>438</v>
      </c>
      <c r="D34" s="84" t="s">
        <v>243</v>
      </c>
      <c r="E34" s="84"/>
      <c r="F34" s="106">
        <v>41609</v>
      </c>
      <c r="G34" s="94">
        <v>7.74</v>
      </c>
      <c r="H34" s="97" t="s">
        <v>153</v>
      </c>
      <c r="I34" s="98">
        <v>4.8000000000000001E-2</v>
      </c>
      <c r="J34" s="98">
        <v>4.8500000000000008E-2</v>
      </c>
      <c r="K34" s="94">
        <v>1559000</v>
      </c>
      <c r="L34" s="107">
        <v>101.5825</v>
      </c>
      <c r="M34" s="94">
        <v>1583.6816299999998</v>
      </c>
      <c r="N34" s="84"/>
      <c r="O34" s="95">
        <f t="shared" si="0"/>
        <v>9.0174929709893881E-3</v>
      </c>
      <c r="P34" s="95">
        <f>M34/'סכום נכסי הקרן'!$C$42</f>
        <v>2.4630555019541671E-3</v>
      </c>
    </row>
    <row r="35" spans="2:16">
      <c r="B35" s="87" t="s">
        <v>439</v>
      </c>
      <c r="C35" s="84" t="s">
        <v>440</v>
      </c>
      <c r="D35" s="84" t="s">
        <v>243</v>
      </c>
      <c r="E35" s="84"/>
      <c r="F35" s="106">
        <v>41672</v>
      </c>
      <c r="G35" s="94">
        <v>7.91</v>
      </c>
      <c r="H35" s="97" t="s">
        <v>153</v>
      </c>
      <c r="I35" s="98">
        <v>4.8000000000000001E-2</v>
      </c>
      <c r="J35" s="98">
        <v>4.8499999999999995E-2</v>
      </c>
      <c r="K35" s="94">
        <v>941000</v>
      </c>
      <c r="L35" s="107">
        <v>100.7745</v>
      </c>
      <c r="M35" s="94">
        <v>948.27652999999998</v>
      </c>
      <c r="N35" s="84"/>
      <c r="O35" s="95">
        <f t="shared" si="0"/>
        <v>5.3994924117603156E-3</v>
      </c>
      <c r="P35" s="95">
        <f>M35/'סכום נכסי הקרן'!$C$42</f>
        <v>1.4748278191434891E-3</v>
      </c>
    </row>
    <row r="36" spans="2:16">
      <c r="B36" s="87" t="s">
        <v>441</v>
      </c>
      <c r="C36" s="84" t="s">
        <v>442</v>
      </c>
      <c r="D36" s="84" t="s">
        <v>243</v>
      </c>
      <c r="E36" s="84"/>
      <c r="F36" s="106">
        <v>41700</v>
      </c>
      <c r="G36" s="94">
        <v>7.9799999999999995</v>
      </c>
      <c r="H36" s="97" t="s">
        <v>153</v>
      </c>
      <c r="I36" s="98">
        <v>4.8000000000000001E-2</v>
      </c>
      <c r="J36" s="98">
        <v>4.8500000000000008E-2</v>
      </c>
      <c r="K36" s="94">
        <v>1915000</v>
      </c>
      <c r="L36" s="107">
        <v>100.7612</v>
      </c>
      <c r="M36" s="94">
        <v>1929.5807299999999</v>
      </c>
      <c r="N36" s="84"/>
      <c r="O36" s="95">
        <f t="shared" si="0"/>
        <v>1.0987044580249107E-2</v>
      </c>
      <c r="P36" s="95">
        <f>M36/'סכום נכסי הקרן'!$C$42</f>
        <v>3.0010226446152807E-3</v>
      </c>
    </row>
    <row r="37" spans="2:16">
      <c r="B37" s="87" t="s">
        <v>443</v>
      </c>
      <c r="C37" s="84" t="s">
        <v>444</v>
      </c>
      <c r="D37" s="84" t="s">
        <v>243</v>
      </c>
      <c r="E37" s="84"/>
      <c r="F37" s="106">
        <v>41730</v>
      </c>
      <c r="G37" s="94">
        <v>7.88</v>
      </c>
      <c r="H37" s="97" t="s">
        <v>153</v>
      </c>
      <c r="I37" s="98">
        <v>4.8000000000000001E-2</v>
      </c>
      <c r="J37" s="98">
        <v>4.8499999999999995E-2</v>
      </c>
      <c r="K37" s="94">
        <v>2708000</v>
      </c>
      <c r="L37" s="107">
        <v>102.98520000000001</v>
      </c>
      <c r="M37" s="94">
        <v>2788.84294</v>
      </c>
      <c r="N37" s="84"/>
      <c r="O37" s="95">
        <f t="shared" si="0"/>
        <v>1.5879688904797983E-2</v>
      </c>
      <c r="P37" s="95">
        <f>M37/'סכום נכסי הקרן'!$C$42</f>
        <v>4.3374089951735036E-3</v>
      </c>
    </row>
    <row r="38" spans="2:16">
      <c r="B38" s="87" t="s">
        <v>445</v>
      </c>
      <c r="C38" s="84" t="s">
        <v>446</v>
      </c>
      <c r="D38" s="84" t="s">
        <v>243</v>
      </c>
      <c r="E38" s="84"/>
      <c r="F38" s="106">
        <v>41760</v>
      </c>
      <c r="G38" s="94">
        <v>7.96</v>
      </c>
      <c r="H38" s="97" t="s">
        <v>153</v>
      </c>
      <c r="I38" s="98">
        <v>4.8000000000000001E-2</v>
      </c>
      <c r="J38" s="98">
        <v>4.8499999999999995E-2</v>
      </c>
      <c r="K38" s="94">
        <v>1216000</v>
      </c>
      <c r="L38" s="107">
        <v>102.27679999999999</v>
      </c>
      <c r="M38" s="94">
        <v>1243.6853000000001</v>
      </c>
      <c r="N38" s="84"/>
      <c r="O38" s="95">
        <f t="shared" si="0"/>
        <v>7.0815517705239972E-3</v>
      </c>
      <c r="P38" s="95">
        <f>M38/'סכום נכסי הקרן'!$C$42</f>
        <v>1.9342687714730387E-3</v>
      </c>
    </row>
    <row r="39" spans="2:16">
      <c r="B39" s="87" t="s">
        <v>447</v>
      </c>
      <c r="C39" s="84" t="s">
        <v>448</v>
      </c>
      <c r="D39" s="84" t="s">
        <v>243</v>
      </c>
      <c r="E39" s="84"/>
      <c r="F39" s="106">
        <v>41791</v>
      </c>
      <c r="G39" s="94">
        <v>8.0400000000000009</v>
      </c>
      <c r="H39" s="97" t="s">
        <v>153</v>
      </c>
      <c r="I39" s="98">
        <v>4.8000000000000001E-2</v>
      </c>
      <c r="J39" s="98">
        <v>4.8500000000000008E-2</v>
      </c>
      <c r="K39" s="94">
        <v>1451000</v>
      </c>
      <c r="L39" s="107">
        <v>101.76649999999999</v>
      </c>
      <c r="M39" s="94">
        <v>1476.72678</v>
      </c>
      <c r="N39" s="84"/>
      <c r="O39" s="95">
        <f t="shared" si="0"/>
        <v>8.4084913952823925E-3</v>
      </c>
      <c r="P39" s="95">
        <f>M39/'סכום נכסי הקרן'!$C$42</f>
        <v>2.2967116315935681E-3</v>
      </c>
    </row>
    <row r="40" spans="2:16">
      <c r="B40" s="87" t="s">
        <v>449</v>
      </c>
      <c r="C40" s="84" t="s">
        <v>450</v>
      </c>
      <c r="D40" s="84" t="s">
        <v>243</v>
      </c>
      <c r="E40" s="84"/>
      <c r="F40" s="106">
        <v>41821</v>
      </c>
      <c r="G40" s="94">
        <v>8.129999999999999</v>
      </c>
      <c r="H40" s="97" t="s">
        <v>153</v>
      </c>
      <c r="I40" s="98">
        <v>4.8000000000000001E-2</v>
      </c>
      <c r="J40" s="98">
        <v>4.8500000000000008E-2</v>
      </c>
      <c r="K40" s="94">
        <v>1653000</v>
      </c>
      <c r="L40" s="107">
        <v>101.27200000000001</v>
      </c>
      <c r="M40" s="94">
        <v>1674.0284299999998</v>
      </c>
      <c r="N40" s="84"/>
      <c r="O40" s="95">
        <f t="shared" si="0"/>
        <v>9.5319282075409309E-3</v>
      </c>
      <c r="P40" s="95">
        <f>M40/'סכום נכסי הקרן'!$C$42</f>
        <v>2.6035693392106826E-3</v>
      </c>
    </row>
    <row r="41" spans="2:16">
      <c r="B41" s="87" t="s">
        <v>451</v>
      </c>
      <c r="C41" s="84" t="s">
        <v>452</v>
      </c>
      <c r="D41" s="84" t="s">
        <v>243</v>
      </c>
      <c r="E41" s="84"/>
      <c r="F41" s="106">
        <v>41852</v>
      </c>
      <c r="G41" s="94">
        <v>8.2099999999999991</v>
      </c>
      <c r="H41" s="97" t="s">
        <v>153</v>
      </c>
      <c r="I41" s="98">
        <v>4.8000000000000001E-2</v>
      </c>
      <c r="J41" s="98">
        <v>4.8499999999999995E-2</v>
      </c>
      <c r="K41" s="94">
        <v>1436000</v>
      </c>
      <c r="L41" s="107">
        <v>100.78270000000001</v>
      </c>
      <c r="M41" s="94">
        <v>1447.2449999999999</v>
      </c>
      <c r="N41" s="84"/>
      <c r="O41" s="95">
        <f t="shared" si="0"/>
        <v>8.2406219580885946E-3</v>
      </c>
      <c r="P41" s="95">
        <f>M41/'סכום נכסי הקרן'!$C$42</f>
        <v>2.2508594482627538E-3</v>
      </c>
    </row>
    <row r="42" spans="2:16">
      <c r="B42" s="87" t="s">
        <v>453</v>
      </c>
      <c r="C42" s="84" t="s">
        <v>454</v>
      </c>
      <c r="D42" s="84" t="s">
        <v>243</v>
      </c>
      <c r="E42" s="84"/>
      <c r="F42" s="106">
        <v>41945</v>
      </c>
      <c r="G42" s="94">
        <v>8.27</v>
      </c>
      <c r="H42" s="97" t="s">
        <v>153</v>
      </c>
      <c r="I42" s="98">
        <v>4.8000000000000001E-2</v>
      </c>
      <c r="J42" s="98">
        <v>4.8499999999999995E-2</v>
      </c>
      <c r="K42" s="94">
        <v>1303000</v>
      </c>
      <c r="L42" s="107">
        <v>102.0622</v>
      </c>
      <c r="M42" s="94">
        <v>1329.87617</v>
      </c>
      <c r="N42" s="84"/>
      <c r="O42" s="95">
        <f t="shared" si="0"/>
        <v>7.5723231160175096E-3</v>
      </c>
      <c r="P42" s="95">
        <f>M42/'סכום נכסי הקרן'!$C$42</f>
        <v>2.0683190076759531E-3</v>
      </c>
    </row>
    <row r="43" spans="2:16">
      <c r="B43" s="87" t="s">
        <v>455</v>
      </c>
      <c r="C43" s="84" t="s">
        <v>456</v>
      </c>
      <c r="D43" s="84" t="s">
        <v>243</v>
      </c>
      <c r="E43" s="84"/>
      <c r="F43" s="106">
        <v>41974</v>
      </c>
      <c r="G43" s="94">
        <v>8.35</v>
      </c>
      <c r="H43" s="97" t="s">
        <v>153</v>
      </c>
      <c r="I43" s="98">
        <v>4.8000000000000001E-2</v>
      </c>
      <c r="J43" s="98">
        <v>4.8500000000000008E-2</v>
      </c>
      <c r="K43" s="94">
        <v>330000</v>
      </c>
      <c r="L43" s="107">
        <v>101.5796</v>
      </c>
      <c r="M43" s="94">
        <v>335.22357</v>
      </c>
      <c r="N43" s="84"/>
      <c r="O43" s="95">
        <f t="shared" si="0"/>
        <v>1.9087650755821226E-3</v>
      </c>
      <c r="P43" s="95">
        <f>M43/'סכום נכסי הקרן'!$C$42</f>
        <v>5.2136379107536781E-4</v>
      </c>
    </row>
    <row r="44" spans="2:16">
      <c r="B44" s="87" t="s">
        <v>457</v>
      </c>
      <c r="C44" s="84" t="s">
        <v>458</v>
      </c>
      <c r="D44" s="84" t="s">
        <v>243</v>
      </c>
      <c r="E44" s="84"/>
      <c r="F44" s="106">
        <v>42005</v>
      </c>
      <c r="G44" s="94">
        <v>8.43</v>
      </c>
      <c r="H44" s="97" t="s">
        <v>153</v>
      </c>
      <c r="I44" s="98">
        <v>4.8000000000000001E-2</v>
      </c>
      <c r="J44" s="98">
        <v>4.8500000000000008E-2</v>
      </c>
      <c r="K44" s="94">
        <v>1111000</v>
      </c>
      <c r="L44" s="107">
        <v>101.18210000000001</v>
      </c>
      <c r="M44" s="94">
        <v>1124.1334099999999</v>
      </c>
      <c r="N44" s="84"/>
      <c r="O44" s="95">
        <f t="shared" si="0"/>
        <v>6.4008225713455625E-3</v>
      </c>
      <c r="P44" s="95">
        <f>M44/'סכום נכסי הקרן'!$C$42</f>
        <v>1.7483330790614776E-3</v>
      </c>
    </row>
    <row r="45" spans="2:16">
      <c r="B45" s="87" t="s">
        <v>459</v>
      </c>
      <c r="C45" s="84" t="s">
        <v>460</v>
      </c>
      <c r="D45" s="84" t="s">
        <v>243</v>
      </c>
      <c r="E45" s="84"/>
      <c r="F45" s="106">
        <v>42036</v>
      </c>
      <c r="G45" s="94">
        <v>8.52</v>
      </c>
      <c r="H45" s="97" t="s">
        <v>153</v>
      </c>
      <c r="I45" s="98">
        <v>4.8000000000000001E-2</v>
      </c>
      <c r="J45" s="98">
        <v>4.8499999999999995E-2</v>
      </c>
      <c r="K45" s="94">
        <v>1484000</v>
      </c>
      <c r="L45" s="107">
        <v>100.783</v>
      </c>
      <c r="M45" s="94">
        <v>1495.6189899999999</v>
      </c>
      <c r="N45" s="84"/>
      <c r="O45" s="95">
        <f t="shared" si="0"/>
        <v>8.5160637555688808E-3</v>
      </c>
      <c r="P45" s="95">
        <f>M45/'סכום נכסי הקרן'!$C$42</f>
        <v>2.3260941545092209E-3</v>
      </c>
    </row>
    <row r="46" spans="2:16">
      <c r="B46" s="87" t="s">
        <v>461</v>
      </c>
      <c r="C46" s="84" t="s">
        <v>462</v>
      </c>
      <c r="D46" s="84" t="s">
        <v>243</v>
      </c>
      <c r="E46" s="84"/>
      <c r="F46" s="106">
        <v>42064</v>
      </c>
      <c r="G46" s="94">
        <v>8.6000000000000014</v>
      </c>
      <c r="H46" s="97" t="s">
        <v>153</v>
      </c>
      <c r="I46" s="98">
        <v>4.8000000000000001E-2</v>
      </c>
      <c r="J46" s="98">
        <v>4.8500000000000008E-2</v>
      </c>
      <c r="K46" s="94">
        <v>3368000</v>
      </c>
      <c r="L46" s="107">
        <v>101.27930000000001</v>
      </c>
      <c r="M46" s="94">
        <v>3411.08527</v>
      </c>
      <c r="N46" s="84"/>
      <c r="O46" s="95">
        <f t="shared" si="0"/>
        <v>1.9422740570445615E-2</v>
      </c>
      <c r="P46" s="95">
        <f>M46/'סכום נכסי הקרן'!$C$42</f>
        <v>5.3051649919739971E-3</v>
      </c>
    </row>
    <row r="47" spans="2:16">
      <c r="B47" s="87" t="s">
        <v>463</v>
      </c>
      <c r="C47" s="84" t="s">
        <v>464</v>
      </c>
      <c r="D47" s="84" t="s">
        <v>243</v>
      </c>
      <c r="E47" s="84"/>
      <c r="F47" s="106">
        <v>42095</v>
      </c>
      <c r="G47" s="94">
        <v>8.48</v>
      </c>
      <c r="H47" s="97" t="s">
        <v>153</v>
      </c>
      <c r="I47" s="98">
        <v>4.8000000000000001E-2</v>
      </c>
      <c r="J47" s="98">
        <v>4.8499999999999995E-2</v>
      </c>
      <c r="K47" s="94">
        <v>2183000</v>
      </c>
      <c r="L47" s="107">
        <v>104.04089999999999</v>
      </c>
      <c r="M47" s="94">
        <v>2271.2122300000001</v>
      </c>
      <c r="N47" s="84"/>
      <c r="O47" s="95">
        <f t="shared" si="0"/>
        <v>1.2932296448781903E-2</v>
      </c>
      <c r="P47" s="95">
        <f>M47/'סכום נכסי הקרן'!$C$42</f>
        <v>3.5323525090122402E-3</v>
      </c>
    </row>
    <row r="48" spans="2:16">
      <c r="B48" s="87" t="s">
        <v>465</v>
      </c>
      <c r="C48" s="84" t="s">
        <v>466</v>
      </c>
      <c r="D48" s="84" t="s">
        <v>243</v>
      </c>
      <c r="E48" s="84"/>
      <c r="F48" s="106">
        <v>42156</v>
      </c>
      <c r="G48" s="94">
        <v>8.64</v>
      </c>
      <c r="H48" s="97" t="s">
        <v>153</v>
      </c>
      <c r="I48" s="98">
        <v>4.8000000000000001E-2</v>
      </c>
      <c r="J48" s="98">
        <v>4.8499999999999995E-2</v>
      </c>
      <c r="K48" s="94">
        <v>1274000</v>
      </c>
      <c r="L48" s="107">
        <v>102.28749999999999</v>
      </c>
      <c r="M48" s="94">
        <v>1303.1360199999999</v>
      </c>
      <c r="N48" s="84"/>
      <c r="O48" s="95">
        <f t="shared" si="0"/>
        <v>7.4200645369568927E-3</v>
      </c>
      <c r="P48" s="95">
        <f>M48/'סכום נכסי הקרן'!$C$42</f>
        <v>2.0267308043824791E-3</v>
      </c>
    </row>
    <row r="49" spans="2:16">
      <c r="B49" s="87" t="s">
        <v>467</v>
      </c>
      <c r="C49" s="84" t="s">
        <v>468</v>
      </c>
      <c r="D49" s="84" t="s">
        <v>243</v>
      </c>
      <c r="E49" s="84"/>
      <c r="F49" s="106">
        <v>42218</v>
      </c>
      <c r="G49" s="94">
        <v>8.82</v>
      </c>
      <c r="H49" s="97" t="s">
        <v>153</v>
      </c>
      <c r="I49" s="98">
        <v>4.8000000000000001E-2</v>
      </c>
      <c r="J49" s="98">
        <v>4.8500000000000008E-2</v>
      </c>
      <c r="K49" s="94">
        <v>2538000</v>
      </c>
      <c r="L49" s="107">
        <v>100.9601</v>
      </c>
      <c r="M49" s="94">
        <v>2562.36744</v>
      </c>
      <c r="N49" s="84"/>
      <c r="O49" s="95">
        <f t="shared" si="0"/>
        <v>1.4590136010665271E-2</v>
      </c>
      <c r="P49" s="95">
        <f>M49/'סכום נכסי הקרן'!$C$42</f>
        <v>3.9851780190947941E-3</v>
      </c>
    </row>
    <row r="50" spans="2:16">
      <c r="B50" s="87" t="s">
        <v>469</v>
      </c>
      <c r="C50" s="84" t="s">
        <v>470</v>
      </c>
      <c r="D50" s="84" t="s">
        <v>243</v>
      </c>
      <c r="E50" s="84"/>
      <c r="F50" s="106">
        <v>42309</v>
      </c>
      <c r="G50" s="94">
        <v>8.85</v>
      </c>
      <c r="H50" s="97" t="s">
        <v>153</v>
      </c>
      <c r="I50" s="98">
        <v>4.8000000000000001E-2</v>
      </c>
      <c r="J50" s="98">
        <v>4.8499999999999995E-2</v>
      </c>
      <c r="K50" s="94">
        <v>3361000</v>
      </c>
      <c r="L50" s="107">
        <v>102.5886</v>
      </c>
      <c r="M50" s="94">
        <v>3448.00362</v>
      </c>
      <c r="N50" s="84"/>
      <c r="O50" s="95">
        <f t="shared" si="0"/>
        <v>1.9632953883095789E-2</v>
      </c>
      <c r="P50" s="95">
        <f>M50/'סכום נכסי הקרן'!$C$42</f>
        <v>5.3625830634904106E-3</v>
      </c>
    </row>
    <row r="51" spans="2:16">
      <c r="B51" s="87" t="s">
        <v>471</v>
      </c>
      <c r="C51" s="84" t="s">
        <v>472</v>
      </c>
      <c r="D51" s="84" t="s">
        <v>243</v>
      </c>
      <c r="E51" s="84"/>
      <c r="F51" s="106">
        <v>42339</v>
      </c>
      <c r="G51" s="94">
        <v>8.94</v>
      </c>
      <c r="H51" s="97" t="s">
        <v>153</v>
      </c>
      <c r="I51" s="98">
        <v>4.8000000000000001E-2</v>
      </c>
      <c r="J51" s="98">
        <v>4.8499999999999995E-2</v>
      </c>
      <c r="K51" s="94">
        <v>1833000</v>
      </c>
      <c r="L51" s="107">
        <v>102.0812</v>
      </c>
      <c r="M51" s="94">
        <v>1871.1487199999999</v>
      </c>
      <c r="N51" s="84"/>
      <c r="O51" s="95">
        <f t="shared" si="0"/>
        <v>1.0654332354840658E-2</v>
      </c>
      <c r="P51" s="95">
        <f>M51/'סכום נכסי הקרן'!$C$42</f>
        <v>2.9101449827201049E-3</v>
      </c>
    </row>
    <row r="52" spans="2:16">
      <c r="B52" s="87" t="s">
        <v>473</v>
      </c>
      <c r="C52" s="84" t="s">
        <v>474</v>
      </c>
      <c r="D52" s="84" t="s">
        <v>243</v>
      </c>
      <c r="E52" s="84"/>
      <c r="F52" s="106">
        <v>42370</v>
      </c>
      <c r="G52" s="94">
        <v>9.02</v>
      </c>
      <c r="H52" s="97" t="s">
        <v>153</v>
      </c>
      <c r="I52" s="98">
        <v>4.8000000000000001E-2</v>
      </c>
      <c r="J52" s="98">
        <v>4.8499999999999995E-2</v>
      </c>
      <c r="K52" s="94">
        <v>1209000</v>
      </c>
      <c r="L52" s="107">
        <v>102.08839999999999</v>
      </c>
      <c r="M52" s="94">
        <v>1234.24884</v>
      </c>
      <c r="N52" s="84"/>
      <c r="O52" s="95">
        <f t="shared" si="0"/>
        <v>7.0278205090702518E-3</v>
      </c>
      <c r="P52" s="95">
        <f>M52/'סכום נכסי הקרן'!$C$42</f>
        <v>1.91959251061247E-3</v>
      </c>
    </row>
    <row r="53" spans="2:16">
      <c r="B53" s="87" t="s">
        <v>475</v>
      </c>
      <c r="C53" s="84" t="s">
        <v>476</v>
      </c>
      <c r="D53" s="84" t="s">
        <v>243</v>
      </c>
      <c r="E53" s="84"/>
      <c r="F53" s="106">
        <v>42461</v>
      </c>
      <c r="G53" s="94">
        <v>9.0499999999999989</v>
      </c>
      <c r="H53" s="97" t="s">
        <v>153</v>
      </c>
      <c r="I53" s="98">
        <v>4.8000000000000001E-2</v>
      </c>
      <c r="J53" s="98">
        <v>4.8500000000000015E-2</v>
      </c>
      <c r="K53" s="94">
        <v>2852000</v>
      </c>
      <c r="L53" s="107">
        <v>104.252</v>
      </c>
      <c r="M53" s="94">
        <v>2973.2668799999997</v>
      </c>
      <c r="N53" s="84"/>
      <c r="O53" s="95">
        <f t="shared" si="0"/>
        <v>1.6929799956873621E-2</v>
      </c>
      <c r="P53" s="95">
        <f>M53/'סכום נכסי הקרן'!$C$42</f>
        <v>4.6242383625818154E-3</v>
      </c>
    </row>
    <row r="54" spans="2:16">
      <c r="B54" s="87" t="s">
        <v>477</v>
      </c>
      <c r="C54" s="84" t="s">
        <v>478</v>
      </c>
      <c r="D54" s="84" t="s">
        <v>243</v>
      </c>
      <c r="E54" s="84"/>
      <c r="F54" s="106">
        <v>42491</v>
      </c>
      <c r="G54" s="94">
        <v>9.129999999999999</v>
      </c>
      <c r="H54" s="97" t="s">
        <v>153</v>
      </c>
      <c r="I54" s="98">
        <v>4.8000000000000001E-2</v>
      </c>
      <c r="J54" s="98">
        <v>4.8499999999999995E-2</v>
      </c>
      <c r="K54" s="94">
        <v>2210000</v>
      </c>
      <c r="L54" s="107">
        <v>104.0523</v>
      </c>
      <c r="M54" s="94">
        <v>2299.5563500000003</v>
      </c>
      <c r="N54" s="84"/>
      <c r="O54" s="95">
        <f t="shared" si="0"/>
        <v>1.309368804291745E-2</v>
      </c>
      <c r="P54" s="95">
        <f>M54/'סכום נכסי הקרן'!$C$42</f>
        <v>3.5764353217389686E-3</v>
      </c>
    </row>
    <row r="55" spans="2:16">
      <c r="B55" s="87" t="s">
        <v>479</v>
      </c>
      <c r="C55" s="84" t="s">
        <v>480</v>
      </c>
      <c r="D55" s="84" t="s">
        <v>243</v>
      </c>
      <c r="E55" s="84"/>
      <c r="F55" s="106">
        <v>42522</v>
      </c>
      <c r="G55" s="94">
        <v>9.2199999999999989</v>
      </c>
      <c r="H55" s="97" t="s">
        <v>153</v>
      </c>
      <c r="I55" s="98">
        <v>4.8000000000000001E-2</v>
      </c>
      <c r="J55" s="98">
        <v>4.8500000000000008E-2</v>
      </c>
      <c r="K55" s="94">
        <v>2744000</v>
      </c>
      <c r="L55" s="107">
        <v>103.2209</v>
      </c>
      <c r="M55" s="94">
        <v>2832.3803900000003</v>
      </c>
      <c r="N55" s="84"/>
      <c r="O55" s="95">
        <f t="shared" si="0"/>
        <v>1.6127591413681541E-2</v>
      </c>
      <c r="P55" s="95">
        <f>M55/'סכום נכסי הקרן'!$C$42</f>
        <v>4.4051215667738671E-3</v>
      </c>
    </row>
    <row r="56" spans="2:16">
      <c r="B56" s="87" t="s">
        <v>481</v>
      </c>
      <c r="C56" s="84" t="s">
        <v>482</v>
      </c>
      <c r="D56" s="84" t="s">
        <v>243</v>
      </c>
      <c r="E56" s="84"/>
      <c r="F56" s="106">
        <v>42552</v>
      </c>
      <c r="G56" s="94">
        <v>9.2999999999999989</v>
      </c>
      <c r="H56" s="97" t="s">
        <v>153</v>
      </c>
      <c r="I56" s="98">
        <v>4.8000000000000001E-2</v>
      </c>
      <c r="J56" s="98">
        <v>4.8499999999999995E-2</v>
      </c>
      <c r="K56" s="94">
        <v>562000</v>
      </c>
      <c r="L56" s="107">
        <v>102.5008</v>
      </c>
      <c r="M56" s="94">
        <v>576.05766000000006</v>
      </c>
      <c r="N56" s="84"/>
      <c r="O56" s="95">
        <f t="shared" si="0"/>
        <v>3.2800758697533136E-3</v>
      </c>
      <c r="P56" s="95">
        <f>M56/'סכום נכסי הקרן'!$C$42</f>
        <v>8.9592627838073948E-4</v>
      </c>
    </row>
    <row r="57" spans="2:16">
      <c r="B57" s="87" t="s">
        <v>483</v>
      </c>
      <c r="C57" s="84" t="s">
        <v>484</v>
      </c>
      <c r="D57" s="84" t="s">
        <v>243</v>
      </c>
      <c r="E57" s="84"/>
      <c r="F57" s="106">
        <v>42583</v>
      </c>
      <c r="G57" s="94">
        <v>9.39</v>
      </c>
      <c r="H57" s="97" t="s">
        <v>153</v>
      </c>
      <c r="I57" s="98">
        <v>4.8000000000000001E-2</v>
      </c>
      <c r="J57" s="98">
        <v>4.8499999999999995E-2</v>
      </c>
      <c r="K57" s="94">
        <v>3322000</v>
      </c>
      <c r="L57" s="107">
        <v>101.7996</v>
      </c>
      <c r="M57" s="94">
        <v>3381.7808599999998</v>
      </c>
      <c r="N57" s="84"/>
      <c r="O57" s="95">
        <f t="shared" si="0"/>
        <v>1.9255881079126017E-2</v>
      </c>
      <c r="P57" s="95">
        <f>M57/'סכום נכסי הקרן'!$C$42</f>
        <v>5.2595886672160844E-3</v>
      </c>
    </row>
    <row r="58" spans="2:16">
      <c r="B58" s="87" t="s">
        <v>485</v>
      </c>
      <c r="C58" s="84" t="s">
        <v>486</v>
      </c>
      <c r="D58" s="84" t="s">
        <v>243</v>
      </c>
      <c r="E58" s="84"/>
      <c r="F58" s="106">
        <v>42614</v>
      </c>
      <c r="G58" s="94">
        <v>9.4699999999999989</v>
      </c>
      <c r="H58" s="97" t="s">
        <v>153</v>
      </c>
      <c r="I58" s="98">
        <v>4.8000000000000001E-2</v>
      </c>
      <c r="J58" s="98">
        <v>4.8499999999999995E-2</v>
      </c>
      <c r="K58" s="94">
        <v>2259000</v>
      </c>
      <c r="L58" s="107">
        <v>100.9794</v>
      </c>
      <c r="M58" s="94">
        <v>2281.1064300000003</v>
      </c>
      <c r="N58" s="84"/>
      <c r="O58" s="95">
        <f t="shared" si="0"/>
        <v>1.2988634084619458E-2</v>
      </c>
      <c r="P58" s="95">
        <f>M58/'סכום נכסי הקרן'!$C$42</f>
        <v>3.5477406800219877E-3</v>
      </c>
    </row>
    <row r="59" spans="2:16">
      <c r="B59" s="87" t="s">
        <v>487</v>
      </c>
      <c r="C59" s="84" t="s">
        <v>488</v>
      </c>
      <c r="D59" s="84" t="s">
        <v>243</v>
      </c>
      <c r="E59" s="84"/>
      <c r="F59" s="106">
        <v>42644</v>
      </c>
      <c r="G59" s="94">
        <v>9.33</v>
      </c>
      <c r="H59" s="97" t="s">
        <v>153</v>
      </c>
      <c r="I59" s="98">
        <v>4.8000000000000001E-2</v>
      </c>
      <c r="J59" s="98">
        <v>4.8500000000000008E-2</v>
      </c>
      <c r="K59" s="94">
        <v>1748000</v>
      </c>
      <c r="L59" s="107">
        <v>103.3064</v>
      </c>
      <c r="M59" s="94">
        <v>1805.7856899999999</v>
      </c>
      <c r="N59" s="84"/>
      <c r="O59" s="95">
        <f t="shared" si="0"/>
        <v>1.0282154858794581E-2</v>
      </c>
      <c r="P59" s="95">
        <f>M59/'סכום נכסי הקרן'!$C$42</f>
        <v>2.8084877003369691E-3</v>
      </c>
    </row>
    <row r="60" spans="2:16">
      <c r="B60" s="87" t="s">
        <v>489</v>
      </c>
      <c r="C60" s="84" t="s">
        <v>490</v>
      </c>
      <c r="D60" s="84" t="s">
        <v>243</v>
      </c>
      <c r="E60" s="84"/>
      <c r="F60" s="106">
        <v>42675</v>
      </c>
      <c r="G60" s="94">
        <v>9.41</v>
      </c>
      <c r="H60" s="97" t="s">
        <v>153</v>
      </c>
      <c r="I60" s="98">
        <v>4.8000000000000001E-2</v>
      </c>
      <c r="J60" s="98">
        <v>4.8499999999999995E-2</v>
      </c>
      <c r="K60" s="94">
        <v>1911000</v>
      </c>
      <c r="L60" s="107">
        <v>103.0017</v>
      </c>
      <c r="M60" s="94">
        <v>1968.3682099999999</v>
      </c>
      <c r="N60" s="84"/>
      <c r="O60" s="95">
        <f t="shared" si="0"/>
        <v>1.1207900730649988E-2</v>
      </c>
      <c r="P60" s="95">
        <f>M60/'סכום נכסי הקרן'!$C$42</f>
        <v>3.0613477214559695E-3</v>
      </c>
    </row>
    <row r="61" spans="2:16">
      <c r="B61" s="87" t="s">
        <v>491</v>
      </c>
      <c r="C61" s="84" t="s">
        <v>492</v>
      </c>
      <c r="D61" s="84" t="s">
        <v>243</v>
      </c>
      <c r="E61" s="84"/>
      <c r="F61" s="106">
        <v>42705</v>
      </c>
      <c r="G61" s="94">
        <v>9.49</v>
      </c>
      <c r="H61" s="97" t="s">
        <v>153</v>
      </c>
      <c r="I61" s="98">
        <v>4.8000000000000001E-2</v>
      </c>
      <c r="J61" s="98">
        <v>4.8499999999999995E-2</v>
      </c>
      <c r="K61" s="94">
        <v>2801000</v>
      </c>
      <c r="L61" s="107">
        <v>102.3888</v>
      </c>
      <c r="M61" s="94">
        <v>2867.91381</v>
      </c>
      <c r="N61" s="84"/>
      <c r="O61" s="95">
        <f t="shared" si="0"/>
        <v>1.6329918926368047E-2</v>
      </c>
      <c r="P61" s="95">
        <f>M61/'סכום נכסי הקרן'!$C$42</f>
        <v>4.4603856956090589E-3</v>
      </c>
    </row>
    <row r="62" spans="2:16">
      <c r="B62" s="87" t="s">
        <v>493</v>
      </c>
      <c r="C62" s="84" t="s">
        <v>494</v>
      </c>
      <c r="D62" s="84" t="s">
        <v>243</v>
      </c>
      <c r="E62" s="84"/>
      <c r="F62" s="106">
        <v>42736</v>
      </c>
      <c r="G62" s="94">
        <v>9.5800000000000018</v>
      </c>
      <c r="H62" s="97" t="s">
        <v>153</v>
      </c>
      <c r="I62" s="98">
        <v>4.8000000000000001E-2</v>
      </c>
      <c r="J62" s="98">
        <v>4.8500000000000008E-2</v>
      </c>
      <c r="K62" s="94">
        <v>3649000</v>
      </c>
      <c r="L62" s="107">
        <v>102.3974</v>
      </c>
      <c r="M62" s="94">
        <v>3736.4804199999999</v>
      </c>
      <c r="N62" s="84"/>
      <c r="O62" s="95">
        <f t="shared" si="0"/>
        <v>2.127554256191598E-2</v>
      </c>
      <c r="P62" s="95">
        <f>M62/'סכום נכסי הקרן'!$C$42</f>
        <v>5.8112429178237158E-3</v>
      </c>
    </row>
    <row r="63" spans="2:16">
      <c r="B63" s="87" t="s">
        <v>495</v>
      </c>
      <c r="C63" s="84" t="s">
        <v>496</v>
      </c>
      <c r="D63" s="84" t="s">
        <v>243</v>
      </c>
      <c r="E63" s="84"/>
      <c r="F63" s="106">
        <v>42767</v>
      </c>
      <c r="G63" s="94">
        <v>9.67</v>
      </c>
      <c r="H63" s="97" t="s">
        <v>153</v>
      </c>
      <c r="I63" s="98">
        <v>4.8000000000000001E-2</v>
      </c>
      <c r="J63" s="98">
        <v>4.8499999999999995E-2</v>
      </c>
      <c r="K63" s="94">
        <v>2410000</v>
      </c>
      <c r="L63" s="107">
        <v>101.9933</v>
      </c>
      <c r="M63" s="94">
        <v>2458.0390299999999</v>
      </c>
      <c r="N63" s="84"/>
      <c r="O63" s="95">
        <f t="shared" si="0"/>
        <v>1.3996089400520845E-2</v>
      </c>
      <c r="P63" s="95">
        <f>M63/'סכום נכסי הקרן'!$C$42</f>
        <v>3.8229189770039732E-3</v>
      </c>
    </row>
    <row r="64" spans="2:16">
      <c r="B64" s="87" t="s">
        <v>497</v>
      </c>
      <c r="C64" s="84" t="s">
        <v>498</v>
      </c>
      <c r="D64" s="84" t="s">
        <v>243</v>
      </c>
      <c r="E64" s="84"/>
      <c r="F64" s="106">
        <v>42795</v>
      </c>
      <c r="G64" s="94">
        <v>9.75</v>
      </c>
      <c r="H64" s="97" t="s">
        <v>153</v>
      </c>
      <c r="I64" s="98">
        <v>4.8000000000000001E-2</v>
      </c>
      <c r="J64" s="98">
        <v>4.8499999999999995E-2</v>
      </c>
      <c r="K64" s="94">
        <v>3327000</v>
      </c>
      <c r="L64" s="107">
        <v>101.7945</v>
      </c>
      <c r="M64" s="94">
        <v>3386.7028300000002</v>
      </c>
      <c r="N64" s="84"/>
      <c r="O64" s="95">
        <f t="shared" si="0"/>
        <v>1.9283906806669766E-2</v>
      </c>
      <c r="P64" s="95">
        <f>M64/'סכום נכסי הקרן'!$C$42</f>
        <v>5.2672436687386786E-3</v>
      </c>
    </row>
    <row r="65" spans="2:16">
      <c r="B65" s="87" t="s">
        <v>499</v>
      </c>
      <c r="C65" s="84" t="s">
        <v>500</v>
      </c>
      <c r="D65" s="84" t="s">
        <v>243</v>
      </c>
      <c r="E65" s="84"/>
      <c r="F65" s="106">
        <v>42826</v>
      </c>
      <c r="G65" s="94">
        <v>9.6</v>
      </c>
      <c r="H65" s="97" t="s">
        <v>153</v>
      </c>
      <c r="I65" s="98">
        <v>4.8000000000000001E-2</v>
      </c>
      <c r="J65" s="98">
        <v>4.8500000000000008E-2</v>
      </c>
      <c r="K65" s="94">
        <v>1995000</v>
      </c>
      <c r="L65" s="107">
        <v>103.8265</v>
      </c>
      <c r="M65" s="94">
        <v>2071.3394199999998</v>
      </c>
      <c r="N65" s="84"/>
      <c r="O65" s="95">
        <f t="shared" si="0"/>
        <v>1.1794219435621815E-2</v>
      </c>
      <c r="P65" s="95">
        <f>M65/'סכום נכסי הקרן'!$C$42</f>
        <v>3.2214959485547317E-3</v>
      </c>
    </row>
    <row r="66" spans="2:16">
      <c r="B66" s="87" t="s">
        <v>501</v>
      </c>
      <c r="C66" s="84" t="s">
        <v>502</v>
      </c>
      <c r="D66" s="84" t="s">
        <v>243</v>
      </c>
      <c r="E66" s="84"/>
      <c r="F66" s="106">
        <v>42856</v>
      </c>
      <c r="G66" s="94">
        <v>9.68</v>
      </c>
      <c r="H66" s="97" t="s">
        <v>153</v>
      </c>
      <c r="I66" s="98">
        <v>4.8000000000000001E-2</v>
      </c>
      <c r="J66" s="98">
        <v>4.8499999999999995E-2</v>
      </c>
      <c r="K66" s="94">
        <v>2491000</v>
      </c>
      <c r="L66" s="107">
        <v>103.1031</v>
      </c>
      <c r="M66" s="94">
        <v>2568.3911800000001</v>
      </c>
      <c r="N66" s="84"/>
      <c r="O66" s="95">
        <f t="shared" si="0"/>
        <v>1.4624435223385865E-2</v>
      </c>
      <c r="P66" s="95">
        <f>M66/'סכום נכסי הקרן'!$C$42</f>
        <v>3.9945465725137932E-3</v>
      </c>
    </row>
    <row r="67" spans="2:16">
      <c r="B67" s="87" t="s">
        <v>503</v>
      </c>
      <c r="C67" s="84" t="s">
        <v>504</v>
      </c>
      <c r="D67" s="84" t="s">
        <v>243</v>
      </c>
      <c r="E67" s="84"/>
      <c r="F67" s="106">
        <v>42887</v>
      </c>
      <c r="G67" s="94">
        <v>9.77</v>
      </c>
      <c r="H67" s="97" t="s">
        <v>153</v>
      </c>
      <c r="I67" s="98">
        <v>4.8000000000000001E-2</v>
      </c>
      <c r="J67" s="98">
        <v>4.8500000000000008E-2</v>
      </c>
      <c r="K67" s="94">
        <v>4799000</v>
      </c>
      <c r="L67" s="107">
        <v>102.49460000000001</v>
      </c>
      <c r="M67" s="94">
        <v>4918.7470199999998</v>
      </c>
      <c r="N67" s="84"/>
      <c r="O67" s="95">
        <f t="shared" si="0"/>
        <v>2.8007375875746567E-2</v>
      </c>
      <c r="P67" s="95">
        <f>M67/'סכום נכסי הקרן'!$C$42</f>
        <v>7.6499889124379532E-3</v>
      </c>
    </row>
    <row r="68" spans="2:16">
      <c r="B68" s="87" t="s">
        <v>505</v>
      </c>
      <c r="C68" s="84" t="s">
        <v>506</v>
      </c>
      <c r="D68" s="84" t="s">
        <v>243</v>
      </c>
      <c r="E68" s="84"/>
      <c r="F68" s="106">
        <v>42949</v>
      </c>
      <c r="G68" s="94">
        <v>9.94</v>
      </c>
      <c r="H68" s="97" t="s">
        <v>153</v>
      </c>
      <c r="I68" s="98">
        <v>4.8000000000000001E-2</v>
      </c>
      <c r="J68" s="98">
        <v>4.8499999999999995E-2</v>
      </c>
      <c r="K68" s="94">
        <v>3688000</v>
      </c>
      <c r="L68" s="107">
        <v>101.992</v>
      </c>
      <c r="M68" s="94">
        <v>3761.4640399999998</v>
      </c>
      <c r="N68" s="84"/>
      <c r="O68" s="95">
        <f t="shared" si="0"/>
        <v>2.1417799448320524E-2</v>
      </c>
      <c r="P68" s="95">
        <f>M68/'סכום נכסי הקרן'!$C$42</f>
        <v>5.8500992394063134E-3</v>
      </c>
    </row>
    <row r="69" spans="2:16">
      <c r="B69" s="87" t="s">
        <v>507</v>
      </c>
      <c r="C69" s="84" t="s">
        <v>508</v>
      </c>
      <c r="D69" s="84" t="s">
        <v>243</v>
      </c>
      <c r="E69" s="84"/>
      <c r="F69" s="106">
        <v>42979</v>
      </c>
      <c r="G69" s="94">
        <v>10.020000000000001</v>
      </c>
      <c r="H69" s="97" t="s">
        <v>153</v>
      </c>
      <c r="I69" s="98">
        <v>4.8000000000000001E-2</v>
      </c>
      <c r="J69" s="98">
        <v>4.8499999999999995E-2</v>
      </c>
      <c r="K69" s="94">
        <v>2108000</v>
      </c>
      <c r="L69" s="107">
        <v>101.7047</v>
      </c>
      <c r="M69" s="94">
        <v>2143.9359100000001</v>
      </c>
      <c r="N69" s="84"/>
      <c r="O69" s="95">
        <f t="shared" si="0"/>
        <v>1.2207584297531278E-2</v>
      </c>
      <c r="P69" s="95">
        <f>M69/'סכום נכסי הקרן'!$C$42</f>
        <v>3.334403227852441E-3</v>
      </c>
    </row>
    <row r="70" spans="2:16">
      <c r="B70" s="87" t="s">
        <v>509</v>
      </c>
      <c r="C70" s="84" t="s">
        <v>510</v>
      </c>
      <c r="D70" s="84" t="s">
        <v>243</v>
      </c>
      <c r="E70" s="84"/>
      <c r="F70" s="106">
        <v>43009</v>
      </c>
      <c r="G70" s="94">
        <v>9.8600000000000012</v>
      </c>
      <c r="H70" s="97" t="s">
        <v>153</v>
      </c>
      <c r="I70" s="98">
        <v>4.8000000000000001E-2</v>
      </c>
      <c r="J70" s="98">
        <v>4.8499999999999995E-2</v>
      </c>
      <c r="K70" s="94">
        <v>4474000</v>
      </c>
      <c r="L70" s="107">
        <v>103.4241</v>
      </c>
      <c r="M70" s="94">
        <v>4627.1964200000002</v>
      </c>
      <c r="N70" s="84"/>
      <c r="O70" s="95">
        <f t="shared" si="0"/>
        <v>2.6347284960764029E-2</v>
      </c>
      <c r="P70" s="95">
        <f>M70/'סכום נכסי הקרן'!$C$42</f>
        <v>7.1965484634077797E-3</v>
      </c>
    </row>
    <row r="71" spans="2:16">
      <c r="B71" s="87" t="s">
        <v>511</v>
      </c>
      <c r="C71" s="84" t="s">
        <v>512</v>
      </c>
      <c r="D71" s="84" t="s">
        <v>243</v>
      </c>
      <c r="E71" s="84"/>
      <c r="F71" s="106">
        <v>43040</v>
      </c>
      <c r="G71" s="94">
        <v>9.9500000000000011</v>
      </c>
      <c r="H71" s="97" t="s">
        <v>153</v>
      </c>
      <c r="I71" s="98">
        <v>4.8000000000000001E-2</v>
      </c>
      <c r="J71" s="98">
        <v>4.8500000000000008E-2</v>
      </c>
      <c r="K71" s="94">
        <v>3864000</v>
      </c>
      <c r="L71" s="107">
        <v>102.9134</v>
      </c>
      <c r="M71" s="94">
        <v>3976.5783199999996</v>
      </c>
      <c r="N71" s="84"/>
      <c r="O71" s="95">
        <f t="shared" si="0"/>
        <v>2.2642661485685597E-2</v>
      </c>
      <c r="P71" s="95">
        <f>M71/'סכום נכסי הקרן'!$C$42</f>
        <v>6.1846604295256362E-3</v>
      </c>
    </row>
    <row r="72" spans="2:16">
      <c r="B72" s="87" t="s">
        <v>513</v>
      </c>
      <c r="C72" s="84" t="s">
        <v>514</v>
      </c>
      <c r="D72" s="84" t="s">
        <v>243</v>
      </c>
      <c r="E72" s="84"/>
      <c r="F72" s="106">
        <v>43070</v>
      </c>
      <c r="G72" s="94">
        <v>10.029999999999999</v>
      </c>
      <c r="H72" s="97" t="s">
        <v>153</v>
      </c>
      <c r="I72" s="98">
        <v>4.8000000000000001E-2</v>
      </c>
      <c r="J72" s="98">
        <v>4.8500000000000008E-2</v>
      </c>
      <c r="K72" s="94">
        <v>3068000</v>
      </c>
      <c r="L72" s="107">
        <v>102.20180000000001</v>
      </c>
      <c r="M72" s="94">
        <v>3135.5503900000003</v>
      </c>
      <c r="N72" s="84"/>
      <c r="O72" s="95">
        <f t="shared" si="0"/>
        <v>1.7853843263944433E-2</v>
      </c>
      <c r="P72" s="95">
        <f>M72/'סכום נכסי הקרן'!$C$42</f>
        <v>4.8766333418567443E-3</v>
      </c>
    </row>
    <row r="73" spans="2:16">
      <c r="B73" s="87" t="s">
        <v>515</v>
      </c>
      <c r="C73" s="84" t="s">
        <v>516</v>
      </c>
      <c r="D73" s="84" t="s">
        <v>243</v>
      </c>
      <c r="E73" s="84"/>
      <c r="F73" s="106">
        <v>43101</v>
      </c>
      <c r="G73" s="94">
        <v>10.11</v>
      </c>
      <c r="H73" s="97" t="s">
        <v>153</v>
      </c>
      <c r="I73" s="98">
        <v>4.8000000000000001E-2</v>
      </c>
      <c r="J73" s="98">
        <v>4.8499999999999995E-2</v>
      </c>
      <c r="K73" s="94">
        <v>5700000</v>
      </c>
      <c r="L73" s="107">
        <v>102.1031</v>
      </c>
      <c r="M73" s="94">
        <v>5819.8791900000006</v>
      </c>
      <c r="N73" s="84"/>
      <c r="O73" s="95">
        <f t="shared" si="0"/>
        <v>3.3138428010832215E-2</v>
      </c>
      <c r="P73" s="95">
        <f>M73/'סכום נכסי הקרן'!$C$42</f>
        <v>9.0514944342936308E-3</v>
      </c>
    </row>
    <row r="74" spans="2:16">
      <c r="B74" s="87" t="s">
        <v>517</v>
      </c>
      <c r="C74" s="84" t="s">
        <v>518</v>
      </c>
      <c r="D74" s="84" t="s">
        <v>243</v>
      </c>
      <c r="E74" s="84"/>
      <c r="F74" s="106">
        <v>43132</v>
      </c>
      <c r="G74" s="94">
        <v>10.200000000000001</v>
      </c>
      <c r="H74" s="97" t="s">
        <v>153</v>
      </c>
      <c r="I74" s="98">
        <v>4.8000000000000001E-2</v>
      </c>
      <c r="J74" s="98">
        <v>4.8499999999999995E-2</v>
      </c>
      <c r="K74" s="94">
        <v>4538000</v>
      </c>
      <c r="L74" s="107">
        <v>101.59529999999999</v>
      </c>
      <c r="M74" s="94">
        <v>4610.5643099999998</v>
      </c>
      <c r="N74" s="84"/>
      <c r="O74" s="95">
        <f t="shared" si="0"/>
        <v>2.6252581623820149E-2</v>
      </c>
      <c r="P74" s="95">
        <f>M74/'סכום נכסי הקרן'!$C$42</f>
        <v>7.1706810104623236E-3</v>
      </c>
    </row>
    <row r="75" spans="2:16">
      <c r="B75" s="87" t="s">
        <v>519</v>
      </c>
      <c r="C75" s="84" t="s">
        <v>520</v>
      </c>
      <c r="D75" s="84" t="s">
        <v>243</v>
      </c>
      <c r="E75" s="84"/>
      <c r="F75" s="106">
        <v>43161</v>
      </c>
      <c r="G75" s="94">
        <v>10.28</v>
      </c>
      <c r="H75" s="97" t="s">
        <v>153</v>
      </c>
      <c r="I75" s="98">
        <v>4.8000000000000001E-2</v>
      </c>
      <c r="J75" s="98">
        <v>4.8500000000000008E-2</v>
      </c>
      <c r="K75" s="94">
        <v>2402000</v>
      </c>
      <c r="L75" s="107">
        <v>101.6913</v>
      </c>
      <c r="M75" s="94">
        <v>2442.6260400000001</v>
      </c>
      <c r="N75" s="84"/>
      <c r="O75" s="95">
        <f t="shared" si="0"/>
        <v>1.3908327740377747E-2</v>
      </c>
      <c r="P75" s="95">
        <f>M75/'סכום נכסי הקרן'!$C$42</f>
        <v>3.7989475871097406E-3</v>
      </c>
    </row>
    <row r="76" spans="2:16">
      <c r="B76" s="87" t="s">
        <v>521</v>
      </c>
      <c r="C76" s="84" t="s">
        <v>522</v>
      </c>
      <c r="D76" s="84" t="s">
        <v>243</v>
      </c>
      <c r="E76" s="84"/>
      <c r="F76" s="106">
        <v>43221</v>
      </c>
      <c r="G76" s="94">
        <v>10.200000000000001</v>
      </c>
      <c r="H76" s="97" t="s">
        <v>153</v>
      </c>
      <c r="I76" s="98">
        <v>4.8000000000000001E-2</v>
      </c>
      <c r="J76" s="98">
        <v>4.8499999999999995E-2</v>
      </c>
      <c r="K76" s="94">
        <v>3642000</v>
      </c>
      <c r="L76" s="107">
        <v>102.9019</v>
      </c>
      <c r="M76" s="94">
        <v>3748.1104500000001</v>
      </c>
      <c r="N76" s="84"/>
      <c r="O76" s="95">
        <f t="shared" ref="O76:O100" si="1">M76/$M$11</f>
        <v>2.1341764024481912E-2</v>
      </c>
      <c r="P76" s="95">
        <f>M76/'סכום נכסי הקרן'!$C$42</f>
        <v>5.829330776416476E-3</v>
      </c>
    </row>
    <row r="77" spans="2:16">
      <c r="B77" s="87" t="s">
        <v>523</v>
      </c>
      <c r="C77" s="84" t="s">
        <v>524</v>
      </c>
      <c r="D77" s="84" t="s">
        <v>243</v>
      </c>
      <c r="E77" s="84"/>
      <c r="F77" s="106">
        <v>43252</v>
      </c>
      <c r="G77" s="94">
        <v>10.29</v>
      </c>
      <c r="H77" s="97" t="s">
        <v>153</v>
      </c>
      <c r="I77" s="98">
        <v>4.8000000000000001E-2</v>
      </c>
      <c r="J77" s="98">
        <v>4.8499999999999995E-2</v>
      </c>
      <c r="K77" s="94">
        <v>1952000</v>
      </c>
      <c r="L77" s="107">
        <v>102.0992</v>
      </c>
      <c r="M77" s="94">
        <v>1992.9991100000002</v>
      </c>
      <c r="N77" s="84"/>
      <c r="O77" s="95">
        <f t="shared" si="1"/>
        <v>1.1348149227198593E-2</v>
      </c>
      <c r="P77" s="95">
        <f>M77/'סכום נכסי הקרן'!$C$42</f>
        <v>3.0996554675419576E-3</v>
      </c>
    </row>
    <row r="78" spans="2:16">
      <c r="B78" s="87" t="s">
        <v>525</v>
      </c>
      <c r="C78" s="84" t="s">
        <v>526</v>
      </c>
      <c r="D78" s="84" t="s">
        <v>243</v>
      </c>
      <c r="E78" s="84"/>
      <c r="F78" s="106">
        <v>43282</v>
      </c>
      <c r="G78" s="94">
        <v>10.370000000000001</v>
      </c>
      <c r="H78" s="97" t="s">
        <v>153</v>
      </c>
      <c r="I78" s="98">
        <v>4.8000000000000001E-2</v>
      </c>
      <c r="J78" s="98">
        <v>4.8500000000000008E-2</v>
      </c>
      <c r="K78" s="94">
        <v>1978000</v>
      </c>
      <c r="L78" s="107">
        <v>101.19540000000001</v>
      </c>
      <c r="M78" s="94">
        <v>2001.6393899999998</v>
      </c>
      <c r="N78" s="84"/>
      <c r="O78" s="95">
        <f t="shared" si="1"/>
        <v>1.1397347034820683E-2</v>
      </c>
      <c r="P78" s="95">
        <f>M78/'סכום נכסי הקרן'!$C$42</f>
        <v>3.1130934520391469E-3</v>
      </c>
    </row>
    <row r="79" spans="2:16">
      <c r="B79" s="87" t="s">
        <v>527</v>
      </c>
      <c r="C79" s="84" t="s">
        <v>528</v>
      </c>
      <c r="D79" s="84" t="s">
        <v>243</v>
      </c>
      <c r="E79" s="84"/>
      <c r="F79" s="106">
        <v>43313</v>
      </c>
      <c r="G79" s="94">
        <v>10.459999999999999</v>
      </c>
      <c r="H79" s="97" t="s">
        <v>153</v>
      </c>
      <c r="I79" s="98">
        <v>4.8000000000000001E-2</v>
      </c>
      <c r="J79" s="98">
        <v>4.8499999999999988E-2</v>
      </c>
      <c r="K79" s="94">
        <v>6237000</v>
      </c>
      <c r="L79" s="107">
        <v>100.77330000000001</v>
      </c>
      <c r="M79" s="94">
        <v>6286.5115300000007</v>
      </c>
      <c r="N79" s="84"/>
      <c r="O79" s="95">
        <f t="shared" si="1"/>
        <v>3.5795435433458145E-2</v>
      </c>
      <c r="P79" s="95">
        <f>M79/'סכום נכסי הקרן'!$C$42</f>
        <v>9.777234589798716E-3</v>
      </c>
    </row>
    <row r="80" spans="2:16">
      <c r="B80" s="87" t="s">
        <v>529</v>
      </c>
      <c r="C80" s="84" t="s">
        <v>530</v>
      </c>
      <c r="D80" s="84" t="s">
        <v>243</v>
      </c>
      <c r="E80" s="84"/>
      <c r="F80" s="106">
        <v>43345</v>
      </c>
      <c r="G80" s="94">
        <v>10.54</v>
      </c>
      <c r="H80" s="97" t="s">
        <v>153</v>
      </c>
      <c r="I80" s="98">
        <v>4.8000000000000001E-2</v>
      </c>
      <c r="J80" s="98">
        <v>4.8499999999999988E-2</v>
      </c>
      <c r="K80" s="94">
        <v>3355580</v>
      </c>
      <c r="L80" s="107">
        <v>100.38290000000001</v>
      </c>
      <c r="M80" s="94">
        <v>3368.43127</v>
      </c>
      <c r="N80" s="84"/>
      <c r="O80" s="95">
        <f t="shared" si="1"/>
        <v>1.9179868431312082E-2</v>
      </c>
      <c r="P80" s="95">
        <f>M80/'סכום נכסי הקרן'!$C$42</f>
        <v>5.2388264253137567E-3</v>
      </c>
    </row>
    <row r="81" spans="2:16">
      <c r="B81" s="87" t="s">
        <v>531</v>
      </c>
      <c r="C81" s="84" t="s">
        <v>532</v>
      </c>
      <c r="D81" s="84" t="s">
        <v>243</v>
      </c>
      <c r="E81" s="84"/>
      <c r="F81" s="106">
        <v>43375</v>
      </c>
      <c r="G81" s="94">
        <v>10.38</v>
      </c>
      <c r="H81" s="97" t="s">
        <v>153</v>
      </c>
      <c r="I81" s="98">
        <v>4.8000000000000001E-2</v>
      </c>
      <c r="J81" s="98">
        <v>4.8499999999999995E-2</v>
      </c>
      <c r="K81" s="94">
        <v>972000</v>
      </c>
      <c r="L81" s="107">
        <v>102.3866</v>
      </c>
      <c r="M81" s="94">
        <v>995.19836999999995</v>
      </c>
      <c r="N81" s="84"/>
      <c r="O81" s="95">
        <f t="shared" si="1"/>
        <v>5.6666656581822548E-3</v>
      </c>
      <c r="P81" s="95">
        <f>M81/'סכום נכסי הקרן'!$C$42</f>
        <v>1.5478040373331345E-3</v>
      </c>
    </row>
    <row r="82" spans="2:16">
      <c r="B82" s="87" t="s">
        <v>533</v>
      </c>
      <c r="C82" s="84" t="s">
        <v>534</v>
      </c>
      <c r="D82" s="84" t="s">
        <v>243</v>
      </c>
      <c r="E82" s="84"/>
      <c r="F82" s="106">
        <v>43435</v>
      </c>
      <c r="G82" s="94">
        <v>10.540000000000001</v>
      </c>
      <c r="H82" s="97" t="s">
        <v>153</v>
      </c>
      <c r="I82" s="98">
        <v>4.8000000000000001E-2</v>
      </c>
      <c r="J82" s="98">
        <v>4.8499999999999995E-2</v>
      </c>
      <c r="K82" s="94">
        <v>3156000</v>
      </c>
      <c r="L82" s="107">
        <v>101.5937</v>
      </c>
      <c r="M82" s="94">
        <v>3206.3009700000002</v>
      </c>
      <c r="N82" s="84"/>
      <c r="O82" s="95">
        <f t="shared" si="1"/>
        <v>1.8256697502926432E-2</v>
      </c>
      <c r="P82" s="95">
        <f>M82/'סכום נכסי הקרן'!$C$42</f>
        <v>4.9866697292431719E-3</v>
      </c>
    </row>
    <row r="83" spans="2:16">
      <c r="B83" s="87" t="s">
        <v>535</v>
      </c>
      <c r="C83" s="84" t="s">
        <v>536</v>
      </c>
      <c r="D83" s="84" t="s">
        <v>243</v>
      </c>
      <c r="E83" s="84"/>
      <c r="F83" s="106">
        <v>43497</v>
      </c>
      <c r="G83" s="94">
        <v>10.709999999999999</v>
      </c>
      <c r="H83" s="97" t="s">
        <v>153</v>
      </c>
      <c r="I83" s="98">
        <v>4.8000000000000001E-2</v>
      </c>
      <c r="J83" s="98">
        <v>4.8499999999999995E-2</v>
      </c>
      <c r="K83" s="94">
        <v>6906000</v>
      </c>
      <c r="L83" s="107">
        <v>100.7957</v>
      </c>
      <c r="M83" s="94">
        <v>6960.9657300000008</v>
      </c>
      <c r="N83" s="84"/>
      <c r="O83" s="95">
        <f t="shared" si="1"/>
        <v>3.9635781808982043E-2</v>
      </c>
      <c r="P83" s="95">
        <f>M83/'סכום נכסי הקרן'!$C$42</f>
        <v>1.082619423967866E-2</v>
      </c>
    </row>
    <row r="84" spans="2:16">
      <c r="B84" s="87" t="s">
        <v>537</v>
      </c>
      <c r="C84" s="84" t="s">
        <v>538</v>
      </c>
      <c r="D84" s="84" t="s">
        <v>243</v>
      </c>
      <c r="E84" s="84"/>
      <c r="F84" s="106">
        <v>43525</v>
      </c>
      <c r="G84" s="94">
        <v>10.79</v>
      </c>
      <c r="H84" s="97" t="s">
        <v>153</v>
      </c>
      <c r="I84" s="98">
        <v>4.8000000000000001E-2</v>
      </c>
      <c r="J84" s="98">
        <v>4.8499999999999995E-2</v>
      </c>
      <c r="K84" s="94">
        <v>5409000</v>
      </c>
      <c r="L84" s="107">
        <v>100.4965</v>
      </c>
      <c r="M84" s="94">
        <v>5435.8569000000007</v>
      </c>
      <c r="N84" s="84"/>
      <c r="O84" s="95">
        <f t="shared" si="1"/>
        <v>3.0951802722529637E-2</v>
      </c>
      <c r="P84" s="95">
        <f>M84/'סכום נכסי הקרן'!$C$42</f>
        <v>8.454235366347292E-3</v>
      </c>
    </row>
    <row r="85" spans="2:16">
      <c r="B85" s="87" t="s">
        <v>539</v>
      </c>
      <c r="C85" s="84" t="s">
        <v>540</v>
      </c>
      <c r="D85" s="84" t="s">
        <v>243</v>
      </c>
      <c r="E85" s="84"/>
      <c r="F85" s="106">
        <v>40057</v>
      </c>
      <c r="G85" s="94">
        <v>4.83</v>
      </c>
      <c r="H85" s="97" t="s">
        <v>153</v>
      </c>
      <c r="I85" s="98">
        <v>4.8000000000000001E-2</v>
      </c>
      <c r="J85" s="98">
        <v>4.8500000000000008E-2</v>
      </c>
      <c r="K85" s="94">
        <v>206000</v>
      </c>
      <c r="L85" s="107">
        <v>109.4699</v>
      </c>
      <c r="M85" s="94">
        <v>225.52020999999999</v>
      </c>
      <c r="N85" s="84"/>
      <c r="O85" s="95">
        <f t="shared" si="1"/>
        <v>1.2841134669795032E-3</v>
      </c>
      <c r="P85" s="95">
        <f>M85/'סכום נכסי הקרן'!$C$42</f>
        <v>3.5074524040691136E-4</v>
      </c>
    </row>
    <row r="86" spans="2:16">
      <c r="B86" s="87" t="s">
        <v>541</v>
      </c>
      <c r="C86" s="84" t="s">
        <v>542</v>
      </c>
      <c r="D86" s="84" t="s">
        <v>243</v>
      </c>
      <c r="E86" s="84"/>
      <c r="F86" s="106">
        <v>39995</v>
      </c>
      <c r="G86" s="94">
        <v>4.6499999999999995</v>
      </c>
      <c r="H86" s="97" t="s">
        <v>153</v>
      </c>
      <c r="I86" s="98">
        <v>4.8000000000000001E-2</v>
      </c>
      <c r="J86" s="98">
        <v>4.8500000000000008E-2</v>
      </c>
      <c r="K86" s="94">
        <v>251000</v>
      </c>
      <c r="L86" s="107">
        <v>112.48560000000001</v>
      </c>
      <c r="M86" s="94">
        <v>282.35793000000001</v>
      </c>
      <c r="N86" s="84"/>
      <c r="O86" s="95">
        <f t="shared" si="1"/>
        <v>1.6077477952927406E-3</v>
      </c>
      <c r="P86" s="95">
        <f>M86/'סכום נכסי הקרן'!$C$42</f>
        <v>4.3914334790060656E-4</v>
      </c>
    </row>
    <row r="87" spans="2:16">
      <c r="B87" s="87" t="s">
        <v>543</v>
      </c>
      <c r="C87" s="84" t="s">
        <v>544</v>
      </c>
      <c r="D87" s="84" t="s">
        <v>243</v>
      </c>
      <c r="E87" s="84"/>
      <c r="F87" s="106">
        <v>40027</v>
      </c>
      <c r="G87" s="94">
        <v>4.74</v>
      </c>
      <c r="H87" s="97" t="s">
        <v>153</v>
      </c>
      <c r="I87" s="98">
        <v>4.8000000000000001E-2</v>
      </c>
      <c r="J87" s="98">
        <v>4.8499999999999995E-2</v>
      </c>
      <c r="K87" s="94">
        <v>528000</v>
      </c>
      <c r="L87" s="107">
        <v>111.0587</v>
      </c>
      <c r="M87" s="94">
        <v>586.41491000000008</v>
      </c>
      <c r="N87" s="84"/>
      <c r="O87" s="95">
        <f t="shared" si="1"/>
        <v>3.3390501151474338E-3</v>
      </c>
      <c r="P87" s="95">
        <f>M87/'סכום נכסי הקרן'!$C$42</f>
        <v>9.1203461803333419E-4</v>
      </c>
    </row>
    <row r="88" spans="2:16">
      <c r="B88" s="87" t="s">
        <v>545</v>
      </c>
      <c r="C88" s="84" t="s">
        <v>546</v>
      </c>
      <c r="D88" s="84" t="s">
        <v>243</v>
      </c>
      <c r="E88" s="84"/>
      <c r="F88" s="106">
        <v>40483</v>
      </c>
      <c r="G88" s="94">
        <v>5.620000000000001</v>
      </c>
      <c r="H88" s="97" t="s">
        <v>153</v>
      </c>
      <c r="I88" s="98">
        <v>4.8000000000000001E-2</v>
      </c>
      <c r="J88" s="98">
        <v>4.8600000000000004E-2</v>
      </c>
      <c r="K88" s="94">
        <v>307000</v>
      </c>
      <c r="L88" s="107">
        <v>108.40819999999999</v>
      </c>
      <c r="M88" s="94">
        <v>332.68003999999996</v>
      </c>
      <c r="N88" s="84"/>
      <c r="O88" s="95">
        <f t="shared" si="1"/>
        <v>1.8942822000710259E-3</v>
      </c>
      <c r="P88" s="95">
        <f>M88/'סכום נכסי הקרן'!$C$42</f>
        <v>5.1740791039694793E-4</v>
      </c>
    </row>
    <row r="89" spans="2:16">
      <c r="B89" s="87" t="s">
        <v>547</v>
      </c>
      <c r="C89" s="84" t="s">
        <v>548</v>
      </c>
      <c r="D89" s="84" t="s">
        <v>243</v>
      </c>
      <c r="E89" s="84"/>
      <c r="F89" s="106">
        <v>40513</v>
      </c>
      <c r="G89" s="94">
        <v>5.7</v>
      </c>
      <c r="H89" s="97" t="s">
        <v>153</v>
      </c>
      <c r="I89" s="98">
        <v>4.8000000000000001E-2</v>
      </c>
      <c r="J89" s="98">
        <v>4.8499999999999995E-2</v>
      </c>
      <c r="K89" s="94">
        <v>2887000</v>
      </c>
      <c r="L89" s="107">
        <v>107.68170000000001</v>
      </c>
      <c r="M89" s="94">
        <v>3108.8514100000002</v>
      </c>
      <c r="N89" s="84"/>
      <c r="O89" s="95">
        <f t="shared" si="1"/>
        <v>1.7701819107117794E-2</v>
      </c>
      <c r="P89" s="95">
        <f>M89/'סכום נכסי הקרן'!$C$42</f>
        <v>4.8351091691064647E-3</v>
      </c>
    </row>
    <row r="90" spans="2:16">
      <c r="B90" s="87" t="s">
        <v>549</v>
      </c>
      <c r="C90" s="84" t="s">
        <v>550</v>
      </c>
      <c r="D90" s="84" t="s">
        <v>243</v>
      </c>
      <c r="E90" s="84"/>
      <c r="F90" s="106">
        <v>40544</v>
      </c>
      <c r="G90" s="94">
        <v>5.7899999999999991</v>
      </c>
      <c r="H90" s="97" t="s">
        <v>153</v>
      </c>
      <c r="I90" s="98">
        <v>4.8000000000000001E-2</v>
      </c>
      <c r="J90" s="98">
        <v>4.8499999999999995E-2</v>
      </c>
      <c r="K90" s="94">
        <v>1264000</v>
      </c>
      <c r="L90" s="107">
        <v>107.1583</v>
      </c>
      <c r="M90" s="94">
        <v>1354.48083</v>
      </c>
      <c r="N90" s="84"/>
      <c r="O90" s="95">
        <f t="shared" si="1"/>
        <v>7.7124222018442384E-3</v>
      </c>
      <c r="P90" s="95">
        <f>M90/'סכום נכסי הקרן'!$C$42</f>
        <v>2.1065859434278764E-3</v>
      </c>
    </row>
    <row r="91" spans="2:16">
      <c r="B91" s="87" t="s">
        <v>551</v>
      </c>
      <c r="C91" s="84" t="s">
        <v>552</v>
      </c>
      <c r="D91" s="84" t="s">
        <v>243</v>
      </c>
      <c r="E91" s="84"/>
      <c r="F91" s="106">
        <v>40575</v>
      </c>
      <c r="G91" s="94">
        <v>5.87</v>
      </c>
      <c r="H91" s="97" t="s">
        <v>153</v>
      </c>
      <c r="I91" s="98">
        <v>4.8000000000000001E-2</v>
      </c>
      <c r="J91" s="98">
        <v>4.8500000000000008E-2</v>
      </c>
      <c r="K91" s="94">
        <v>568000</v>
      </c>
      <c r="L91" s="107">
        <v>106.3417</v>
      </c>
      <c r="M91" s="94">
        <v>604.02076</v>
      </c>
      <c r="N91" s="84"/>
      <c r="O91" s="95">
        <f t="shared" si="1"/>
        <v>3.4392979336583377E-3</v>
      </c>
      <c r="P91" s="95">
        <f>M91/'סכום נכסי הקרן'!$C$42</f>
        <v>9.3941650141672584E-4</v>
      </c>
    </row>
    <row r="92" spans="2:16">
      <c r="B92" s="87" t="s">
        <v>553</v>
      </c>
      <c r="C92" s="84" t="s">
        <v>554</v>
      </c>
      <c r="D92" s="84" t="s">
        <v>243</v>
      </c>
      <c r="E92" s="84"/>
      <c r="F92" s="106">
        <v>40603</v>
      </c>
      <c r="G92" s="94">
        <v>5.9499999999999993</v>
      </c>
      <c r="H92" s="97" t="s">
        <v>153</v>
      </c>
      <c r="I92" s="98">
        <v>4.8000000000000001E-2</v>
      </c>
      <c r="J92" s="98">
        <v>4.8499999999999995E-2</v>
      </c>
      <c r="K92" s="94">
        <v>829000</v>
      </c>
      <c r="L92" s="107">
        <v>105.7034</v>
      </c>
      <c r="M92" s="94">
        <v>876.28938000000005</v>
      </c>
      <c r="N92" s="84"/>
      <c r="O92" s="95">
        <f t="shared" si="1"/>
        <v>4.989597135569887E-3</v>
      </c>
      <c r="P92" s="95">
        <f>M92/'סכום נכסי הקרן'!$C$42</f>
        <v>1.3628682292115785E-3</v>
      </c>
    </row>
    <row r="93" spans="2:16">
      <c r="B93" s="87" t="s">
        <v>555</v>
      </c>
      <c r="C93" s="84" t="s">
        <v>556</v>
      </c>
      <c r="D93" s="84" t="s">
        <v>243</v>
      </c>
      <c r="E93" s="84"/>
      <c r="F93" s="106">
        <v>40634</v>
      </c>
      <c r="G93" s="94">
        <v>5.8899999999999988</v>
      </c>
      <c r="H93" s="97" t="s">
        <v>153</v>
      </c>
      <c r="I93" s="98">
        <v>4.8000000000000001E-2</v>
      </c>
      <c r="J93" s="98">
        <v>4.8499999999999995E-2</v>
      </c>
      <c r="K93" s="94">
        <v>522000</v>
      </c>
      <c r="L93" s="107">
        <v>107.4966</v>
      </c>
      <c r="M93" s="94">
        <v>561.13314000000003</v>
      </c>
      <c r="N93" s="84"/>
      <c r="O93" s="95">
        <f t="shared" si="1"/>
        <v>3.1950955608035969E-3</v>
      </c>
      <c r="P93" s="95">
        <f>M93/'סכום נכסי הקרן'!$C$42</f>
        <v>8.7271459214047849E-4</v>
      </c>
    </row>
    <row r="94" spans="2:16">
      <c r="B94" s="87" t="s">
        <v>557</v>
      </c>
      <c r="C94" s="84" t="s">
        <v>558</v>
      </c>
      <c r="D94" s="84" t="s">
        <v>243</v>
      </c>
      <c r="E94" s="84"/>
      <c r="F94" s="106">
        <v>40664</v>
      </c>
      <c r="G94" s="94">
        <v>5.9700000000000015</v>
      </c>
      <c r="H94" s="97" t="s">
        <v>153</v>
      </c>
      <c r="I94" s="98">
        <v>4.8000000000000001E-2</v>
      </c>
      <c r="J94" s="98">
        <v>4.8500000000000008E-2</v>
      </c>
      <c r="K94" s="94">
        <v>254000</v>
      </c>
      <c r="L94" s="107">
        <v>106.8689</v>
      </c>
      <c r="M94" s="94">
        <v>271.44931000000003</v>
      </c>
      <c r="N94" s="84"/>
      <c r="O94" s="95">
        <f t="shared" si="1"/>
        <v>1.5456340457172062E-3</v>
      </c>
      <c r="P94" s="95">
        <f>M94/'סכום נכסי הקרן'!$C$42</f>
        <v>4.2217747799294891E-4</v>
      </c>
    </row>
    <row r="95" spans="2:16">
      <c r="B95" s="87" t="s">
        <v>559</v>
      </c>
      <c r="C95" s="84" t="s">
        <v>560</v>
      </c>
      <c r="D95" s="84" t="s">
        <v>243</v>
      </c>
      <c r="E95" s="84"/>
      <c r="F95" s="106">
        <v>40756</v>
      </c>
      <c r="G95" s="94">
        <v>6.23</v>
      </c>
      <c r="H95" s="97" t="s">
        <v>153</v>
      </c>
      <c r="I95" s="98">
        <v>4.8000000000000001E-2</v>
      </c>
      <c r="J95" s="98">
        <v>4.8500000000000008E-2</v>
      </c>
      <c r="K95" s="94">
        <v>798000</v>
      </c>
      <c r="L95" s="107">
        <v>104.08</v>
      </c>
      <c r="M95" s="94">
        <v>830.57992000000002</v>
      </c>
      <c r="N95" s="84"/>
      <c r="O95" s="95">
        <f t="shared" si="1"/>
        <v>4.729327188347148E-3</v>
      </c>
      <c r="P95" s="95">
        <f>M95/'סכום נכסי הקרן'!$C$42</f>
        <v>1.2917775915407014E-3</v>
      </c>
    </row>
    <row r="96" spans="2:16">
      <c r="B96" s="87" t="s">
        <v>561</v>
      </c>
      <c r="C96" s="84" t="s">
        <v>562</v>
      </c>
      <c r="D96" s="84" t="s">
        <v>243</v>
      </c>
      <c r="E96" s="84"/>
      <c r="F96" s="106">
        <v>40848</v>
      </c>
      <c r="G96" s="94">
        <v>6.33</v>
      </c>
      <c r="H96" s="97" t="s">
        <v>153</v>
      </c>
      <c r="I96" s="98">
        <v>4.8000000000000001E-2</v>
      </c>
      <c r="J96" s="98">
        <v>4.8499999999999995E-2</v>
      </c>
      <c r="K96" s="94">
        <v>433000</v>
      </c>
      <c r="L96" s="107">
        <v>105.3237</v>
      </c>
      <c r="M96" s="94">
        <v>456.03607</v>
      </c>
      <c r="N96" s="84"/>
      <c r="O96" s="95">
        <f t="shared" si="1"/>
        <v>2.5966721958772892E-3</v>
      </c>
      <c r="P96" s="95">
        <f>M96/'סכום נכסי הקרן'!$C$42</f>
        <v>7.0926007476834589E-4</v>
      </c>
    </row>
    <row r="97" spans="2:16">
      <c r="B97" s="87" t="s">
        <v>563</v>
      </c>
      <c r="C97" s="84" t="s">
        <v>564</v>
      </c>
      <c r="D97" s="84" t="s">
        <v>243</v>
      </c>
      <c r="E97" s="84"/>
      <c r="F97" s="106">
        <v>40940</v>
      </c>
      <c r="G97" s="94">
        <v>6.58</v>
      </c>
      <c r="H97" s="97" t="s">
        <v>153</v>
      </c>
      <c r="I97" s="98">
        <v>4.8000000000000001E-2</v>
      </c>
      <c r="J97" s="98">
        <v>4.8499999999999995E-2</v>
      </c>
      <c r="K97" s="94">
        <v>813000</v>
      </c>
      <c r="L97" s="107">
        <v>104.0915</v>
      </c>
      <c r="M97" s="94">
        <v>846.26868000000002</v>
      </c>
      <c r="N97" s="84"/>
      <c r="O97" s="95">
        <f t="shared" si="1"/>
        <v>4.8186590845714795E-3</v>
      </c>
      <c r="P97" s="95">
        <f>M97/'סכום נכסי הקרן'!$C$42</f>
        <v>1.3161778787605756E-3</v>
      </c>
    </row>
    <row r="98" spans="2:16">
      <c r="B98" s="87" t="s">
        <v>565</v>
      </c>
      <c r="C98" s="84" t="s">
        <v>566</v>
      </c>
      <c r="D98" s="84" t="s">
        <v>243</v>
      </c>
      <c r="E98" s="84"/>
      <c r="F98" s="106">
        <v>40969</v>
      </c>
      <c r="G98" s="94">
        <v>6.66</v>
      </c>
      <c r="H98" s="97" t="s">
        <v>153</v>
      </c>
      <c r="I98" s="98">
        <v>4.8000000000000001E-2</v>
      </c>
      <c r="J98" s="98">
        <v>4.8600000000000004E-2</v>
      </c>
      <c r="K98" s="94">
        <v>2313000</v>
      </c>
      <c r="L98" s="107">
        <v>103.6598</v>
      </c>
      <c r="M98" s="94">
        <v>2396.8936899999999</v>
      </c>
      <c r="N98" s="84"/>
      <c r="O98" s="95">
        <f t="shared" si="1"/>
        <v>1.3647927457353798E-2</v>
      </c>
      <c r="P98" s="95">
        <f>M98/'סכום נכסי הקרן'!$C$42</f>
        <v>3.7278213492655883E-3</v>
      </c>
    </row>
    <row r="99" spans="2:16">
      <c r="B99" s="87" t="s">
        <v>567</v>
      </c>
      <c r="C99" s="84">
        <v>8789</v>
      </c>
      <c r="D99" s="84" t="s">
        <v>243</v>
      </c>
      <c r="E99" s="84"/>
      <c r="F99" s="106">
        <v>41000</v>
      </c>
      <c r="G99" s="94">
        <v>6.5900000000000007</v>
      </c>
      <c r="H99" s="97" t="s">
        <v>153</v>
      </c>
      <c r="I99" s="98">
        <v>4.8000000000000001E-2</v>
      </c>
      <c r="J99" s="98">
        <v>4.8500000000000008E-2</v>
      </c>
      <c r="K99" s="94">
        <v>593000</v>
      </c>
      <c r="L99" s="107">
        <v>105.74169999999999</v>
      </c>
      <c r="M99" s="94">
        <v>627.03465000000006</v>
      </c>
      <c r="N99" s="84"/>
      <c r="O99" s="95">
        <f t="shared" si="1"/>
        <v>3.5703391652915691E-3</v>
      </c>
      <c r="P99" s="95">
        <f>M99/'סכום נכסי הקרן'!$C$42</f>
        <v>9.7520935732417751E-4</v>
      </c>
    </row>
    <row r="100" spans="2:16">
      <c r="B100" s="87" t="s">
        <v>568</v>
      </c>
      <c r="C100" s="84" t="s">
        <v>569</v>
      </c>
      <c r="D100" s="84" t="s">
        <v>243</v>
      </c>
      <c r="E100" s="84"/>
      <c r="F100" s="106">
        <v>41640</v>
      </c>
      <c r="G100" s="94">
        <v>7.82</v>
      </c>
      <c r="H100" s="97" t="s">
        <v>153</v>
      </c>
      <c r="I100" s="98">
        <v>4.8000000000000001E-2</v>
      </c>
      <c r="J100" s="98">
        <v>4.8500000000000008E-2</v>
      </c>
      <c r="K100" s="94">
        <v>1306000</v>
      </c>
      <c r="L100" s="107">
        <v>101.1828</v>
      </c>
      <c r="M100" s="94">
        <v>1321.4470100000001</v>
      </c>
      <c r="N100" s="84"/>
      <c r="O100" s="95">
        <f t="shared" si="1"/>
        <v>7.5243274269778228E-3</v>
      </c>
      <c r="P100" s="95">
        <f>M100/'סכום נכסי הקרן'!$C$42</f>
        <v>2.0552093721775281E-3</v>
      </c>
    </row>
    <row r="104" spans="2:16">
      <c r="B104" s="99" t="s">
        <v>101</v>
      </c>
    </row>
    <row r="105" spans="2:16">
      <c r="B105" s="99" t="s">
        <v>220</v>
      </c>
    </row>
    <row r="106" spans="2:16">
      <c r="B106" s="99" t="s">
        <v>228</v>
      </c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168</v>
      </c>
      <c r="C1" s="78" t="s" vm="1">
        <v>238</v>
      </c>
    </row>
    <row r="2" spans="2:65">
      <c r="B2" s="57" t="s">
        <v>167</v>
      </c>
      <c r="C2" s="78" t="s">
        <v>239</v>
      </c>
    </row>
    <row r="3" spans="2:65">
      <c r="B3" s="57" t="s">
        <v>169</v>
      </c>
      <c r="C3" s="78" t="s">
        <v>240</v>
      </c>
    </row>
    <row r="4" spans="2:65">
      <c r="B4" s="57" t="s">
        <v>170</v>
      </c>
      <c r="C4" s="78">
        <v>2112</v>
      </c>
    </row>
    <row r="6" spans="2:65" ht="26.25" customHeight="1">
      <c r="B6" s="137" t="s">
        <v>199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65" ht="26.25" customHeight="1">
      <c r="B7" s="137" t="s">
        <v>76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65" s="3" customFormat="1" ht="78.75">
      <c r="B8" s="23" t="s">
        <v>105</v>
      </c>
      <c r="C8" s="31" t="s">
        <v>37</v>
      </c>
      <c r="D8" s="31" t="s">
        <v>107</v>
      </c>
      <c r="E8" s="31" t="s">
        <v>106</v>
      </c>
      <c r="F8" s="31" t="s">
        <v>49</v>
      </c>
      <c r="G8" s="31" t="s">
        <v>15</v>
      </c>
      <c r="H8" s="31" t="s">
        <v>50</v>
      </c>
      <c r="I8" s="31" t="s">
        <v>91</v>
      </c>
      <c r="J8" s="31" t="s">
        <v>18</v>
      </c>
      <c r="K8" s="31" t="s">
        <v>90</v>
      </c>
      <c r="L8" s="31" t="s">
        <v>17</v>
      </c>
      <c r="M8" s="71" t="s">
        <v>19</v>
      </c>
      <c r="N8" s="31" t="s">
        <v>222</v>
      </c>
      <c r="O8" s="31" t="s">
        <v>221</v>
      </c>
      <c r="P8" s="31" t="s">
        <v>99</v>
      </c>
      <c r="Q8" s="31" t="s">
        <v>47</v>
      </c>
      <c r="R8" s="31" t="s">
        <v>171</v>
      </c>
      <c r="S8" s="32" t="s">
        <v>173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229</v>
      </c>
      <c r="O9" s="33"/>
      <c r="P9" s="33" t="s">
        <v>225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1" t="s">
        <v>103</v>
      </c>
      <c r="S10" s="21" t="s">
        <v>174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168</v>
      </c>
      <c r="C1" s="78" t="s" vm="1">
        <v>238</v>
      </c>
    </row>
    <row r="2" spans="2:81">
      <c r="B2" s="57" t="s">
        <v>167</v>
      </c>
      <c r="C2" s="78" t="s">
        <v>239</v>
      </c>
    </row>
    <row r="3" spans="2:81">
      <c r="B3" s="57" t="s">
        <v>169</v>
      </c>
      <c r="C3" s="78" t="s">
        <v>240</v>
      </c>
    </row>
    <row r="4" spans="2:81">
      <c r="B4" s="57" t="s">
        <v>170</v>
      </c>
      <c r="C4" s="78">
        <v>2112</v>
      </c>
    </row>
    <row r="6" spans="2:81" ht="26.25" customHeight="1">
      <c r="B6" s="137" t="s">
        <v>199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81" ht="26.25" customHeight="1">
      <c r="B7" s="137" t="s">
        <v>77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81" s="3" customFormat="1" ht="78.75">
      <c r="B8" s="23" t="s">
        <v>105</v>
      </c>
      <c r="C8" s="31" t="s">
        <v>37</v>
      </c>
      <c r="D8" s="31" t="s">
        <v>107</v>
      </c>
      <c r="E8" s="31" t="s">
        <v>106</v>
      </c>
      <c r="F8" s="31" t="s">
        <v>49</v>
      </c>
      <c r="G8" s="31" t="s">
        <v>15</v>
      </c>
      <c r="H8" s="31" t="s">
        <v>50</v>
      </c>
      <c r="I8" s="31" t="s">
        <v>91</v>
      </c>
      <c r="J8" s="31" t="s">
        <v>18</v>
      </c>
      <c r="K8" s="31" t="s">
        <v>90</v>
      </c>
      <c r="L8" s="31" t="s">
        <v>17</v>
      </c>
      <c r="M8" s="71" t="s">
        <v>19</v>
      </c>
      <c r="N8" s="71" t="s">
        <v>222</v>
      </c>
      <c r="O8" s="31" t="s">
        <v>221</v>
      </c>
      <c r="P8" s="31" t="s">
        <v>99</v>
      </c>
      <c r="Q8" s="31" t="s">
        <v>47</v>
      </c>
      <c r="R8" s="31" t="s">
        <v>171</v>
      </c>
      <c r="S8" s="32" t="s">
        <v>173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229</v>
      </c>
      <c r="O9" s="33"/>
      <c r="P9" s="33" t="s">
        <v>225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21" t="s">
        <v>103</v>
      </c>
      <c r="S10" s="21" t="s">
        <v>174</v>
      </c>
      <c r="T10" s="5"/>
      <c r="BZ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Z11" s="1"/>
      <c r="CC11" s="1"/>
    </row>
    <row r="12" spans="2:81" ht="17.25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81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81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81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168</v>
      </c>
      <c r="C1" s="78" t="s" vm="1">
        <v>238</v>
      </c>
    </row>
    <row r="2" spans="2:98">
      <c r="B2" s="57" t="s">
        <v>167</v>
      </c>
      <c r="C2" s="78" t="s">
        <v>239</v>
      </c>
    </row>
    <row r="3" spans="2:98">
      <c r="B3" s="57" t="s">
        <v>169</v>
      </c>
      <c r="C3" s="78" t="s">
        <v>240</v>
      </c>
    </row>
    <row r="4" spans="2:98">
      <c r="B4" s="57" t="s">
        <v>170</v>
      </c>
      <c r="C4" s="78">
        <v>2112</v>
      </c>
    </row>
    <row r="6" spans="2:98" ht="26.25" customHeight="1">
      <c r="B6" s="137" t="s">
        <v>199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</row>
    <row r="7" spans="2:98" ht="26.25" customHeight="1">
      <c r="B7" s="137" t="s">
        <v>78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</row>
    <row r="8" spans="2:98" s="3" customFormat="1" ht="78.75">
      <c r="B8" s="23" t="s">
        <v>105</v>
      </c>
      <c r="C8" s="31" t="s">
        <v>37</v>
      </c>
      <c r="D8" s="31" t="s">
        <v>107</v>
      </c>
      <c r="E8" s="31" t="s">
        <v>106</v>
      </c>
      <c r="F8" s="31" t="s">
        <v>49</v>
      </c>
      <c r="G8" s="31" t="s">
        <v>90</v>
      </c>
      <c r="H8" s="31" t="s">
        <v>222</v>
      </c>
      <c r="I8" s="31" t="s">
        <v>221</v>
      </c>
      <c r="J8" s="31" t="s">
        <v>99</v>
      </c>
      <c r="K8" s="31" t="s">
        <v>47</v>
      </c>
      <c r="L8" s="31" t="s">
        <v>171</v>
      </c>
      <c r="M8" s="32" t="s">
        <v>173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229</v>
      </c>
      <c r="I9" s="33"/>
      <c r="J9" s="33" t="s">
        <v>225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2:98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2:98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2:98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9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168</v>
      </c>
      <c r="C1" s="78" t="s" vm="1">
        <v>238</v>
      </c>
    </row>
    <row r="2" spans="2:55">
      <c r="B2" s="57" t="s">
        <v>167</v>
      </c>
      <c r="C2" s="78" t="s">
        <v>239</v>
      </c>
    </row>
    <row r="3" spans="2:55">
      <c r="B3" s="57" t="s">
        <v>169</v>
      </c>
      <c r="C3" s="78" t="s">
        <v>240</v>
      </c>
    </row>
    <row r="4" spans="2:55">
      <c r="B4" s="57" t="s">
        <v>170</v>
      </c>
      <c r="C4" s="78">
        <v>2112</v>
      </c>
    </row>
    <row r="6" spans="2:55" ht="26.25" customHeight="1">
      <c r="B6" s="137" t="s">
        <v>199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5" ht="26.25" customHeight="1">
      <c r="B7" s="137" t="s">
        <v>85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5" s="3" customFormat="1" ht="78.75">
      <c r="B8" s="23" t="s">
        <v>105</v>
      </c>
      <c r="C8" s="31" t="s">
        <v>37</v>
      </c>
      <c r="D8" s="31" t="s">
        <v>90</v>
      </c>
      <c r="E8" s="31" t="s">
        <v>91</v>
      </c>
      <c r="F8" s="31" t="s">
        <v>222</v>
      </c>
      <c r="G8" s="31" t="s">
        <v>221</v>
      </c>
      <c r="H8" s="31" t="s">
        <v>99</v>
      </c>
      <c r="I8" s="31" t="s">
        <v>47</v>
      </c>
      <c r="J8" s="31" t="s">
        <v>171</v>
      </c>
      <c r="K8" s="32" t="s">
        <v>173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229</v>
      </c>
      <c r="G9" s="33"/>
      <c r="H9" s="33" t="s">
        <v>225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V12" s="1"/>
    </row>
    <row r="13" spans="2:55">
      <c r="B13" s="99" t="s">
        <v>220</v>
      </c>
      <c r="C13" s="101"/>
      <c r="D13" s="101"/>
      <c r="E13" s="101"/>
      <c r="F13" s="101"/>
      <c r="G13" s="101"/>
      <c r="H13" s="101"/>
      <c r="I13" s="101"/>
      <c r="J13" s="101"/>
      <c r="K13" s="101"/>
      <c r="V13" s="1"/>
    </row>
    <row r="14" spans="2:55">
      <c r="B14" s="99" t="s">
        <v>228</v>
      </c>
      <c r="C14" s="101"/>
      <c r="D14" s="101"/>
      <c r="E14" s="101"/>
      <c r="F14" s="101"/>
      <c r="G14" s="101"/>
      <c r="H14" s="101"/>
      <c r="I14" s="101"/>
      <c r="J14" s="101"/>
      <c r="K14" s="101"/>
      <c r="V14" s="1"/>
    </row>
    <row r="15" spans="2:5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168</v>
      </c>
      <c r="C1" s="78" t="s" vm="1">
        <v>238</v>
      </c>
    </row>
    <row r="2" spans="2:59">
      <c r="B2" s="57" t="s">
        <v>167</v>
      </c>
      <c r="C2" s="78" t="s">
        <v>239</v>
      </c>
    </row>
    <row r="3" spans="2:59">
      <c r="B3" s="57" t="s">
        <v>169</v>
      </c>
      <c r="C3" s="78" t="s">
        <v>240</v>
      </c>
    </row>
    <row r="4" spans="2:59">
      <c r="B4" s="57" t="s">
        <v>170</v>
      </c>
      <c r="C4" s="78">
        <v>2112</v>
      </c>
    </row>
    <row r="6" spans="2:59" ht="26.25" customHeight="1">
      <c r="B6" s="137" t="s">
        <v>199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9" ht="26.25" customHeight="1">
      <c r="B7" s="137" t="s">
        <v>86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9" s="3" customFormat="1" ht="78.75">
      <c r="B8" s="23" t="s">
        <v>105</v>
      </c>
      <c r="C8" s="31" t="s">
        <v>37</v>
      </c>
      <c r="D8" s="31" t="s">
        <v>49</v>
      </c>
      <c r="E8" s="31" t="s">
        <v>90</v>
      </c>
      <c r="F8" s="31" t="s">
        <v>91</v>
      </c>
      <c r="G8" s="31" t="s">
        <v>222</v>
      </c>
      <c r="H8" s="31" t="s">
        <v>221</v>
      </c>
      <c r="I8" s="31" t="s">
        <v>99</v>
      </c>
      <c r="J8" s="31" t="s">
        <v>47</v>
      </c>
      <c r="K8" s="31" t="s">
        <v>171</v>
      </c>
      <c r="L8" s="32" t="s">
        <v>173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229</v>
      </c>
      <c r="H9" s="17"/>
      <c r="I9" s="17" t="s">
        <v>225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08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08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08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73</v>
      </c>
      <c r="C6" s="14" t="s">
        <v>37</v>
      </c>
      <c r="E6" s="14" t="s">
        <v>106</v>
      </c>
      <c r="I6" s="14" t="s">
        <v>15</v>
      </c>
      <c r="J6" s="14" t="s">
        <v>50</v>
      </c>
      <c r="M6" s="14" t="s">
        <v>90</v>
      </c>
      <c r="Q6" s="14" t="s">
        <v>17</v>
      </c>
      <c r="R6" s="14" t="s">
        <v>19</v>
      </c>
      <c r="U6" s="14" t="s">
        <v>48</v>
      </c>
      <c r="W6" s="15" t="s">
        <v>46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75</v>
      </c>
      <c r="C8" s="31" t="s">
        <v>37</v>
      </c>
      <c r="D8" s="31" t="s">
        <v>108</v>
      </c>
      <c r="I8" s="31" t="s">
        <v>15</v>
      </c>
      <c r="J8" s="31" t="s">
        <v>50</v>
      </c>
      <c r="K8" s="31" t="s">
        <v>91</v>
      </c>
      <c r="L8" s="31" t="s">
        <v>18</v>
      </c>
      <c r="M8" s="31" t="s">
        <v>90</v>
      </c>
      <c r="Q8" s="31" t="s">
        <v>17</v>
      </c>
      <c r="R8" s="31" t="s">
        <v>19</v>
      </c>
      <c r="S8" s="31" t="s">
        <v>0</v>
      </c>
      <c r="T8" s="31" t="s">
        <v>94</v>
      </c>
      <c r="U8" s="31" t="s">
        <v>48</v>
      </c>
      <c r="V8" s="31" t="s">
        <v>47</v>
      </c>
      <c r="W8" s="32" t="s">
        <v>100</v>
      </c>
    </row>
    <row r="9" spans="2:25" ht="31.5">
      <c r="B9" s="49" t="str">
        <f>'תעודות חוב מסחריות '!B7:T7</f>
        <v>2. תעודות חוב מסחריות</v>
      </c>
      <c r="C9" s="14" t="s">
        <v>37</v>
      </c>
      <c r="D9" s="14" t="s">
        <v>108</v>
      </c>
      <c r="E9" s="42" t="s">
        <v>106</v>
      </c>
      <c r="G9" s="14" t="s">
        <v>49</v>
      </c>
      <c r="I9" s="14" t="s">
        <v>15</v>
      </c>
      <c r="J9" s="14" t="s">
        <v>50</v>
      </c>
      <c r="K9" s="14" t="s">
        <v>91</v>
      </c>
      <c r="L9" s="14" t="s">
        <v>18</v>
      </c>
      <c r="M9" s="14" t="s">
        <v>90</v>
      </c>
      <c r="Q9" s="14" t="s">
        <v>17</v>
      </c>
      <c r="R9" s="14" t="s">
        <v>19</v>
      </c>
      <c r="S9" s="14" t="s">
        <v>0</v>
      </c>
      <c r="T9" s="14" t="s">
        <v>94</v>
      </c>
      <c r="U9" s="14" t="s">
        <v>48</v>
      </c>
      <c r="V9" s="14" t="s">
        <v>47</v>
      </c>
      <c r="W9" s="39" t="s">
        <v>100</v>
      </c>
    </row>
    <row r="10" spans="2:25" ht="31.5">
      <c r="B10" s="49" t="str">
        <f>'אג"ח קונצרני'!B7:U7</f>
        <v>3. אג"ח קונצרני</v>
      </c>
      <c r="C10" s="31" t="s">
        <v>37</v>
      </c>
      <c r="D10" s="14" t="s">
        <v>108</v>
      </c>
      <c r="E10" s="42" t="s">
        <v>106</v>
      </c>
      <c r="G10" s="31" t="s">
        <v>49</v>
      </c>
      <c r="I10" s="31" t="s">
        <v>15</v>
      </c>
      <c r="J10" s="31" t="s">
        <v>50</v>
      </c>
      <c r="K10" s="31" t="s">
        <v>91</v>
      </c>
      <c r="L10" s="31" t="s">
        <v>18</v>
      </c>
      <c r="M10" s="31" t="s">
        <v>90</v>
      </c>
      <c r="Q10" s="31" t="s">
        <v>17</v>
      </c>
      <c r="R10" s="31" t="s">
        <v>19</v>
      </c>
      <c r="S10" s="31" t="s">
        <v>0</v>
      </c>
      <c r="T10" s="31" t="s">
        <v>94</v>
      </c>
      <c r="U10" s="31" t="s">
        <v>48</v>
      </c>
      <c r="V10" s="14" t="s">
        <v>47</v>
      </c>
      <c r="W10" s="32" t="s">
        <v>100</v>
      </c>
    </row>
    <row r="11" spans="2:25" ht="31.5">
      <c r="B11" s="49" t="str">
        <f>מניות!B7</f>
        <v>4. מניות</v>
      </c>
      <c r="C11" s="31" t="s">
        <v>37</v>
      </c>
      <c r="D11" s="14" t="s">
        <v>108</v>
      </c>
      <c r="E11" s="42" t="s">
        <v>106</v>
      </c>
      <c r="H11" s="31" t="s">
        <v>90</v>
      </c>
      <c r="S11" s="31" t="s">
        <v>0</v>
      </c>
      <c r="T11" s="14" t="s">
        <v>94</v>
      </c>
      <c r="U11" s="14" t="s">
        <v>48</v>
      </c>
      <c r="V11" s="14" t="s">
        <v>47</v>
      </c>
      <c r="W11" s="15" t="s">
        <v>100</v>
      </c>
    </row>
    <row r="12" spans="2:25" ht="31.5">
      <c r="B12" s="49" t="str">
        <f>'תעודות סל'!B7:N7</f>
        <v>5. תעודות סל</v>
      </c>
      <c r="C12" s="31" t="s">
        <v>37</v>
      </c>
      <c r="D12" s="14" t="s">
        <v>108</v>
      </c>
      <c r="E12" s="42" t="s">
        <v>106</v>
      </c>
      <c r="H12" s="31" t="s">
        <v>90</v>
      </c>
      <c r="S12" s="31" t="s">
        <v>0</v>
      </c>
      <c r="T12" s="31" t="s">
        <v>94</v>
      </c>
      <c r="U12" s="31" t="s">
        <v>48</v>
      </c>
      <c r="V12" s="31" t="s">
        <v>47</v>
      </c>
      <c r="W12" s="32" t="s">
        <v>100</v>
      </c>
    </row>
    <row r="13" spans="2:25" ht="31.5">
      <c r="B13" s="49" t="str">
        <f>'קרנות נאמנות'!B7:O7</f>
        <v>6. קרנות נאמנות</v>
      </c>
      <c r="C13" s="31" t="s">
        <v>37</v>
      </c>
      <c r="D13" s="31" t="s">
        <v>108</v>
      </c>
      <c r="G13" s="31" t="s">
        <v>49</v>
      </c>
      <c r="H13" s="31" t="s">
        <v>90</v>
      </c>
      <c r="S13" s="31" t="s">
        <v>0</v>
      </c>
      <c r="T13" s="31" t="s">
        <v>94</v>
      </c>
      <c r="U13" s="31" t="s">
        <v>48</v>
      </c>
      <c r="V13" s="31" t="s">
        <v>47</v>
      </c>
      <c r="W13" s="32" t="s">
        <v>100</v>
      </c>
    </row>
    <row r="14" spans="2:25" ht="31.5">
      <c r="B14" s="49" t="str">
        <f>'כתבי אופציה'!B7:L7</f>
        <v>7. כתבי אופציה</v>
      </c>
      <c r="C14" s="31" t="s">
        <v>37</v>
      </c>
      <c r="D14" s="31" t="s">
        <v>108</v>
      </c>
      <c r="G14" s="31" t="s">
        <v>49</v>
      </c>
      <c r="H14" s="31" t="s">
        <v>90</v>
      </c>
      <c r="S14" s="31" t="s">
        <v>0</v>
      </c>
      <c r="T14" s="31" t="s">
        <v>94</v>
      </c>
      <c r="U14" s="31" t="s">
        <v>48</v>
      </c>
      <c r="V14" s="31" t="s">
        <v>47</v>
      </c>
      <c r="W14" s="32" t="s">
        <v>100</v>
      </c>
    </row>
    <row r="15" spans="2:25" ht="31.5">
      <c r="B15" s="49" t="str">
        <f>אופציות!B7</f>
        <v>8. אופציות</v>
      </c>
      <c r="C15" s="31" t="s">
        <v>37</v>
      </c>
      <c r="D15" s="31" t="s">
        <v>108</v>
      </c>
      <c r="G15" s="31" t="s">
        <v>49</v>
      </c>
      <c r="H15" s="31" t="s">
        <v>90</v>
      </c>
      <c r="S15" s="31" t="s">
        <v>0</v>
      </c>
      <c r="T15" s="31" t="s">
        <v>94</v>
      </c>
      <c r="U15" s="31" t="s">
        <v>48</v>
      </c>
      <c r="V15" s="31" t="s">
        <v>47</v>
      </c>
      <c r="W15" s="32" t="s">
        <v>100</v>
      </c>
    </row>
    <row r="16" spans="2:25" ht="31.5">
      <c r="B16" s="49" t="str">
        <f>'חוזים עתידיים'!B7:I7</f>
        <v>9. חוזים עתידיים</v>
      </c>
      <c r="C16" s="31" t="s">
        <v>37</v>
      </c>
      <c r="D16" s="31" t="s">
        <v>108</v>
      </c>
      <c r="G16" s="31" t="s">
        <v>49</v>
      </c>
      <c r="H16" s="31" t="s">
        <v>90</v>
      </c>
      <c r="S16" s="31" t="s">
        <v>0</v>
      </c>
      <c r="T16" s="32" t="s">
        <v>94</v>
      </c>
    </row>
    <row r="17" spans="2:25" ht="31.5">
      <c r="B17" s="49" t="str">
        <f>'מוצרים מובנים'!B7:Q7</f>
        <v>10. מוצרים מובנים</v>
      </c>
      <c r="C17" s="31" t="s">
        <v>37</v>
      </c>
      <c r="F17" s="14" t="s">
        <v>40</v>
      </c>
      <c r="I17" s="31" t="s">
        <v>15</v>
      </c>
      <c r="J17" s="31" t="s">
        <v>50</v>
      </c>
      <c r="K17" s="31" t="s">
        <v>91</v>
      </c>
      <c r="L17" s="31" t="s">
        <v>18</v>
      </c>
      <c r="M17" s="31" t="s">
        <v>90</v>
      </c>
      <c r="Q17" s="31" t="s">
        <v>17</v>
      </c>
      <c r="R17" s="31" t="s">
        <v>19</v>
      </c>
      <c r="S17" s="31" t="s">
        <v>0</v>
      </c>
      <c r="T17" s="31" t="s">
        <v>94</v>
      </c>
      <c r="U17" s="31" t="s">
        <v>48</v>
      </c>
      <c r="V17" s="31" t="s">
        <v>47</v>
      </c>
      <c r="W17" s="32" t="s">
        <v>100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37</v>
      </c>
      <c r="I19" s="31" t="s">
        <v>15</v>
      </c>
      <c r="J19" s="31" t="s">
        <v>50</v>
      </c>
      <c r="K19" s="31" t="s">
        <v>91</v>
      </c>
      <c r="L19" s="31" t="s">
        <v>18</v>
      </c>
      <c r="M19" s="31" t="s">
        <v>90</v>
      </c>
      <c r="Q19" s="31" t="s">
        <v>17</v>
      </c>
      <c r="R19" s="31" t="s">
        <v>19</v>
      </c>
      <c r="S19" s="31" t="s">
        <v>0</v>
      </c>
      <c r="T19" s="31" t="s">
        <v>94</v>
      </c>
      <c r="U19" s="31" t="s">
        <v>99</v>
      </c>
      <c r="V19" s="31" t="s">
        <v>47</v>
      </c>
      <c r="W19" s="32" t="s">
        <v>100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37</v>
      </c>
      <c r="D20" s="42" t="s">
        <v>107</v>
      </c>
      <c r="E20" s="42" t="s">
        <v>106</v>
      </c>
      <c r="G20" s="31" t="s">
        <v>49</v>
      </c>
      <c r="I20" s="31" t="s">
        <v>15</v>
      </c>
      <c r="J20" s="31" t="s">
        <v>50</v>
      </c>
      <c r="K20" s="31" t="s">
        <v>91</v>
      </c>
      <c r="L20" s="31" t="s">
        <v>18</v>
      </c>
      <c r="M20" s="31" t="s">
        <v>90</v>
      </c>
      <c r="Q20" s="31" t="s">
        <v>17</v>
      </c>
      <c r="R20" s="31" t="s">
        <v>19</v>
      </c>
      <c r="S20" s="31" t="s">
        <v>0</v>
      </c>
      <c r="T20" s="31" t="s">
        <v>94</v>
      </c>
      <c r="U20" s="31" t="s">
        <v>99</v>
      </c>
      <c r="V20" s="31" t="s">
        <v>47</v>
      </c>
      <c r="W20" s="32" t="s">
        <v>100</v>
      </c>
    </row>
    <row r="21" spans="2:25" ht="31.5">
      <c r="B21" s="49" t="str">
        <f>'לא סחיר - אג"ח קונצרני'!B7:S7</f>
        <v>3. אג"ח קונצרני</v>
      </c>
      <c r="C21" s="31" t="s">
        <v>37</v>
      </c>
      <c r="D21" s="42" t="s">
        <v>107</v>
      </c>
      <c r="E21" s="42" t="s">
        <v>106</v>
      </c>
      <c r="G21" s="31" t="s">
        <v>49</v>
      </c>
      <c r="I21" s="31" t="s">
        <v>15</v>
      </c>
      <c r="J21" s="31" t="s">
        <v>50</v>
      </c>
      <c r="K21" s="31" t="s">
        <v>91</v>
      </c>
      <c r="L21" s="31" t="s">
        <v>18</v>
      </c>
      <c r="M21" s="31" t="s">
        <v>90</v>
      </c>
      <c r="Q21" s="31" t="s">
        <v>17</v>
      </c>
      <c r="R21" s="31" t="s">
        <v>19</v>
      </c>
      <c r="S21" s="31" t="s">
        <v>0</v>
      </c>
      <c r="T21" s="31" t="s">
        <v>94</v>
      </c>
      <c r="U21" s="31" t="s">
        <v>99</v>
      </c>
      <c r="V21" s="31" t="s">
        <v>47</v>
      </c>
      <c r="W21" s="32" t="s">
        <v>100</v>
      </c>
    </row>
    <row r="22" spans="2:25" ht="31.5">
      <c r="B22" s="49" t="str">
        <f>'לא סחיר - מניות'!B7:M7</f>
        <v>4. מניות</v>
      </c>
      <c r="C22" s="31" t="s">
        <v>37</v>
      </c>
      <c r="D22" s="42" t="s">
        <v>107</v>
      </c>
      <c r="E22" s="42" t="s">
        <v>106</v>
      </c>
      <c r="G22" s="31" t="s">
        <v>49</v>
      </c>
      <c r="H22" s="31" t="s">
        <v>90</v>
      </c>
      <c r="S22" s="31" t="s">
        <v>0</v>
      </c>
      <c r="T22" s="31" t="s">
        <v>94</v>
      </c>
      <c r="U22" s="31" t="s">
        <v>99</v>
      </c>
      <c r="V22" s="31" t="s">
        <v>47</v>
      </c>
      <c r="W22" s="32" t="s">
        <v>100</v>
      </c>
    </row>
    <row r="23" spans="2:25" ht="31.5">
      <c r="B23" s="49" t="str">
        <f>'לא סחיר - קרנות השקעה'!B7:K7</f>
        <v>5. קרנות השקעה</v>
      </c>
      <c r="C23" s="31" t="s">
        <v>37</v>
      </c>
      <c r="G23" s="31" t="s">
        <v>49</v>
      </c>
      <c r="H23" s="31" t="s">
        <v>90</v>
      </c>
      <c r="K23" s="31" t="s">
        <v>91</v>
      </c>
      <c r="S23" s="31" t="s">
        <v>0</v>
      </c>
      <c r="T23" s="31" t="s">
        <v>94</v>
      </c>
      <c r="U23" s="31" t="s">
        <v>99</v>
      </c>
      <c r="V23" s="31" t="s">
        <v>47</v>
      </c>
      <c r="W23" s="32" t="s">
        <v>100</v>
      </c>
    </row>
    <row r="24" spans="2:25" ht="31.5">
      <c r="B24" s="49" t="str">
        <f>'לא סחיר - כתבי אופציה'!B7:L7</f>
        <v>6. כתבי אופציה</v>
      </c>
      <c r="C24" s="31" t="s">
        <v>37</v>
      </c>
      <c r="G24" s="31" t="s">
        <v>49</v>
      </c>
      <c r="H24" s="31" t="s">
        <v>90</v>
      </c>
      <c r="K24" s="31" t="s">
        <v>91</v>
      </c>
      <c r="S24" s="31" t="s">
        <v>0</v>
      </c>
      <c r="T24" s="31" t="s">
        <v>94</v>
      </c>
      <c r="U24" s="31" t="s">
        <v>99</v>
      </c>
      <c r="V24" s="31" t="s">
        <v>47</v>
      </c>
      <c r="W24" s="32" t="s">
        <v>100</v>
      </c>
    </row>
    <row r="25" spans="2:25" ht="31.5">
      <c r="B25" s="49" t="str">
        <f>'לא סחיר - אופציות'!B7:L7</f>
        <v>7. אופציות</v>
      </c>
      <c r="C25" s="31" t="s">
        <v>37</v>
      </c>
      <c r="G25" s="31" t="s">
        <v>49</v>
      </c>
      <c r="H25" s="31" t="s">
        <v>90</v>
      </c>
      <c r="K25" s="31" t="s">
        <v>91</v>
      </c>
      <c r="S25" s="31" t="s">
        <v>0</v>
      </c>
      <c r="T25" s="31" t="s">
        <v>94</v>
      </c>
      <c r="U25" s="31" t="s">
        <v>99</v>
      </c>
      <c r="V25" s="31" t="s">
        <v>47</v>
      </c>
      <c r="W25" s="32" t="s">
        <v>100</v>
      </c>
    </row>
    <row r="26" spans="2:25" ht="31.5">
      <c r="B26" s="49" t="str">
        <f>'לא סחיר - חוזים עתידיים'!B7:K7</f>
        <v>8. חוזים עתידיים</v>
      </c>
      <c r="C26" s="31" t="s">
        <v>37</v>
      </c>
      <c r="G26" s="31" t="s">
        <v>49</v>
      </c>
      <c r="H26" s="31" t="s">
        <v>90</v>
      </c>
      <c r="K26" s="31" t="s">
        <v>91</v>
      </c>
      <c r="S26" s="31" t="s">
        <v>0</v>
      </c>
      <c r="T26" s="31" t="s">
        <v>94</v>
      </c>
      <c r="U26" s="31" t="s">
        <v>99</v>
      </c>
      <c r="V26" s="32" t="s">
        <v>100</v>
      </c>
    </row>
    <row r="27" spans="2:25" ht="31.5">
      <c r="B27" s="49" t="str">
        <f>'לא סחיר - מוצרים מובנים'!B7:Q7</f>
        <v>9. מוצרים מובנים</v>
      </c>
      <c r="C27" s="31" t="s">
        <v>37</v>
      </c>
      <c r="F27" s="31" t="s">
        <v>40</v>
      </c>
      <c r="I27" s="31" t="s">
        <v>15</v>
      </c>
      <c r="J27" s="31" t="s">
        <v>50</v>
      </c>
      <c r="K27" s="31" t="s">
        <v>91</v>
      </c>
      <c r="L27" s="31" t="s">
        <v>18</v>
      </c>
      <c r="M27" s="31" t="s">
        <v>90</v>
      </c>
      <c r="Q27" s="31" t="s">
        <v>17</v>
      </c>
      <c r="R27" s="31" t="s">
        <v>19</v>
      </c>
      <c r="S27" s="31" t="s">
        <v>0</v>
      </c>
      <c r="T27" s="31" t="s">
        <v>94</v>
      </c>
      <c r="U27" s="31" t="s">
        <v>99</v>
      </c>
      <c r="V27" s="31" t="s">
        <v>47</v>
      </c>
      <c r="W27" s="32" t="s">
        <v>100</v>
      </c>
    </row>
    <row r="28" spans="2:25" ht="31.5">
      <c r="B28" s="53" t="str">
        <f>הלוואות!B6</f>
        <v>1.ד. הלוואות:</v>
      </c>
      <c r="C28" s="31" t="s">
        <v>37</v>
      </c>
      <c r="I28" s="31" t="s">
        <v>15</v>
      </c>
      <c r="J28" s="31" t="s">
        <v>50</v>
      </c>
      <c r="L28" s="31" t="s">
        <v>18</v>
      </c>
      <c r="M28" s="31" t="s">
        <v>90</v>
      </c>
      <c r="Q28" s="14" t="s">
        <v>32</v>
      </c>
      <c r="R28" s="31" t="s">
        <v>19</v>
      </c>
      <c r="S28" s="31" t="s">
        <v>0</v>
      </c>
      <c r="T28" s="31" t="s">
        <v>94</v>
      </c>
      <c r="U28" s="31" t="s">
        <v>99</v>
      </c>
      <c r="V28" s="32" t="s">
        <v>100</v>
      </c>
    </row>
    <row r="29" spans="2:25" ht="47.25">
      <c r="B29" s="53" t="str">
        <f>'פקדונות מעל 3 חודשים'!B6:O6</f>
        <v>1.ה. פקדונות מעל 3 חודשים:</v>
      </c>
      <c r="C29" s="31" t="s">
        <v>37</v>
      </c>
      <c r="E29" s="31" t="s">
        <v>106</v>
      </c>
      <c r="I29" s="31" t="s">
        <v>15</v>
      </c>
      <c r="J29" s="31" t="s">
        <v>50</v>
      </c>
      <c r="L29" s="31" t="s">
        <v>18</v>
      </c>
      <c r="M29" s="31" t="s">
        <v>90</v>
      </c>
      <c r="O29" s="50" t="s">
        <v>41</v>
      </c>
      <c r="P29" s="51"/>
      <c r="R29" s="31" t="s">
        <v>19</v>
      </c>
      <c r="S29" s="31" t="s">
        <v>0</v>
      </c>
      <c r="T29" s="31" t="s">
        <v>94</v>
      </c>
      <c r="U29" s="31" t="s">
        <v>99</v>
      </c>
      <c r="V29" s="32" t="s">
        <v>100</v>
      </c>
    </row>
    <row r="30" spans="2:25" ht="63">
      <c r="B30" s="53" t="str">
        <f>'זכויות מקרקעין'!B6</f>
        <v>1. ו. זכויות במקרקעין:</v>
      </c>
      <c r="C30" s="14" t="s">
        <v>43</v>
      </c>
      <c r="N30" s="50" t="s">
        <v>74</v>
      </c>
      <c r="P30" s="51" t="s">
        <v>44</v>
      </c>
      <c r="U30" s="31" t="s">
        <v>99</v>
      </c>
      <c r="V30" s="15" t="s">
        <v>46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45</v>
      </c>
      <c r="R31" s="14" t="s">
        <v>42</v>
      </c>
      <c r="U31" s="31" t="s">
        <v>99</v>
      </c>
      <c r="V31" s="15" t="s">
        <v>46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96</v>
      </c>
      <c r="Y32" s="15" t="s">
        <v>95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168</v>
      </c>
      <c r="C1" s="78" t="s" vm="1">
        <v>238</v>
      </c>
    </row>
    <row r="2" spans="2:54">
      <c r="B2" s="57" t="s">
        <v>167</v>
      </c>
      <c r="C2" s="78" t="s">
        <v>239</v>
      </c>
    </row>
    <row r="3" spans="2:54">
      <c r="B3" s="57" t="s">
        <v>169</v>
      </c>
      <c r="C3" s="78" t="s">
        <v>240</v>
      </c>
    </row>
    <row r="4" spans="2:54">
      <c r="B4" s="57" t="s">
        <v>170</v>
      </c>
      <c r="C4" s="78">
        <v>2112</v>
      </c>
    </row>
    <row r="6" spans="2:54" ht="26.25" customHeight="1">
      <c r="B6" s="137" t="s">
        <v>199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4" ht="26.25" customHeight="1">
      <c r="B7" s="137" t="s">
        <v>87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4" s="3" customFormat="1" ht="78.75">
      <c r="B8" s="23" t="s">
        <v>105</v>
      </c>
      <c r="C8" s="31" t="s">
        <v>37</v>
      </c>
      <c r="D8" s="31" t="s">
        <v>49</v>
      </c>
      <c r="E8" s="31" t="s">
        <v>90</v>
      </c>
      <c r="F8" s="31" t="s">
        <v>91</v>
      </c>
      <c r="G8" s="31" t="s">
        <v>222</v>
      </c>
      <c r="H8" s="31" t="s">
        <v>221</v>
      </c>
      <c r="I8" s="31" t="s">
        <v>99</v>
      </c>
      <c r="J8" s="31" t="s">
        <v>47</v>
      </c>
      <c r="K8" s="31" t="s">
        <v>171</v>
      </c>
      <c r="L8" s="32" t="s">
        <v>173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229</v>
      </c>
      <c r="H9" s="17"/>
      <c r="I9" s="17" t="s">
        <v>225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ColWidth="9.140625" defaultRowHeight="18"/>
  <cols>
    <col min="1" max="1" width="6.28515625" style="1" customWidth="1"/>
    <col min="2" max="2" width="26.1406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168</v>
      </c>
      <c r="C1" s="78" t="s" vm="1">
        <v>238</v>
      </c>
    </row>
    <row r="2" spans="2:51">
      <c r="B2" s="57" t="s">
        <v>167</v>
      </c>
      <c r="C2" s="78" t="s">
        <v>239</v>
      </c>
    </row>
    <row r="3" spans="2:51">
      <c r="B3" s="57" t="s">
        <v>169</v>
      </c>
      <c r="C3" s="78" t="s">
        <v>240</v>
      </c>
    </row>
    <row r="4" spans="2:51">
      <c r="B4" s="57" t="s">
        <v>170</v>
      </c>
      <c r="C4" s="78">
        <v>2112</v>
      </c>
    </row>
    <row r="6" spans="2:51" ht="26.25" customHeight="1">
      <c r="B6" s="137" t="s">
        <v>199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1" ht="26.25" customHeight="1">
      <c r="B7" s="137" t="s">
        <v>88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1" s="3" customFormat="1" ht="63">
      <c r="B8" s="23" t="s">
        <v>105</v>
      </c>
      <c r="C8" s="31" t="s">
        <v>37</v>
      </c>
      <c r="D8" s="31" t="s">
        <v>49</v>
      </c>
      <c r="E8" s="31" t="s">
        <v>90</v>
      </c>
      <c r="F8" s="31" t="s">
        <v>91</v>
      </c>
      <c r="G8" s="31" t="s">
        <v>222</v>
      </c>
      <c r="H8" s="31" t="s">
        <v>221</v>
      </c>
      <c r="I8" s="31" t="s">
        <v>99</v>
      </c>
      <c r="J8" s="31" t="s">
        <v>171</v>
      </c>
      <c r="K8" s="32" t="s">
        <v>173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229</v>
      </c>
      <c r="H9" s="17"/>
      <c r="I9" s="17" t="s">
        <v>225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4" t="s">
        <v>39</v>
      </c>
      <c r="C11" s="115"/>
      <c r="D11" s="115"/>
      <c r="E11" s="115"/>
      <c r="F11" s="115"/>
      <c r="G11" s="116"/>
      <c r="H11" s="117"/>
      <c r="I11" s="116">
        <v>-554.0050500000001</v>
      </c>
      <c r="J11" s="118">
        <f>I11/$I$11</f>
        <v>1</v>
      </c>
      <c r="K11" s="118">
        <f>I11/'סכום נכסי הקרן'!$C$42</f>
        <v>-8.6162847422363163E-4</v>
      </c>
      <c r="AW11" s="100"/>
    </row>
    <row r="12" spans="2:51" s="100" customFormat="1" ht="19.5" customHeight="1">
      <c r="B12" s="119" t="s">
        <v>31</v>
      </c>
      <c r="C12" s="115"/>
      <c r="D12" s="115"/>
      <c r="E12" s="115"/>
      <c r="F12" s="115"/>
      <c r="G12" s="116"/>
      <c r="H12" s="117"/>
      <c r="I12" s="116">
        <v>-554.0050500000001</v>
      </c>
      <c r="J12" s="118">
        <f t="shared" ref="J12:J30" si="0">I12/$I$11</f>
        <v>1</v>
      </c>
      <c r="K12" s="118">
        <f>I12/'סכום נכסי הקרן'!$C$42</f>
        <v>-8.6162847422363163E-4</v>
      </c>
    </row>
    <row r="13" spans="2:51">
      <c r="B13" s="102" t="s">
        <v>570</v>
      </c>
      <c r="C13" s="82"/>
      <c r="D13" s="82"/>
      <c r="E13" s="82"/>
      <c r="F13" s="82"/>
      <c r="G13" s="91"/>
      <c r="H13" s="93"/>
      <c r="I13" s="91">
        <v>-620.27565000000004</v>
      </c>
      <c r="J13" s="92">
        <f t="shared" si="0"/>
        <v>1.1196209312532439</v>
      </c>
      <c r="K13" s="92">
        <f>I13/'סכום נכסי הקרן'!$C$42</f>
        <v>-9.6469727470457401E-4</v>
      </c>
    </row>
    <row r="14" spans="2:51">
      <c r="B14" s="87" t="s">
        <v>571</v>
      </c>
      <c r="C14" s="84" t="s">
        <v>572</v>
      </c>
      <c r="D14" s="97" t="s">
        <v>399</v>
      </c>
      <c r="E14" s="97" t="s">
        <v>152</v>
      </c>
      <c r="F14" s="106">
        <v>43326</v>
      </c>
      <c r="G14" s="94">
        <v>8669040</v>
      </c>
      <c r="H14" s="96">
        <v>-0.12</v>
      </c>
      <c r="I14" s="94">
        <v>-10.398569999999999</v>
      </c>
      <c r="J14" s="95">
        <f t="shared" si="0"/>
        <v>1.8769810852807205E-2</v>
      </c>
      <c r="K14" s="95">
        <f>I14/'סכום נכסי הקרן'!$C$42</f>
        <v>-1.6172603486570433E-5</v>
      </c>
    </row>
    <row r="15" spans="2:51">
      <c r="B15" s="87" t="s">
        <v>571</v>
      </c>
      <c r="C15" s="84" t="s">
        <v>573</v>
      </c>
      <c r="D15" s="97" t="s">
        <v>399</v>
      </c>
      <c r="E15" s="97" t="s">
        <v>152</v>
      </c>
      <c r="F15" s="106">
        <v>43454</v>
      </c>
      <c r="G15" s="94">
        <v>2542400</v>
      </c>
      <c r="H15" s="96">
        <v>-2.6827999999999999</v>
      </c>
      <c r="I15" s="94">
        <v>-68.208470000000005</v>
      </c>
      <c r="J15" s="95">
        <f t="shared" si="0"/>
        <v>0.1231188596566042</v>
      </c>
      <c r="K15" s="95">
        <f>I15/'סכום נכסי הקרן'!$C$42</f>
        <v>-1.0608271519407331E-4</v>
      </c>
    </row>
    <row r="16" spans="2:51" s="7" customFormat="1">
      <c r="B16" s="87" t="s">
        <v>571</v>
      </c>
      <c r="C16" s="84" t="s">
        <v>574</v>
      </c>
      <c r="D16" s="97" t="s">
        <v>399</v>
      </c>
      <c r="E16" s="97" t="s">
        <v>152</v>
      </c>
      <c r="F16" s="106">
        <v>43458</v>
      </c>
      <c r="G16" s="94">
        <v>1498200</v>
      </c>
      <c r="H16" s="96">
        <v>3.1305999999999998</v>
      </c>
      <c r="I16" s="94">
        <v>46.902360000000002</v>
      </c>
      <c r="J16" s="95">
        <f t="shared" si="0"/>
        <v>-8.4660527913960337E-2</v>
      </c>
      <c r="K16" s="95">
        <f>I16/'סכום נכסי הקרן'!$C$42</f>
        <v>7.2945921493472823E-5</v>
      </c>
      <c r="AW16" s="1"/>
      <c r="AY16" s="1"/>
    </row>
    <row r="17" spans="2:51" s="7" customFormat="1">
      <c r="B17" s="87" t="s">
        <v>571</v>
      </c>
      <c r="C17" s="84" t="s">
        <v>575</v>
      </c>
      <c r="D17" s="97" t="s">
        <v>399</v>
      </c>
      <c r="E17" s="97" t="s">
        <v>152</v>
      </c>
      <c r="F17" s="106">
        <v>43419</v>
      </c>
      <c r="G17" s="94">
        <v>2537430</v>
      </c>
      <c r="H17" s="96">
        <v>0.27989999999999998</v>
      </c>
      <c r="I17" s="94">
        <v>7.1020200000000004</v>
      </c>
      <c r="J17" s="95">
        <f t="shared" si="0"/>
        <v>-1.281941383025299E-2</v>
      </c>
      <c r="K17" s="95">
        <f>I17/'סכום נכסי הקרן'!$C$42</f>
        <v>1.1045571979002206E-5</v>
      </c>
      <c r="AW17" s="1"/>
      <c r="AY17" s="1"/>
    </row>
    <row r="18" spans="2:51" s="7" customFormat="1">
      <c r="B18" s="87" t="s">
        <v>571</v>
      </c>
      <c r="C18" s="84" t="s">
        <v>576</v>
      </c>
      <c r="D18" s="97" t="s">
        <v>399</v>
      </c>
      <c r="E18" s="97" t="s">
        <v>152</v>
      </c>
      <c r="F18" s="106">
        <v>43509</v>
      </c>
      <c r="G18" s="94">
        <v>5448000</v>
      </c>
      <c r="H18" s="96">
        <v>6.7000000000000004E-2</v>
      </c>
      <c r="I18" s="94">
        <v>3.65042</v>
      </c>
      <c r="J18" s="95">
        <f t="shared" si="0"/>
        <v>-6.589145712660921E-3</v>
      </c>
      <c r="K18" s="95">
        <f>I18/'סכום נכסי הקרן'!$C$42</f>
        <v>5.6773955668372136E-6</v>
      </c>
      <c r="AW18" s="1"/>
      <c r="AY18" s="1"/>
    </row>
    <row r="19" spans="2:51">
      <c r="B19" s="87" t="s">
        <v>571</v>
      </c>
      <c r="C19" s="84" t="s">
        <v>577</v>
      </c>
      <c r="D19" s="97" t="s">
        <v>399</v>
      </c>
      <c r="E19" s="97" t="s">
        <v>152</v>
      </c>
      <c r="F19" s="106">
        <v>43444</v>
      </c>
      <c r="G19" s="94">
        <v>2724000</v>
      </c>
      <c r="H19" s="96">
        <v>-1.9893000000000001</v>
      </c>
      <c r="I19" s="94">
        <v>-54.187230000000007</v>
      </c>
      <c r="J19" s="95">
        <f t="shared" si="0"/>
        <v>9.7809992887248953E-2</v>
      </c>
      <c r="K19" s="95">
        <f>I19/'סכום נכסי הקרן'!$C$42</f>
        <v>-8.4275874935264567E-5</v>
      </c>
    </row>
    <row r="20" spans="2:51">
      <c r="B20" s="87" t="s">
        <v>571</v>
      </c>
      <c r="C20" s="84" t="s">
        <v>578</v>
      </c>
      <c r="D20" s="97" t="s">
        <v>399</v>
      </c>
      <c r="E20" s="97" t="s">
        <v>152</v>
      </c>
      <c r="F20" s="106">
        <v>43493</v>
      </c>
      <c r="G20" s="94">
        <v>1640385</v>
      </c>
      <c r="H20" s="96">
        <v>0.69310000000000005</v>
      </c>
      <c r="I20" s="94">
        <v>11.369870000000001</v>
      </c>
      <c r="J20" s="95">
        <f t="shared" si="0"/>
        <v>-2.0523043968642522E-2</v>
      </c>
      <c r="K20" s="95">
        <f>I20/'סכום נכסי הקרן'!$C$42</f>
        <v>1.768323906112596E-5</v>
      </c>
    </row>
    <row r="21" spans="2:51">
      <c r="B21" s="87" t="s">
        <v>571</v>
      </c>
      <c r="C21" s="84" t="s">
        <v>579</v>
      </c>
      <c r="D21" s="97" t="s">
        <v>399</v>
      </c>
      <c r="E21" s="97" t="s">
        <v>152</v>
      </c>
      <c r="F21" s="106">
        <v>43430</v>
      </c>
      <c r="G21" s="94">
        <v>2542400</v>
      </c>
      <c r="H21" s="96">
        <v>-1.5869</v>
      </c>
      <c r="I21" s="94">
        <v>-40.344139999999996</v>
      </c>
      <c r="J21" s="95">
        <f t="shared" si="0"/>
        <v>7.2822693583749806E-2</v>
      </c>
      <c r="K21" s="95">
        <f>I21/'סכום נכסי הקרן'!$C$42</f>
        <v>-6.2746106361421391E-5</v>
      </c>
    </row>
    <row r="22" spans="2:51">
      <c r="B22" s="87" t="s">
        <v>571</v>
      </c>
      <c r="C22" s="84" t="s">
        <v>580</v>
      </c>
      <c r="D22" s="97" t="s">
        <v>399</v>
      </c>
      <c r="E22" s="97" t="s">
        <v>152</v>
      </c>
      <c r="F22" s="106">
        <v>43502</v>
      </c>
      <c r="G22" s="94">
        <v>773301.25</v>
      </c>
      <c r="H22" s="96">
        <v>-0.73870000000000002</v>
      </c>
      <c r="I22" s="94">
        <v>-5.7127400000000002</v>
      </c>
      <c r="J22" s="95">
        <f t="shared" si="0"/>
        <v>1.0311711057507507E-2</v>
      </c>
      <c r="K22" s="95">
        <f>I22/'סכום נכסי הקרן'!$C$42</f>
        <v>-8.8848638651151431E-6</v>
      </c>
    </row>
    <row r="23" spans="2:51">
      <c r="B23" s="87" t="s">
        <v>571</v>
      </c>
      <c r="C23" s="84" t="s">
        <v>581</v>
      </c>
      <c r="D23" s="97" t="s">
        <v>399</v>
      </c>
      <c r="E23" s="97" t="s">
        <v>152</v>
      </c>
      <c r="F23" s="106">
        <v>43396</v>
      </c>
      <c r="G23" s="94">
        <v>3609500</v>
      </c>
      <c r="H23" s="96">
        <v>-0.33090000000000003</v>
      </c>
      <c r="I23" s="94">
        <v>-11.94359</v>
      </c>
      <c r="J23" s="95">
        <f t="shared" si="0"/>
        <v>2.1558630196601994E-2</v>
      </c>
      <c r="K23" s="95">
        <f>I23/'סכום נכסי הקרן'!$C$42</f>
        <v>-1.8575529642649689E-5</v>
      </c>
    </row>
    <row r="24" spans="2:51">
      <c r="B24" s="87" t="s">
        <v>571</v>
      </c>
      <c r="C24" s="84" t="s">
        <v>582</v>
      </c>
      <c r="D24" s="97" t="s">
        <v>399</v>
      </c>
      <c r="E24" s="97" t="s">
        <v>152</v>
      </c>
      <c r="F24" s="106">
        <v>43255</v>
      </c>
      <c r="G24" s="94">
        <v>10231780</v>
      </c>
      <c r="H24" s="96">
        <v>-4.37</v>
      </c>
      <c r="I24" s="94">
        <v>-447.13340000000005</v>
      </c>
      <c r="J24" s="95">
        <f t="shared" si="0"/>
        <v>0.80709264292807437</v>
      </c>
      <c r="K24" s="95">
        <f>I24/'סכום נכסי הקרן'!$C$42</f>
        <v>-6.9541400248323496E-4</v>
      </c>
    </row>
    <row r="25" spans="2:51">
      <c r="B25" s="87" t="s">
        <v>571</v>
      </c>
      <c r="C25" s="84" t="s">
        <v>583</v>
      </c>
      <c r="D25" s="97" t="s">
        <v>399</v>
      </c>
      <c r="E25" s="97" t="s">
        <v>152</v>
      </c>
      <c r="F25" s="106">
        <v>43517</v>
      </c>
      <c r="G25" s="94">
        <v>5185382.5</v>
      </c>
      <c r="H25" s="96">
        <v>-0.51639999999999997</v>
      </c>
      <c r="I25" s="94">
        <v>-26.77655</v>
      </c>
      <c r="J25" s="95">
        <f t="shared" si="0"/>
        <v>4.833268216598386E-2</v>
      </c>
      <c r="K25" s="95">
        <f>I25/'סכום נכסי הקרן'!$C$42</f>
        <v>-4.1644815189812405E-5</v>
      </c>
    </row>
    <row r="26" spans="2:51">
      <c r="B26" s="87" t="s">
        <v>571</v>
      </c>
      <c r="C26" s="84" t="s">
        <v>584</v>
      </c>
      <c r="D26" s="97" t="s">
        <v>399</v>
      </c>
      <c r="E26" s="97" t="s">
        <v>152</v>
      </c>
      <c r="F26" s="106">
        <v>43522</v>
      </c>
      <c r="G26" s="94">
        <v>1327671</v>
      </c>
      <c r="H26" s="96">
        <v>-0.52200000000000002</v>
      </c>
      <c r="I26" s="94">
        <v>-6.9302299999999999</v>
      </c>
      <c r="J26" s="95">
        <f t="shared" si="0"/>
        <v>1.2509326404154617E-2</v>
      </c>
      <c r="K26" s="95">
        <f>I26/'סכום נכסי הקרן'!$C$42</f>
        <v>-1.077839182317713E-5</v>
      </c>
    </row>
    <row r="27" spans="2:51">
      <c r="B27" s="87" t="s">
        <v>571</v>
      </c>
      <c r="C27" s="84" t="s">
        <v>585</v>
      </c>
      <c r="D27" s="97" t="s">
        <v>399</v>
      </c>
      <c r="E27" s="97" t="s">
        <v>152</v>
      </c>
      <c r="F27" s="106">
        <v>43523</v>
      </c>
      <c r="G27" s="94">
        <v>860784</v>
      </c>
      <c r="H27" s="96">
        <v>-0.5696</v>
      </c>
      <c r="I27" s="94">
        <v>-4.9029799999999994</v>
      </c>
      <c r="J27" s="95">
        <f t="shared" si="0"/>
        <v>8.8500637313685109E-3</v>
      </c>
      <c r="K27" s="95">
        <f>I27/'סכום נכסי הקרן'!$C$42</f>
        <v>-7.6254669096409501E-6</v>
      </c>
    </row>
    <row r="28" spans="2:51">
      <c r="B28" s="87" t="s">
        <v>571</v>
      </c>
      <c r="C28" s="84" t="s">
        <v>586</v>
      </c>
      <c r="D28" s="97" t="s">
        <v>399</v>
      </c>
      <c r="E28" s="97" t="s">
        <v>152</v>
      </c>
      <c r="F28" s="106">
        <v>43530</v>
      </c>
      <c r="G28" s="94">
        <v>773785</v>
      </c>
      <c r="H28" s="96">
        <v>-0.58399999999999996</v>
      </c>
      <c r="I28" s="94">
        <v>-4.5186899999999994</v>
      </c>
      <c r="J28" s="95">
        <f t="shared" si="0"/>
        <v>8.1564057944959138E-3</v>
      </c>
      <c r="K28" s="95">
        <f>I28/'סכום נכסי הקרן'!$C$42</f>
        <v>-7.0277914798603025E-6</v>
      </c>
    </row>
    <row r="29" spans="2:51">
      <c r="B29" s="87" t="s">
        <v>571</v>
      </c>
      <c r="C29" s="84" t="s">
        <v>587</v>
      </c>
      <c r="D29" s="97" t="s">
        <v>399</v>
      </c>
      <c r="E29" s="97" t="s">
        <v>152</v>
      </c>
      <c r="F29" s="106">
        <v>43535</v>
      </c>
      <c r="G29" s="94">
        <v>2696625</v>
      </c>
      <c r="H29" s="96">
        <v>-0.32079999999999997</v>
      </c>
      <c r="I29" s="94">
        <v>-8.6516999999999999</v>
      </c>
      <c r="J29" s="95">
        <f t="shared" si="0"/>
        <v>1.5616644649719345E-2</v>
      </c>
      <c r="K29" s="95">
        <f>I29/'סכום נכסי הקרן'!$C$42</f>
        <v>-1.3455745702030319E-5</v>
      </c>
    </row>
    <row r="30" spans="2:51">
      <c r="B30" s="87" t="s">
        <v>571</v>
      </c>
      <c r="C30" s="84" t="s">
        <v>588</v>
      </c>
      <c r="D30" s="97" t="s">
        <v>399</v>
      </c>
      <c r="E30" s="97" t="s">
        <v>152</v>
      </c>
      <c r="F30" s="106">
        <v>43551</v>
      </c>
      <c r="G30" s="94">
        <v>1158816</v>
      </c>
      <c r="H30" s="96">
        <v>3.5200000000000002E-2</v>
      </c>
      <c r="I30" s="94">
        <v>0.40797000000000005</v>
      </c>
      <c r="J30" s="95">
        <f t="shared" si="0"/>
        <v>-7.3640122955557889E-4</v>
      </c>
      <c r="K30" s="95">
        <f>I30/'סכום נכסי הקרן'!$C$42</f>
        <v>6.3450426783837981E-7</v>
      </c>
    </row>
    <row r="31" spans="2:51">
      <c r="B31" s="83"/>
      <c r="C31" s="84"/>
      <c r="D31" s="84"/>
      <c r="E31" s="84"/>
      <c r="F31" s="84"/>
      <c r="G31" s="94"/>
      <c r="H31" s="96"/>
      <c r="I31" s="84"/>
      <c r="J31" s="95"/>
      <c r="K31" s="84"/>
    </row>
    <row r="32" spans="2:51">
      <c r="B32" s="102" t="s">
        <v>216</v>
      </c>
      <c r="C32" s="82"/>
      <c r="D32" s="82"/>
      <c r="E32" s="82"/>
      <c r="F32" s="82"/>
      <c r="G32" s="91"/>
      <c r="H32" s="93"/>
      <c r="I32" s="91">
        <v>66.270599999999988</v>
      </c>
      <c r="J32" s="92">
        <f t="shared" ref="J32:J36" si="1">I32/$I$11</f>
        <v>-0.11962093125324395</v>
      </c>
      <c r="K32" s="92">
        <f>I32/'סכום נכסי הקרן'!$C$42</f>
        <v>1.0306880048094251E-4</v>
      </c>
    </row>
    <row r="33" spans="2:11">
      <c r="B33" s="87" t="s">
        <v>589</v>
      </c>
      <c r="C33" s="84" t="s">
        <v>590</v>
      </c>
      <c r="D33" s="97" t="s">
        <v>399</v>
      </c>
      <c r="E33" s="97" t="s">
        <v>154</v>
      </c>
      <c r="F33" s="106">
        <v>43475</v>
      </c>
      <c r="G33" s="94">
        <v>318885.06</v>
      </c>
      <c r="H33" s="96">
        <v>3.3889</v>
      </c>
      <c r="I33" s="94">
        <v>10.806659999999999</v>
      </c>
      <c r="J33" s="95">
        <f t="shared" si="1"/>
        <v>-1.9506428686886512E-2</v>
      </c>
      <c r="K33" s="95">
        <f>I33/'סכום נכסי הקרן'!$C$42</f>
        <v>1.6807294387034105E-5</v>
      </c>
    </row>
    <row r="34" spans="2:11">
      <c r="B34" s="87" t="s">
        <v>589</v>
      </c>
      <c r="C34" s="84" t="s">
        <v>591</v>
      </c>
      <c r="D34" s="97" t="s">
        <v>399</v>
      </c>
      <c r="E34" s="97" t="s">
        <v>154</v>
      </c>
      <c r="F34" s="106">
        <v>43495</v>
      </c>
      <c r="G34" s="94">
        <v>949702.62</v>
      </c>
      <c r="H34" s="96">
        <v>2.1993</v>
      </c>
      <c r="I34" s="94">
        <v>20.887060000000002</v>
      </c>
      <c r="J34" s="95">
        <f t="shared" si="1"/>
        <v>-3.7701930695397089E-2</v>
      </c>
      <c r="K34" s="95">
        <f>I34/'סכום נכסי הקרן'!$C$42</f>
        <v>3.2485057020360098E-5</v>
      </c>
    </row>
    <row r="35" spans="2:11">
      <c r="B35" s="87" t="s">
        <v>589</v>
      </c>
      <c r="C35" s="84" t="s">
        <v>592</v>
      </c>
      <c r="D35" s="97" t="s">
        <v>399</v>
      </c>
      <c r="E35" s="97" t="s">
        <v>154</v>
      </c>
      <c r="F35" s="106">
        <v>43530</v>
      </c>
      <c r="G35" s="94">
        <v>892171.02</v>
      </c>
      <c r="H35" s="96">
        <v>0.96879999999999999</v>
      </c>
      <c r="I35" s="94">
        <v>8.64344</v>
      </c>
      <c r="J35" s="95">
        <f t="shared" si="1"/>
        <v>-1.560173503833584E-2</v>
      </c>
      <c r="K35" s="95">
        <f>I35/'סכום נכסי הקרן'!$C$42</f>
        <v>1.3442899156322682E-5</v>
      </c>
    </row>
    <row r="36" spans="2:11">
      <c r="B36" s="87" t="s">
        <v>589</v>
      </c>
      <c r="C36" s="84" t="s">
        <v>593</v>
      </c>
      <c r="D36" s="97" t="s">
        <v>399</v>
      </c>
      <c r="E36" s="97" t="s">
        <v>154</v>
      </c>
      <c r="F36" s="106">
        <v>43544</v>
      </c>
      <c r="G36" s="94">
        <v>2105095.7200000002</v>
      </c>
      <c r="H36" s="96">
        <v>1.2319</v>
      </c>
      <c r="I36" s="94">
        <v>25.933439999999997</v>
      </c>
      <c r="J36" s="95">
        <f t="shared" si="1"/>
        <v>-4.6810836832624526E-2</v>
      </c>
      <c r="K36" s="95">
        <f>I36/'סכום נכסי הקרן'!$C$42</f>
        <v>4.0333549917225649E-5</v>
      </c>
    </row>
    <row r="37" spans="2:11">
      <c r="B37" s="83"/>
      <c r="C37" s="84"/>
      <c r="D37" s="84"/>
      <c r="E37" s="84"/>
      <c r="F37" s="84"/>
      <c r="G37" s="94"/>
      <c r="H37" s="96"/>
      <c r="I37" s="84"/>
      <c r="J37" s="95"/>
      <c r="K37" s="84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99" t="s">
        <v>237</v>
      </c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99" t="s">
        <v>101</v>
      </c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99" t="s">
        <v>220</v>
      </c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99" t="s">
        <v>228</v>
      </c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</row>
    <row r="124" spans="2:11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</row>
    <row r="125" spans="2:11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</row>
    <row r="126" spans="2:11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</row>
    <row r="127" spans="2:11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</row>
    <row r="128" spans="2:11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</row>
    <row r="129" spans="2:11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</row>
    <row r="130" spans="2:11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</row>
    <row r="131" spans="2:11"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</row>
    <row r="132" spans="2:11"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</row>
    <row r="133" spans="2:11"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</row>
    <row r="134" spans="2:11"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</row>
    <row r="135" spans="2:11"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</row>
    <row r="136" spans="2:11"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168</v>
      </c>
      <c r="C1" s="78" t="s" vm="1">
        <v>238</v>
      </c>
    </row>
    <row r="2" spans="2:78">
      <c r="B2" s="57" t="s">
        <v>167</v>
      </c>
      <c r="C2" s="78" t="s">
        <v>239</v>
      </c>
    </row>
    <row r="3" spans="2:78">
      <c r="B3" s="57" t="s">
        <v>169</v>
      </c>
      <c r="C3" s="78" t="s">
        <v>240</v>
      </c>
    </row>
    <row r="4" spans="2:78">
      <c r="B4" s="57" t="s">
        <v>170</v>
      </c>
      <c r="C4" s="78">
        <v>2112</v>
      </c>
    </row>
    <row r="6" spans="2:78" ht="26.25" customHeight="1">
      <c r="B6" s="137" t="s">
        <v>199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78" ht="26.25" customHeight="1">
      <c r="B7" s="137" t="s">
        <v>89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78" s="3" customFormat="1" ht="47.25">
      <c r="B8" s="23" t="s">
        <v>105</v>
      </c>
      <c r="C8" s="31" t="s">
        <v>37</v>
      </c>
      <c r="D8" s="31" t="s">
        <v>40</v>
      </c>
      <c r="E8" s="31" t="s">
        <v>15</v>
      </c>
      <c r="F8" s="31" t="s">
        <v>50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222</v>
      </c>
      <c r="M8" s="31" t="s">
        <v>221</v>
      </c>
      <c r="N8" s="31" t="s">
        <v>99</v>
      </c>
      <c r="O8" s="31" t="s">
        <v>47</v>
      </c>
      <c r="P8" s="31" t="s">
        <v>171</v>
      </c>
      <c r="Q8" s="32" t="s">
        <v>173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229</v>
      </c>
      <c r="M9" s="17"/>
      <c r="N9" s="17" t="s">
        <v>225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102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19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41.7109375" style="2" bestFit="1" customWidth="1"/>
    <col min="4" max="4" width="11.28515625" style="2" bestFit="1" customWidth="1"/>
    <col min="5" max="5" width="6.5703125" style="2" bestFit="1" customWidth="1"/>
    <col min="6" max="6" width="4.85546875" style="1" bestFit="1" customWidth="1"/>
    <col min="7" max="7" width="11.28515625" style="1" bestFit="1" customWidth="1"/>
    <col min="8" max="8" width="9.5703125" style="1" bestFit="1" customWidth="1"/>
    <col min="9" max="9" width="5.140625" style="1" bestFit="1" customWidth="1"/>
    <col min="10" max="10" width="6.8554687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168</v>
      </c>
      <c r="C1" s="78" t="s" vm="1">
        <v>238</v>
      </c>
    </row>
    <row r="2" spans="2:61">
      <c r="B2" s="57" t="s">
        <v>167</v>
      </c>
      <c r="C2" s="78" t="s">
        <v>239</v>
      </c>
    </row>
    <row r="3" spans="2:61">
      <c r="B3" s="57" t="s">
        <v>169</v>
      </c>
      <c r="C3" s="78" t="s">
        <v>240</v>
      </c>
    </row>
    <row r="4" spans="2:61">
      <c r="B4" s="57" t="s">
        <v>170</v>
      </c>
      <c r="C4" s="78">
        <v>2112</v>
      </c>
    </row>
    <row r="6" spans="2:61" ht="26.25" customHeight="1">
      <c r="B6" s="137" t="s">
        <v>200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61" s="3" customFormat="1" ht="63">
      <c r="B7" s="23" t="s">
        <v>105</v>
      </c>
      <c r="C7" s="31" t="s">
        <v>212</v>
      </c>
      <c r="D7" s="31" t="s">
        <v>37</v>
      </c>
      <c r="E7" s="31" t="s">
        <v>106</v>
      </c>
      <c r="F7" s="31" t="s">
        <v>15</v>
      </c>
      <c r="G7" s="31" t="s">
        <v>91</v>
      </c>
      <c r="H7" s="31" t="s">
        <v>50</v>
      </c>
      <c r="I7" s="31" t="s">
        <v>18</v>
      </c>
      <c r="J7" s="31" t="s">
        <v>90</v>
      </c>
      <c r="K7" s="14" t="s">
        <v>32</v>
      </c>
      <c r="L7" s="71" t="s">
        <v>19</v>
      </c>
      <c r="M7" s="31" t="s">
        <v>222</v>
      </c>
      <c r="N7" s="31" t="s">
        <v>221</v>
      </c>
      <c r="O7" s="31" t="s">
        <v>99</v>
      </c>
      <c r="P7" s="31" t="s">
        <v>171</v>
      </c>
      <c r="Q7" s="32" t="s">
        <v>173</v>
      </c>
      <c r="R7" s="1"/>
      <c r="S7" s="1"/>
      <c r="T7" s="1"/>
      <c r="U7" s="1"/>
      <c r="V7" s="1"/>
      <c r="W7" s="1"/>
      <c r="BH7" s="3" t="s">
        <v>151</v>
      </c>
      <c r="BI7" s="3" t="s">
        <v>153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229</v>
      </c>
      <c r="N8" s="17"/>
      <c r="O8" s="17" t="s">
        <v>225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149</v>
      </c>
      <c r="BI8" s="3" t="s">
        <v>152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102</v>
      </c>
      <c r="R9" s="1"/>
      <c r="S9" s="1"/>
      <c r="T9" s="1"/>
      <c r="U9" s="1"/>
      <c r="V9" s="1"/>
      <c r="W9" s="1"/>
      <c r="BH9" s="4" t="s">
        <v>150</v>
      </c>
      <c r="BI9" s="4" t="s">
        <v>154</v>
      </c>
    </row>
    <row r="10" spans="2:61" s="4" customFormat="1" ht="18" customHeight="1">
      <c r="B10" s="101"/>
      <c r="C10" s="84"/>
      <c r="D10" s="84"/>
      <c r="E10" s="84"/>
      <c r="F10" s="84"/>
      <c r="G10" s="84"/>
      <c r="H10" s="84"/>
      <c r="I10" s="94"/>
      <c r="J10" s="84"/>
      <c r="K10" s="84"/>
      <c r="L10" s="98"/>
      <c r="M10" s="94"/>
      <c r="N10" s="96"/>
      <c r="O10" s="94"/>
      <c r="P10" s="95"/>
      <c r="Q10" s="95"/>
      <c r="R10" s="1"/>
      <c r="S10" s="1"/>
      <c r="T10" s="1"/>
      <c r="U10" s="1"/>
      <c r="V10" s="1"/>
      <c r="W10" s="1"/>
      <c r="BH10" s="1"/>
    </row>
    <row r="11" spans="2:61" ht="21.75" customHeight="1">
      <c r="B11" s="103"/>
      <c r="C11" s="84"/>
      <c r="D11" s="84"/>
      <c r="E11" s="84"/>
      <c r="F11" s="84"/>
      <c r="G11" s="84"/>
      <c r="H11" s="84"/>
      <c r="I11" s="94"/>
      <c r="J11" s="84"/>
      <c r="K11" s="84"/>
      <c r="L11" s="98"/>
      <c r="M11" s="94"/>
      <c r="N11" s="96"/>
      <c r="O11" s="94"/>
      <c r="P11" s="95"/>
      <c r="Q11" s="95"/>
    </row>
    <row r="12" spans="2:61">
      <c r="B12" s="102"/>
      <c r="C12" s="82"/>
      <c r="D12" s="82"/>
      <c r="E12" s="82"/>
      <c r="F12" s="82"/>
      <c r="G12" s="82"/>
      <c r="H12" s="82"/>
      <c r="I12" s="91"/>
      <c r="J12" s="82"/>
      <c r="K12" s="82"/>
      <c r="L12" s="105"/>
      <c r="M12" s="91"/>
      <c r="N12" s="93"/>
      <c r="O12" s="91"/>
      <c r="P12" s="92"/>
      <c r="Q12" s="92"/>
    </row>
    <row r="13" spans="2:61">
      <c r="B13" s="87"/>
      <c r="C13" s="97"/>
      <c r="D13" s="84"/>
      <c r="E13" s="84"/>
      <c r="F13" s="84"/>
      <c r="G13" s="106"/>
      <c r="H13" s="84"/>
      <c r="I13" s="94"/>
      <c r="J13" s="97"/>
      <c r="K13" s="84"/>
      <c r="L13" s="98"/>
      <c r="M13" s="94"/>
      <c r="N13" s="96"/>
      <c r="O13" s="94"/>
      <c r="P13" s="95"/>
      <c r="Q13" s="95"/>
    </row>
    <row r="14" spans="2:61">
      <c r="B14" s="87"/>
      <c r="C14" s="97"/>
      <c r="D14" s="84"/>
      <c r="E14" s="84"/>
      <c r="F14" s="84"/>
      <c r="G14" s="106"/>
      <c r="H14" s="84"/>
      <c r="I14" s="94"/>
      <c r="J14" s="97"/>
      <c r="K14" s="84"/>
      <c r="L14" s="98"/>
      <c r="M14" s="94"/>
      <c r="N14" s="96"/>
      <c r="O14" s="94"/>
      <c r="P14" s="95"/>
      <c r="Q14" s="95"/>
    </row>
    <row r="15" spans="2:61">
      <c r="B15" s="87"/>
      <c r="C15" s="97"/>
      <c r="D15" s="84"/>
      <c r="E15" s="84"/>
      <c r="F15" s="84"/>
      <c r="G15" s="106"/>
      <c r="H15" s="84"/>
      <c r="I15" s="94"/>
      <c r="J15" s="97"/>
      <c r="K15" s="84"/>
      <c r="L15" s="98"/>
      <c r="M15" s="94"/>
      <c r="N15" s="96"/>
      <c r="O15" s="94"/>
      <c r="P15" s="95"/>
      <c r="Q15" s="95"/>
    </row>
    <row r="16" spans="2:61">
      <c r="B16" s="87"/>
      <c r="C16" s="97"/>
      <c r="D16" s="84"/>
      <c r="E16" s="84"/>
      <c r="F16" s="84"/>
      <c r="G16" s="106"/>
      <c r="H16" s="84"/>
      <c r="I16" s="94"/>
      <c r="J16" s="97"/>
      <c r="K16" s="84"/>
      <c r="L16" s="98"/>
      <c r="M16" s="94"/>
      <c r="N16" s="96"/>
      <c r="O16" s="94"/>
      <c r="P16" s="95"/>
      <c r="Q16" s="95"/>
    </row>
    <row r="17" spans="2:61">
      <c r="B17" s="87"/>
      <c r="C17" s="97"/>
      <c r="D17" s="84"/>
      <c r="E17" s="84"/>
      <c r="F17" s="84"/>
      <c r="G17" s="106"/>
      <c r="H17" s="84"/>
      <c r="I17" s="94"/>
      <c r="J17" s="97"/>
      <c r="K17" s="84"/>
      <c r="L17" s="98"/>
      <c r="M17" s="94"/>
      <c r="N17" s="96"/>
      <c r="O17" s="94"/>
      <c r="P17" s="95"/>
      <c r="Q17" s="95"/>
    </row>
    <row r="18" spans="2:61">
      <c r="B18" s="87"/>
      <c r="C18" s="97"/>
      <c r="D18" s="84"/>
      <c r="E18" s="84"/>
      <c r="F18" s="84"/>
      <c r="G18" s="106"/>
      <c r="H18" s="84"/>
      <c r="I18" s="94"/>
      <c r="J18" s="97"/>
      <c r="K18" s="84"/>
      <c r="L18" s="98"/>
      <c r="M18" s="94"/>
      <c r="N18" s="96"/>
      <c r="O18" s="94"/>
      <c r="P18" s="95"/>
      <c r="Q18" s="95"/>
    </row>
    <row r="19" spans="2:61">
      <c r="B19" s="87"/>
      <c r="C19" s="97"/>
      <c r="D19" s="84"/>
      <c r="E19" s="84"/>
      <c r="F19" s="84"/>
      <c r="G19" s="106"/>
      <c r="H19" s="84"/>
      <c r="I19" s="94"/>
      <c r="J19" s="97"/>
      <c r="K19" s="84"/>
      <c r="L19" s="98"/>
      <c r="M19" s="94"/>
      <c r="N19" s="96"/>
      <c r="O19" s="94"/>
      <c r="P19" s="95"/>
      <c r="Q19" s="95"/>
    </row>
    <row r="20" spans="2:61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94"/>
      <c r="N20" s="96"/>
      <c r="O20" s="84"/>
      <c r="P20" s="95"/>
      <c r="Q20" s="84"/>
      <c r="BI20" s="1" t="s">
        <v>165</v>
      </c>
    </row>
    <row r="21" spans="2:61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BI21" s="1" t="s">
        <v>166</v>
      </c>
    </row>
    <row r="22" spans="2:6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BI22" s="1" t="s">
        <v>29</v>
      </c>
    </row>
    <row r="23" spans="2:61">
      <c r="B23" s="99" t="s">
        <v>237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61">
      <c r="B24" s="99" t="s">
        <v>101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61">
      <c r="B25" s="99" t="s">
        <v>220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61">
      <c r="B26" s="99" t="s">
        <v>228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61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6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6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</row>
    <row r="112" spans="2:17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</row>
    <row r="113" spans="2:17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</row>
    <row r="114" spans="2:17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</row>
    <row r="115" spans="2:17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</row>
    <row r="116" spans="2:17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</row>
    <row r="117" spans="2:17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</row>
    <row r="118" spans="2:17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</row>
    <row r="119" spans="2:17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</row>
  </sheetData>
  <sheetProtection sheet="1" objects="1" scenarios="1"/>
  <mergeCells count="1">
    <mergeCell ref="B6:Q6"/>
  </mergeCells>
  <phoneticPr fontId="3" type="noConversion"/>
  <conditionalFormatting sqref="B58:B11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19">
    <cfRule type="cellIs" dxfId="1" priority="2" operator="equal">
      <formula>2958465</formula>
    </cfRule>
  </conditionalFormatting>
  <conditionalFormatting sqref="B11:B22 B27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20:Q1048576 B23:B26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168</v>
      </c>
      <c r="C1" s="78" t="s" vm="1">
        <v>238</v>
      </c>
    </row>
    <row r="2" spans="2:64">
      <c r="B2" s="57" t="s">
        <v>167</v>
      </c>
      <c r="C2" s="78" t="s">
        <v>239</v>
      </c>
    </row>
    <row r="3" spans="2:64">
      <c r="B3" s="57" t="s">
        <v>169</v>
      </c>
      <c r="C3" s="78" t="s">
        <v>240</v>
      </c>
    </row>
    <row r="4" spans="2:64">
      <c r="B4" s="57" t="s">
        <v>170</v>
      </c>
      <c r="C4" s="78">
        <v>2112</v>
      </c>
    </row>
    <row r="6" spans="2:64" ht="26.25" customHeight="1">
      <c r="B6" s="137" t="s">
        <v>201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4" s="3" customFormat="1" ht="78.75">
      <c r="B7" s="60" t="s">
        <v>105</v>
      </c>
      <c r="C7" s="61" t="s">
        <v>37</v>
      </c>
      <c r="D7" s="61" t="s">
        <v>106</v>
      </c>
      <c r="E7" s="61" t="s">
        <v>15</v>
      </c>
      <c r="F7" s="61" t="s">
        <v>50</v>
      </c>
      <c r="G7" s="61" t="s">
        <v>18</v>
      </c>
      <c r="H7" s="61" t="s">
        <v>90</v>
      </c>
      <c r="I7" s="61" t="s">
        <v>41</v>
      </c>
      <c r="J7" s="61" t="s">
        <v>19</v>
      </c>
      <c r="K7" s="61" t="s">
        <v>222</v>
      </c>
      <c r="L7" s="61" t="s">
        <v>221</v>
      </c>
      <c r="M7" s="61" t="s">
        <v>99</v>
      </c>
      <c r="N7" s="61" t="s">
        <v>171</v>
      </c>
      <c r="O7" s="63" t="s">
        <v>173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229</v>
      </c>
      <c r="L8" s="33"/>
      <c r="M8" s="33" t="s">
        <v>225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237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99" t="s">
        <v>220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99" t="s">
        <v>228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168</v>
      </c>
      <c r="C1" s="78" t="s" vm="1">
        <v>238</v>
      </c>
    </row>
    <row r="2" spans="2:56">
      <c r="B2" s="57" t="s">
        <v>167</v>
      </c>
      <c r="C2" s="78" t="s">
        <v>239</v>
      </c>
    </row>
    <row r="3" spans="2:56">
      <c r="B3" s="57" t="s">
        <v>169</v>
      </c>
      <c r="C3" s="78" t="s">
        <v>240</v>
      </c>
    </row>
    <row r="4" spans="2:56">
      <c r="B4" s="57" t="s">
        <v>170</v>
      </c>
      <c r="C4" s="78">
        <v>2112</v>
      </c>
    </row>
    <row r="6" spans="2:56" ht="26.25" customHeight="1">
      <c r="B6" s="137" t="s">
        <v>202</v>
      </c>
      <c r="C6" s="138"/>
      <c r="D6" s="138"/>
      <c r="E6" s="138"/>
      <c r="F6" s="138"/>
      <c r="G6" s="138"/>
      <c r="H6" s="138"/>
      <c r="I6" s="138"/>
      <c r="J6" s="139"/>
    </row>
    <row r="7" spans="2:56" s="3" customFormat="1" ht="78.75">
      <c r="B7" s="60" t="s">
        <v>105</v>
      </c>
      <c r="C7" s="62" t="s">
        <v>43</v>
      </c>
      <c r="D7" s="62" t="s">
        <v>74</v>
      </c>
      <c r="E7" s="62" t="s">
        <v>44</v>
      </c>
      <c r="F7" s="62" t="s">
        <v>90</v>
      </c>
      <c r="G7" s="62" t="s">
        <v>213</v>
      </c>
      <c r="H7" s="62" t="s">
        <v>171</v>
      </c>
      <c r="I7" s="64" t="s">
        <v>172</v>
      </c>
      <c r="J7" s="77" t="s">
        <v>232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226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8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08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S32" sqref="S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78" t="s" vm="1">
        <v>238</v>
      </c>
    </row>
    <row r="2" spans="2:60">
      <c r="B2" s="57" t="s">
        <v>167</v>
      </c>
      <c r="C2" s="78" t="s">
        <v>239</v>
      </c>
    </row>
    <row r="3" spans="2:60">
      <c r="B3" s="57" t="s">
        <v>169</v>
      </c>
      <c r="C3" s="78" t="s">
        <v>240</v>
      </c>
    </row>
    <row r="4" spans="2:60">
      <c r="B4" s="57" t="s">
        <v>170</v>
      </c>
      <c r="C4" s="78">
        <v>2112</v>
      </c>
    </row>
    <row r="6" spans="2:60" ht="26.25" customHeight="1">
      <c r="B6" s="137" t="s">
        <v>203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66">
      <c r="B7" s="60" t="s">
        <v>105</v>
      </c>
      <c r="C7" s="60" t="s">
        <v>106</v>
      </c>
      <c r="D7" s="60" t="s">
        <v>15</v>
      </c>
      <c r="E7" s="60" t="s">
        <v>16</v>
      </c>
      <c r="F7" s="60" t="s">
        <v>45</v>
      </c>
      <c r="G7" s="60" t="s">
        <v>90</v>
      </c>
      <c r="H7" s="60" t="s">
        <v>42</v>
      </c>
      <c r="I7" s="60" t="s">
        <v>99</v>
      </c>
      <c r="J7" s="60" t="s">
        <v>171</v>
      </c>
      <c r="K7" s="60" t="s">
        <v>172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225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8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78" t="s" vm="1">
        <v>238</v>
      </c>
    </row>
    <row r="2" spans="2:60">
      <c r="B2" s="57" t="s">
        <v>167</v>
      </c>
      <c r="C2" s="78" t="s">
        <v>239</v>
      </c>
    </row>
    <row r="3" spans="2:60">
      <c r="B3" s="57" t="s">
        <v>169</v>
      </c>
      <c r="C3" s="78" t="s">
        <v>240</v>
      </c>
    </row>
    <row r="4" spans="2:60">
      <c r="B4" s="57" t="s">
        <v>170</v>
      </c>
      <c r="C4" s="78">
        <v>2112</v>
      </c>
    </row>
    <row r="6" spans="2:60" ht="26.25" customHeight="1">
      <c r="B6" s="137" t="s">
        <v>204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78.75">
      <c r="B7" s="60" t="s">
        <v>105</v>
      </c>
      <c r="C7" s="62" t="s">
        <v>37</v>
      </c>
      <c r="D7" s="62" t="s">
        <v>15</v>
      </c>
      <c r="E7" s="62" t="s">
        <v>16</v>
      </c>
      <c r="F7" s="62" t="s">
        <v>45</v>
      </c>
      <c r="G7" s="62" t="s">
        <v>90</v>
      </c>
      <c r="H7" s="62" t="s">
        <v>42</v>
      </c>
      <c r="I7" s="62" t="s">
        <v>99</v>
      </c>
      <c r="J7" s="62" t="s">
        <v>171</v>
      </c>
      <c r="K7" s="64" t="s">
        <v>172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225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8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168</v>
      </c>
      <c r="C1" s="78" t="s" vm="1">
        <v>238</v>
      </c>
    </row>
    <row r="2" spans="2:47">
      <c r="B2" s="57" t="s">
        <v>167</v>
      </c>
      <c r="C2" s="78" t="s">
        <v>239</v>
      </c>
    </row>
    <row r="3" spans="2:47">
      <c r="B3" s="57" t="s">
        <v>169</v>
      </c>
      <c r="C3" s="78" t="s">
        <v>240</v>
      </c>
    </row>
    <row r="4" spans="2:47">
      <c r="B4" s="57" t="s">
        <v>170</v>
      </c>
      <c r="C4" s="78">
        <v>2112</v>
      </c>
    </row>
    <row r="6" spans="2:47" ht="26.25" customHeight="1">
      <c r="B6" s="137" t="s">
        <v>205</v>
      </c>
      <c r="C6" s="138"/>
      <c r="D6" s="139"/>
    </row>
    <row r="7" spans="2:47" s="3" customFormat="1" ht="33">
      <c r="B7" s="60" t="s">
        <v>105</v>
      </c>
      <c r="C7" s="65" t="s">
        <v>96</v>
      </c>
      <c r="D7" s="66" t="s">
        <v>95</v>
      </c>
    </row>
    <row r="8" spans="2:47" s="3" customFormat="1">
      <c r="B8" s="16"/>
      <c r="C8" s="33" t="s">
        <v>225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1"/>
      <c r="C10" s="101"/>
      <c r="D10" s="10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8"/>
      <c r="C11" s="101"/>
      <c r="D11" s="101"/>
    </row>
    <row r="12" spans="2:47">
      <c r="B12" s="108"/>
      <c r="C12" s="101"/>
      <c r="D12" s="10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1"/>
      <c r="C13" s="101"/>
      <c r="D13" s="10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1"/>
      <c r="C14" s="101"/>
      <c r="D14" s="101"/>
    </row>
    <row r="15" spans="2:47">
      <c r="B15" s="101"/>
      <c r="C15" s="101"/>
      <c r="D15" s="10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1"/>
      <c r="C16" s="101"/>
      <c r="D16" s="10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1"/>
      <c r="C17" s="101"/>
      <c r="D17" s="101"/>
    </row>
    <row r="18" spans="2:4">
      <c r="B18" s="101"/>
      <c r="C18" s="101"/>
      <c r="D18" s="101"/>
    </row>
    <row r="19" spans="2:4">
      <c r="B19" s="101"/>
      <c r="C19" s="101"/>
      <c r="D19" s="101"/>
    </row>
    <row r="20" spans="2:4">
      <c r="B20" s="101"/>
      <c r="C20" s="101"/>
      <c r="D20" s="101"/>
    </row>
    <row r="21" spans="2:4">
      <c r="B21" s="101"/>
      <c r="C21" s="101"/>
      <c r="D21" s="101"/>
    </row>
    <row r="22" spans="2:4">
      <c r="B22" s="101"/>
      <c r="C22" s="101"/>
      <c r="D22" s="101"/>
    </row>
    <row r="23" spans="2:4">
      <c r="B23" s="101"/>
      <c r="C23" s="101"/>
      <c r="D23" s="101"/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78" t="s" vm="1">
        <v>238</v>
      </c>
    </row>
    <row r="2" spans="2:18">
      <c r="B2" s="57" t="s">
        <v>167</v>
      </c>
      <c r="C2" s="78" t="s">
        <v>239</v>
      </c>
    </row>
    <row r="3" spans="2:18">
      <c r="B3" s="57" t="s">
        <v>169</v>
      </c>
      <c r="C3" s="78" t="s">
        <v>240</v>
      </c>
    </row>
    <row r="4" spans="2:18">
      <c r="B4" s="57" t="s">
        <v>170</v>
      </c>
      <c r="C4" s="78">
        <v>2112</v>
      </c>
    </row>
    <row r="6" spans="2:18" ht="26.25" customHeight="1">
      <c r="B6" s="137" t="s">
        <v>208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78.75">
      <c r="B7" s="23" t="s">
        <v>105</v>
      </c>
      <c r="C7" s="31" t="s">
        <v>37</v>
      </c>
      <c r="D7" s="31" t="s">
        <v>49</v>
      </c>
      <c r="E7" s="31" t="s">
        <v>15</v>
      </c>
      <c r="F7" s="31" t="s">
        <v>50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206</v>
      </c>
      <c r="L7" s="31" t="s">
        <v>227</v>
      </c>
      <c r="M7" s="31" t="s">
        <v>207</v>
      </c>
      <c r="N7" s="31" t="s">
        <v>47</v>
      </c>
      <c r="O7" s="31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229</v>
      </c>
      <c r="M8" s="33" t="s">
        <v>225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237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3"/>
  <sheetViews>
    <sheetView rightToLeft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3" sqref="C1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8">
      <c r="B1" s="57" t="s">
        <v>168</v>
      </c>
      <c r="C1" s="78" t="s" vm="1">
        <v>238</v>
      </c>
    </row>
    <row r="2" spans="2:18">
      <c r="B2" s="57" t="s">
        <v>167</v>
      </c>
      <c r="C2" s="78" t="s">
        <v>239</v>
      </c>
    </row>
    <row r="3" spans="2:18">
      <c r="B3" s="57" t="s">
        <v>169</v>
      </c>
      <c r="C3" s="78" t="s">
        <v>240</v>
      </c>
    </row>
    <row r="4" spans="2:18">
      <c r="B4" s="57" t="s">
        <v>170</v>
      </c>
      <c r="C4" s="78">
        <v>2112</v>
      </c>
    </row>
    <row r="6" spans="2:18" ht="26.25" customHeight="1">
      <c r="B6" s="126" t="s">
        <v>197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</row>
    <row r="7" spans="2:18" s="3" customFormat="1" ht="63">
      <c r="B7" s="13" t="s">
        <v>104</v>
      </c>
      <c r="C7" s="14" t="s">
        <v>37</v>
      </c>
      <c r="D7" s="14" t="s">
        <v>106</v>
      </c>
      <c r="E7" s="14" t="s">
        <v>15</v>
      </c>
      <c r="F7" s="14" t="s">
        <v>50</v>
      </c>
      <c r="G7" s="14" t="s">
        <v>90</v>
      </c>
      <c r="H7" s="14" t="s">
        <v>17</v>
      </c>
      <c r="I7" s="14" t="s">
        <v>19</v>
      </c>
      <c r="J7" s="14" t="s">
        <v>48</v>
      </c>
      <c r="K7" s="14" t="s">
        <v>171</v>
      </c>
      <c r="L7" s="14" t="s">
        <v>172</v>
      </c>
      <c r="M7" s="1"/>
    </row>
    <row r="8" spans="2:18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225</v>
      </c>
      <c r="K8" s="17" t="s">
        <v>20</v>
      </c>
      <c r="L8" s="17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8" s="4" customFormat="1" ht="18" customHeight="1">
      <c r="B10" s="79" t="s">
        <v>36</v>
      </c>
      <c r="C10" s="80"/>
      <c r="D10" s="80"/>
      <c r="E10" s="80"/>
      <c r="F10" s="80"/>
      <c r="G10" s="80"/>
      <c r="H10" s="80"/>
      <c r="I10" s="80"/>
      <c r="J10" s="88">
        <f>J11+J33</f>
        <v>67518.050430322008</v>
      </c>
      <c r="K10" s="89">
        <f>J10/$J$10</f>
        <v>1</v>
      </c>
      <c r="L10" s="89">
        <f>J10/'סכום נכסי הקרן'!$C$42</f>
        <v>0.10500892505372028</v>
      </c>
    </row>
    <row r="11" spans="2:18">
      <c r="B11" s="81" t="s">
        <v>218</v>
      </c>
      <c r="C11" s="82"/>
      <c r="D11" s="82"/>
      <c r="E11" s="82"/>
      <c r="F11" s="82"/>
      <c r="G11" s="82"/>
      <c r="H11" s="82"/>
      <c r="I11" s="82"/>
      <c r="J11" s="91">
        <f>J12+J20</f>
        <v>66109.507510322001</v>
      </c>
      <c r="K11" s="92">
        <f t="shared" ref="K11:K18" si="0">J11/$J$10</f>
        <v>0.97913827619395488</v>
      </c>
      <c r="L11" s="92">
        <f>J11/'סכום נכסי הקרן'!$C$42</f>
        <v>0.10281825786207986</v>
      </c>
    </row>
    <row r="12" spans="2:18">
      <c r="B12" s="102" t="s">
        <v>33</v>
      </c>
      <c r="C12" s="82"/>
      <c r="D12" s="82"/>
      <c r="E12" s="82"/>
      <c r="F12" s="82"/>
      <c r="G12" s="82"/>
      <c r="H12" s="82"/>
      <c r="I12" s="82"/>
      <c r="J12" s="91">
        <f>SUM(J13:J18)</f>
        <v>52983.464910322</v>
      </c>
      <c r="K12" s="92">
        <f t="shared" si="0"/>
        <v>0.78473037317628769</v>
      </c>
      <c r="L12" s="92">
        <f>J12/'סכום נכסי הקרן'!$C$42</f>
        <v>8.2403692944246737E-2</v>
      </c>
    </row>
    <row r="13" spans="2:18">
      <c r="B13" s="87" t="s">
        <v>599</v>
      </c>
      <c r="C13" s="84" t="s">
        <v>600</v>
      </c>
      <c r="D13" s="84">
        <v>12</v>
      </c>
      <c r="E13" s="84" t="s">
        <v>601</v>
      </c>
      <c r="F13" s="84" t="s">
        <v>602</v>
      </c>
      <c r="G13" s="97" t="s">
        <v>153</v>
      </c>
      <c r="H13" s="98">
        <v>0</v>
      </c>
      <c r="I13" s="98">
        <v>0</v>
      </c>
      <c r="J13" s="94">
        <v>69.538198098000009</v>
      </c>
      <c r="K13" s="95">
        <f t="shared" si="0"/>
        <v>1.0299201125447599E-3</v>
      </c>
      <c r="L13" s="95">
        <f>J13/'סכום נכסי הקרן'!$C$42</f>
        <v>1.0815080390953184E-4</v>
      </c>
    </row>
    <row r="14" spans="2:18">
      <c r="B14" s="87" t="s">
        <v>603</v>
      </c>
      <c r="C14" s="84" t="s">
        <v>604</v>
      </c>
      <c r="D14" s="84">
        <v>10</v>
      </c>
      <c r="E14" s="84" t="s">
        <v>601</v>
      </c>
      <c r="F14" s="84" t="s">
        <v>602</v>
      </c>
      <c r="G14" s="97" t="s">
        <v>153</v>
      </c>
      <c r="H14" s="98">
        <v>0</v>
      </c>
      <c r="I14" s="98">
        <v>0</v>
      </c>
      <c r="J14" s="94">
        <v>267.78066114700005</v>
      </c>
      <c r="K14" s="95">
        <f t="shared" si="0"/>
        <v>3.9660603266877077E-3</v>
      </c>
      <c r="L14" s="95">
        <f>J14/'סכום נכסי הקרן'!$C$42</f>
        <v>4.1647173160368287E-4</v>
      </c>
    </row>
    <row r="15" spans="2:18">
      <c r="B15" s="87" t="s">
        <v>603</v>
      </c>
      <c r="C15" s="84" t="s">
        <v>605</v>
      </c>
      <c r="D15" s="84">
        <v>10</v>
      </c>
      <c r="E15" s="84" t="s">
        <v>601</v>
      </c>
      <c r="F15" s="84" t="s">
        <v>602</v>
      </c>
      <c r="G15" s="97" t="s">
        <v>153</v>
      </c>
      <c r="H15" s="98">
        <v>0</v>
      </c>
      <c r="I15" s="98">
        <v>0</v>
      </c>
      <c r="J15" s="94">
        <v>52123.484300000004</v>
      </c>
      <c r="K15" s="95">
        <f t="shared" si="0"/>
        <v>0.77199332575206614</v>
      </c>
      <c r="L15" s="95">
        <f>J15/'סכום נכסי הקרן'!$C$42</f>
        <v>8.1066189285870976E-2</v>
      </c>
      <c r="R15" s="122"/>
    </row>
    <row r="16" spans="2:18">
      <c r="B16" s="87" t="s">
        <v>606</v>
      </c>
      <c r="C16" s="84" t="s">
        <v>607</v>
      </c>
      <c r="D16" s="84">
        <v>20</v>
      </c>
      <c r="E16" s="84" t="s">
        <v>601</v>
      </c>
      <c r="F16" s="84" t="s">
        <v>602</v>
      </c>
      <c r="G16" s="97" t="s">
        <v>153</v>
      </c>
      <c r="H16" s="98">
        <v>0</v>
      </c>
      <c r="I16" s="98">
        <v>0</v>
      </c>
      <c r="J16" s="94">
        <v>66.422791409999988</v>
      </c>
      <c r="K16" s="95">
        <f t="shared" si="0"/>
        <v>9.8377827835161914E-4</v>
      </c>
      <c r="L16" s="95">
        <f>J16/'סכום נכסי הקרן'!$C$42</f>
        <v>1.0330549950090315E-4</v>
      </c>
    </row>
    <row r="17" spans="2:12">
      <c r="B17" s="87" t="s">
        <v>608</v>
      </c>
      <c r="C17" s="84" t="s">
        <v>609</v>
      </c>
      <c r="D17" s="84">
        <v>11</v>
      </c>
      <c r="E17" s="84" t="s">
        <v>610</v>
      </c>
      <c r="F17" s="84" t="s">
        <v>602</v>
      </c>
      <c r="G17" s="97" t="s">
        <v>153</v>
      </c>
      <c r="H17" s="98">
        <v>0</v>
      </c>
      <c r="I17" s="98">
        <v>0</v>
      </c>
      <c r="J17" s="94">
        <v>151.476819667</v>
      </c>
      <c r="K17" s="95">
        <f t="shared" si="0"/>
        <v>2.2435010889913453E-3</v>
      </c>
      <c r="L17" s="95">
        <f>J17/'סכום נכסי הקרן'!$C$42</f>
        <v>2.3558763771183201E-4</v>
      </c>
    </row>
    <row r="18" spans="2:12">
      <c r="B18" s="87" t="s">
        <v>611</v>
      </c>
      <c r="C18" s="84" t="s">
        <v>612</v>
      </c>
      <c r="D18" s="84">
        <v>26</v>
      </c>
      <c r="E18" s="84" t="s">
        <v>610</v>
      </c>
      <c r="F18" s="84" t="s">
        <v>602</v>
      </c>
      <c r="G18" s="97" t="s">
        <v>153</v>
      </c>
      <c r="H18" s="98">
        <v>0</v>
      </c>
      <c r="I18" s="98">
        <v>0</v>
      </c>
      <c r="J18" s="94">
        <v>304.76213999999999</v>
      </c>
      <c r="K18" s="95">
        <f t="shared" si="0"/>
        <v>4.513787617646212E-3</v>
      </c>
      <c r="L18" s="95">
        <f>J18/'סכום נכסי הקרן'!$C$42</f>
        <v>4.7398798564982168E-4</v>
      </c>
    </row>
    <row r="19" spans="2:12">
      <c r="B19" s="83"/>
      <c r="C19" s="84"/>
      <c r="D19" s="84"/>
      <c r="E19" s="84"/>
      <c r="F19" s="84"/>
      <c r="G19" s="84"/>
      <c r="H19" s="84"/>
      <c r="I19" s="84"/>
      <c r="J19" s="84"/>
      <c r="K19" s="95"/>
      <c r="L19" s="84"/>
    </row>
    <row r="20" spans="2:12">
      <c r="B20" s="102" t="s">
        <v>34</v>
      </c>
      <c r="C20" s="82"/>
      <c r="D20" s="82"/>
      <c r="E20" s="82"/>
      <c r="F20" s="82"/>
      <c r="G20" s="82"/>
      <c r="H20" s="82"/>
      <c r="I20" s="82"/>
      <c r="J20" s="91">
        <f>SUM(J21:J31)</f>
        <v>13126.042600000001</v>
      </c>
      <c r="K20" s="92">
        <f t="shared" ref="K20:K31" si="1">J20/$J$10</f>
        <v>0.19440790301766714</v>
      </c>
      <c r="L20" s="92">
        <f>J20/'סכום נכסי הקרן'!$C$42</f>
        <v>2.0414564917833129E-2</v>
      </c>
    </row>
    <row r="21" spans="2:12">
      <c r="B21" s="87" t="s">
        <v>603</v>
      </c>
      <c r="C21" s="84" t="s">
        <v>613</v>
      </c>
      <c r="D21" s="84">
        <v>10</v>
      </c>
      <c r="E21" s="84" t="s">
        <v>601</v>
      </c>
      <c r="F21" s="84" t="s">
        <v>602</v>
      </c>
      <c r="G21" s="97" t="s">
        <v>152</v>
      </c>
      <c r="H21" s="98">
        <v>0</v>
      </c>
      <c r="I21" s="98">
        <v>0</v>
      </c>
      <c r="J21" s="94">
        <v>12663.3</v>
      </c>
      <c r="K21" s="95">
        <f t="shared" si="1"/>
        <v>0.18755428984236452</v>
      </c>
      <c r="L21" s="95">
        <f>J21/'סכום נכסי הקרן'!$C$42</f>
        <v>1.9694874365560586E-2</v>
      </c>
    </row>
    <row r="22" spans="2:12">
      <c r="B22" s="87" t="s">
        <v>603</v>
      </c>
      <c r="C22" s="84" t="s">
        <v>614</v>
      </c>
      <c r="D22" s="84">
        <v>10</v>
      </c>
      <c r="E22" s="84" t="s">
        <v>601</v>
      </c>
      <c r="F22" s="84" t="s">
        <v>602</v>
      </c>
      <c r="G22" s="97" t="s">
        <v>154</v>
      </c>
      <c r="H22" s="98">
        <v>0</v>
      </c>
      <c r="I22" s="98">
        <v>0</v>
      </c>
      <c r="J22" s="94">
        <v>28.838259999999998</v>
      </c>
      <c r="K22" s="95">
        <f t="shared" si="1"/>
        <v>4.2711926390352176E-4</v>
      </c>
      <c r="L22" s="95">
        <f>J22/'סכום נכסי הקרן'!$C$42</f>
        <v>4.485133477224509E-5</v>
      </c>
    </row>
    <row r="23" spans="2:12">
      <c r="B23" s="87" t="s">
        <v>603</v>
      </c>
      <c r="C23" s="84" t="s">
        <v>615</v>
      </c>
      <c r="D23" s="84">
        <v>10</v>
      </c>
      <c r="E23" s="84" t="s">
        <v>601</v>
      </c>
      <c r="F23" s="84" t="s">
        <v>602</v>
      </c>
      <c r="G23" s="97" t="s">
        <v>162</v>
      </c>
      <c r="H23" s="98">
        <v>0</v>
      </c>
      <c r="I23" s="98">
        <v>0</v>
      </c>
      <c r="J23" s="94">
        <v>24.97326</v>
      </c>
      <c r="K23" s="95">
        <f t="shared" si="1"/>
        <v>3.6987531246584452E-4</v>
      </c>
      <c r="L23" s="95">
        <f>J23/'סכום נכסי הקרן'!$C$42</f>
        <v>3.8840208965947235E-5</v>
      </c>
    </row>
    <row r="24" spans="2:12">
      <c r="B24" s="87" t="s">
        <v>603</v>
      </c>
      <c r="C24" s="84" t="s">
        <v>616</v>
      </c>
      <c r="D24" s="84">
        <v>10</v>
      </c>
      <c r="E24" s="84" t="s">
        <v>601</v>
      </c>
      <c r="F24" s="84" t="s">
        <v>602</v>
      </c>
      <c r="G24" s="97" t="s">
        <v>161</v>
      </c>
      <c r="H24" s="98">
        <v>0</v>
      </c>
      <c r="I24" s="98">
        <v>0</v>
      </c>
      <c r="J24" s="94">
        <v>51.617519999999999</v>
      </c>
      <c r="K24" s="95">
        <f t="shared" si="1"/>
        <v>7.6449956228029413E-4</v>
      </c>
      <c r="L24" s="95">
        <f>J24/'סכום נכסי הקרן'!$C$42</f>
        <v>8.0279277239093358E-5</v>
      </c>
    </row>
    <row r="25" spans="2:12">
      <c r="B25" s="87" t="s">
        <v>603</v>
      </c>
      <c r="C25" s="84" t="s">
        <v>617</v>
      </c>
      <c r="D25" s="84">
        <v>10</v>
      </c>
      <c r="E25" s="84" t="s">
        <v>601</v>
      </c>
      <c r="F25" s="84" t="s">
        <v>602</v>
      </c>
      <c r="G25" s="97" t="s">
        <v>156</v>
      </c>
      <c r="H25" s="98">
        <v>0</v>
      </c>
      <c r="I25" s="98">
        <v>0</v>
      </c>
      <c r="J25" s="94">
        <v>40.961370000000002</v>
      </c>
      <c r="K25" s="95">
        <f t="shared" si="1"/>
        <v>6.0667287842192292E-4</v>
      </c>
      <c r="L25" s="95">
        <f>J25/'סכום נכסי הקרן'!$C$42</f>
        <v>6.370606682233246E-5</v>
      </c>
    </row>
    <row r="26" spans="2:12">
      <c r="B26" s="87" t="s">
        <v>603</v>
      </c>
      <c r="C26" s="84" t="s">
        <v>618</v>
      </c>
      <c r="D26" s="84">
        <v>10</v>
      </c>
      <c r="E26" s="84" t="s">
        <v>601</v>
      </c>
      <c r="F26" s="84" t="s">
        <v>602</v>
      </c>
      <c r="G26" s="97" t="s">
        <v>155</v>
      </c>
      <c r="H26" s="98">
        <v>0</v>
      </c>
      <c r="I26" s="98">
        <v>0</v>
      </c>
      <c r="J26" s="94">
        <v>287.49958000000004</v>
      </c>
      <c r="K26" s="95">
        <f t="shared" si="1"/>
        <v>4.2581143585698894E-3</v>
      </c>
      <c r="L26" s="95">
        <f>J26/'סכום נכסי הקרן'!$C$42</f>
        <v>4.4714001154923569E-4</v>
      </c>
    </row>
    <row r="27" spans="2:12">
      <c r="B27" s="87" t="s">
        <v>611</v>
      </c>
      <c r="C27" s="84" t="s">
        <v>619</v>
      </c>
      <c r="D27" s="84">
        <v>26</v>
      </c>
      <c r="E27" s="84" t="s">
        <v>610</v>
      </c>
      <c r="F27" s="84" t="s">
        <v>602</v>
      </c>
      <c r="G27" s="97" t="s">
        <v>161</v>
      </c>
      <c r="H27" s="98">
        <v>0</v>
      </c>
      <c r="I27" s="98">
        <v>0</v>
      </c>
      <c r="J27" s="94">
        <v>2.1528299999999998</v>
      </c>
      <c r="K27" s="95">
        <f t="shared" si="1"/>
        <v>3.188525122214096E-5</v>
      </c>
      <c r="L27" s="95">
        <f>J27/'סכום נכסי הקרן'!$C$42</f>
        <v>3.348235955904843E-6</v>
      </c>
    </row>
    <row r="28" spans="2:12">
      <c r="B28" s="87" t="s">
        <v>611</v>
      </c>
      <c r="C28" s="84" t="s">
        <v>620</v>
      </c>
      <c r="D28" s="84">
        <v>26</v>
      </c>
      <c r="E28" s="84" t="s">
        <v>610</v>
      </c>
      <c r="F28" s="84" t="s">
        <v>602</v>
      </c>
      <c r="G28" s="97" t="s">
        <v>152</v>
      </c>
      <c r="H28" s="98">
        <v>0</v>
      </c>
      <c r="I28" s="98">
        <v>0</v>
      </c>
      <c r="J28" s="94">
        <v>24.857950000000002</v>
      </c>
      <c r="K28" s="95">
        <f t="shared" si="1"/>
        <v>3.6816747286939471E-4</v>
      </c>
      <c r="L28" s="95">
        <f>J28/'סכום נכסי הקרן'!$C$42</f>
        <v>3.8660870565759867E-5</v>
      </c>
    </row>
    <row r="29" spans="2:12">
      <c r="B29" s="87" t="s">
        <v>611</v>
      </c>
      <c r="C29" s="84" t="s">
        <v>621</v>
      </c>
      <c r="D29" s="84">
        <v>26</v>
      </c>
      <c r="E29" s="84" t="s">
        <v>610</v>
      </c>
      <c r="F29" s="84" t="s">
        <v>602</v>
      </c>
      <c r="G29" s="97" t="s">
        <v>154</v>
      </c>
      <c r="H29" s="98">
        <v>0</v>
      </c>
      <c r="I29" s="98">
        <v>0</v>
      </c>
      <c r="J29" s="94">
        <v>3.0600000000000002E-3</v>
      </c>
      <c r="K29" s="95">
        <f t="shared" si="1"/>
        <v>4.5321213816117089E-8</v>
      </c>
      <c r="L29" s="95">
        <f>J29/'סכום נכסי הקרן'!$C$42</f>
        <v>4.7591319449602711E-9</v>
      </c>
    </row>
    <row r="30" spans="2:12">
      <c r="B30" s="87" t="s">
        <v>611</v>
      </c>
      <c r="C30" s="84" t="s">
        <v>622</v>
      </c>
      <c r="D30" s="84">
        <v>26</v>
      </c>
      <c r="E30" s="84" t="s">
        <v>610</v>
      </c>
      <c r="F30" s="84" t="s">
        <v>602</v>
      </c>
      <c r="G30" s="97" t="s">
        <v>162</v>
      </c>
      <c r="H30" s="98">
        <v>0</v>
      </c>
      <c r="I30" s="98">
        <v>0</v>
      </c>
      <c r="J30" s="94">
        <v>0.23977000000000001</v>
      </c>
      <c r="K30" s="95">
        <f t="shared" si="1"/>
        <v>3.551198508722351E-6</v>
      </c>
      <c r="L30" s="95">
        <f>J30/'סכום נכסי הקרן'!$C$42</f>
        <v>3.7290753805330859E-7</v>
      </c>
    </row>
    <row r="31" spans="2:12">
      <c r="B31" s="87" t="s">
        <v>611</v>
      </c>
      <c r="C31" s="84" t="s">
        <v>623</v>
      </c>
      <c r="D31" s="84">
        <v>26</v>
      </c>
      <c r="E31" s="84" t="s">
        <v>610</v>
      </c>
      <c r="F31" s="84" t="s">
        <v>602</v>
      </c>
      <c r="G31" s="97" t="s">
        <v>155</v>
      </c>
      <c r="H31" s="98">
        <v>0</v>
      </c>
      <c r="I31" s="98">
        <v>0</v>
      </c>
      <c r="J31" s="94">
        <v>1.599</v>
      </c>
      <c r="K31" s="95">
        <f t="shared" si="1"/>
        <v>2.368255584704942E-5</v>
      </c>
      <c r="L31" s="95">
        <f>J31/'סכום נכסי הקרן'!$C$42</f>
        <v>2.4868797320233574E-6</v>
      </c>
    </row>
    <row r="32" spans="2:12">
      <c r="B32" s="83"/>
      <c r="C32" s="84"/>
      <c r="D32" s="84"/>
      <c r="E32" s="84"/>
      <c r="F32" s="84"/>
      <c r="G32" s="84"/>
      <c r="H32" s="84"/>
      <c r="I32" s="84"/>
      <c r="J32" s="84"/>
      <c r="K32" s="95"/>
      <c r="L32" s="84"/>
    </row>
    <row r="33" spans="2:12">
      <c r="B33" s="81" t="s">
        <v>217</v>
      </c>
      <c r="C33" s="82"/>
      <c r="D33" s="82"/>
      <c r="E33" s="82"/>
      <c r="F33" s="82"/>
      <c r="G33" s="82"/>
      <c r="H33" s="82"/>
      <c r="I33" s="82"/>
      <c r="J33" s="91">
        <f>J34</f>
        <v>1408.5429199999999</v>
      </c>
      <c r="K33" s="92">
        <f t="shared" ref="K33:K36" si="2">J33/$J$10</f>
        <v>2.0861723806045066E-2</v>
      </c>
      <c r="L33" s="92">
        <f>J33/'סכום נכסי הקרן'!$C$42</f>
        <v>2.1906671916403983E-3</v>
      </c>
    </row>
    <row r="34" spans="2:12" s="100" customFormat="1">
      <c r="B34" s="120" t="s">
        <v>35</v>
      </c>
      <c r="C34" s="115"/>
      <c r="D34" s="115"/>
      <c r="E34" s="115"/>
      <c r="F34" s="115"/>
      <c r="G34" s="115"/>
      <c r="H34" s="115"/>
      <c r="I34" s="115"/>
      <c r="J34" s="116">
        <f>J35+J36</f>
        <v>1408.5429199999999</v>
      </c>
      <c r="K34" s="118">
        <f t="shared" si="2"/>
        <v>2.0861723806045066E-2</v>
      </c>
      <c r="L34" s="118">
        <f>J34/'סכום נכסי הקרן'!$C$42</f>
        <v>2.1906671916403983E-3</v>
      </c>
    </row>
    <row r="35" spans="2:12">
      <c r="B35" s="87" t="s">
        <v>624</v>
      </c>
      <c r="C35" s="84" t="s">
        <v>625</v>
      </c>
      <c r="D35" s="84"/>
      <c r="E35" s="84" t="s">
        <v>243</v>
      </c>
      <c r="F35" s="84" t="s">
        <v>626</v>
      </c>
      <c r="G35" s="97"/>
      <c r="H35" s="84"/>
      <c r="I35" s="84"/>
      <c r="J35" s="94">
        <v>1226.94292</v>
      </c>
      <c r="K35" s="95">
        <f t="shared" si="2"/>
        <v>1.817207268545459E-2</v>
      </c>
      <c r="L35" s="95">
        <f>J35/'סכום נכסי הקרן'!$C$42</f>
        <v>1.9082298186976583E-3</v>
      </c>
    </row>
    <row r="36" spans="2:12">
      <c r="B36" s="87" t="s">
        <v>627</v>
      </c>
      <c r="C36" s="84" t="s">
        <v>628</v>
      </c>
      <c r="D36" s="84"/>
      <c r="E36" s="84" t="s">
        <v>243</v>
      </c>
      <c r="F36" s="84" t="s">
        <v>626</v>
      </c>
      <c r="G36" s="97"/>
      <c r="H36" s="84"/>
      <c r="I36" s="84"/>
      <c r="J36" s="94">
        <v>181.6</v>
      </c>
      <c r="K36" s="95">
        <f t="shared" si="2"/>
        <v>2.6896511205904781E-3</v>
      </c>
      <c r="L36" s="95">
        <f>J36/'סכום נכסי הקרן'!$C$42</f>
        <v>2.8243737294274024E-4</v>
      </c>
    </row>
    <row r="37" spans="2:12">
      <c r="D37" s="1"/>
    </row>
    <row r="38" spans="2:12">
      <c r="D38" s="1"/>
    </row>
    <row r="39" spans="2:12">
      <c r="D39" s="1"/>
    </row>
    <row r="40" spans="2:12">
      <c r="B40" s="99" t="s">
        <v>237</v>
      </c>
      <c r="D40" s="1"/>
    </row>
    <row r="41" spans="2:12">
      <c r="B41" s="108"/>
      <c r="D41" s="1"/>
    </row>
    <row r="42" spans="2:12">
      <c r="D42" s="1"/>
    </row>
    <row r="43" spans="2:12">
      <c r="D43" s="1"/>
    </row>
    <row r="44" spans="2:12">
      <c r="D44" s="1"/>
    </row>
    <row r="45" spans="2:12">
      <c r="D45" s="1"/>
    </row>
    <row r="46" spans="2:12">
      <c r="D46" s="1"/>
    </row>
    <row r="47" spans="2:12">
      <c r="D47" s="1"/>
    </row>
    <row r="48" spans="2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5:5">
      <c r="E513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78" t="s" vm="1">
        <v>238</v>
      </c>
    </row>
    <row r="2" spans="2:18">
      <c r="B2" s="57" t="s">
        <v>167</v>
      </c>
      <c r="C2" s="78" t="s">
        <v>239</v>
      </c>
    </row>
    <row r="3" spans="2:18">
      <c r="B3" s="57" t="s">
        <v>169</v>
      </c>
      <c r="C3" s="78" t="s">
        <v>240</v>
      </c>
    </row>
    <row r="4" spans="2:18">
      <c r="B4" s="57" t="s">
        <v>170</v>
      </c>
      <c r="C4" s="78">
        <v>2112</v>
      </c>
    </row>
    <row r="6" spans="2:18" ht="26.25" customHeight="1">
      <c r="B6" s="137" t="s">
        <v>209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78.75">
      <c r="B7" s="23" t="s">
        <v>105</v>
      </c>
      <c r="C7" s="31" t="s">
        <v>37</v>
      </c>
      <c r="D7" s="31" t="s">
        <v>49</v>
      </c>
      <c r="E7" s="31" t="s">
        <v>15</v>
      </c>
      <c r="F7" s="31" t="s">
        <v>50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206</v>
      </c>
      <c r="L7" s="31" t="s">
        <v>222</v>
      </c>
      <c r="M7" s="31" t="s">
        <v>207</v>
      </c>
      <c r="N7" s="31" t="s">
        <v>47</v>
      </c>
      <c r="O7" s="31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229</v>
      </c>
      <c r="M8" s="33" t="s">
        <v>225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237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S31" sqref="S30:S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78" t="s" vm="1">
        <v>238</v>
      </c>
    </row>
    <row r="2" spans="2:18">
      <c r="B2" s="57" t="s">
        <v>167</v>
      </c>
      <c r="C2" s="78" t="s">
        <v>239</v>
      </c>
    </row>
    <row r="3" spans="2:18">
      <c r="B3" s="57" t="s">
        <v>169</v>
      </c>
      <c r="C3" s="78" t="s">
        <v>240</v>
      </c>
    </row>
    <row r="4" spans="2:18">
      <c r="B4" s="57" t="s">
        <v>170</v>
      </c>
      <c r="C4" s="78">
        <v>2112</v>
      </c>
    </row>
    <row r="6" spans="2:18" ht="26.25" customHeight="1">
      <c r="B6" s="137" t="s">
        <v>211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78.75">
      <c r="B7" s="23" t="s">
        <v>105</v>
      </c>
      <c r="C7" s="31" t="s">
        <v>37</v>
      </c>
      <c r="D7" s="31" t="s">
        <v>49</v>
      </c>
      <c r="E7" s="31" t="s">
        <v>15</v>
      </c>
      <c r="F7" s="31" t="s">
        <v>50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206</v>
      </c>
      <c r="L7" s="31" t="s">
        <v>222</v>
      </c>
      <c r="M7" s="31" t="s">
        <v>207</v>
      </c>
      <c r="N7" s="31" t="s">
        <v>47</v>
      </c>
      <c r="O7" s="31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229</v>
      </c>
      <c r="M8" s="33" t="s">
        <v>225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237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168</v>
      </c>
      <c r="C1" s="78" t="s" vm="1">
        <v>238</v>
      </c>
    </row>
    <row r="2" spans="2:53">
      <c r="B2" s="57" t="s">
        <v>167</v>
      </c>
      <c r="C2" s="78" t="s">
        <v>239</v>
      </c>
    </row>
    <row r="3" spans="2:53">
      <c r="B3" s="57" t="s">
        <v>169</v>
      </c>
      <c r="C3" s="78" t="s">
        <v>240</v>
      </c>
    </row>
    <row r="4" spans="2:53">
      <c r="B4" s="57" t="s">
        <v>170</v>
      </c>
      <c r="C4" s="78">
        <v>2112</v>
      </c>
    </row>
    <row r="6" spans="2:53" ht="21.75" customHeight="1">
      <c r="B6" s="128" t="s">
        <v>198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30"/>
    </row>
    <row r="7" spans="2:53" ht="27.75" customHeight="1">
      <c r="B7" s="131" t="s">
        <v>75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3"/>
      <c r="AU7" s="3"/>
      <c r="AV7" s="3"/>
    </row>
    <row r="8" spans="2:53" s="3" customFormat="1" ht="66" customHeight="1">
      <c r="B8" s="23" t="s">
        <v>104</v>
      </c>
      <c r="C8" s="31" t="s">
        <v>37</v>
      </c>
      <c r="D8" s="31" t="s">
        <v>108</v>
      </c>
      <c r="E8" s="31" t="s">
        <v>15</v>
      </c>
      <c r="F8" s="31" t="s">
        <v>50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222</v>
      </c>
      <c r="M8" s="31" t="s">
        <v>221</v>
      </c>
      <c r="N8" s="31" t="s">
        <v>236</v>
      </c>
      <c r="O8" s="31" t="s">
        <v>48</v>
      </c>
      <c r="P8" s="31" t="s">
        <v>224</v>
      </c>
      <c r="Q8" s="31" t="s">
        <v>171</v>
      </c>
      <c r="R8" s="72" t="s">
        <v>173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229</v>
      </c>
      <c r="M9" s="33"/>
      <c r="N9" s="17" t="s">
        <v>225</v>
      </c>
      <c r="O9" s="33" t="s">
        <v>230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21" t="s">
        <v>103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9" t="s">
        <v>28</v>
      </c>
      <c r="C11" s="80"/>
      <c r="D11" s="80"/>
      <c r="E11" s="80"/>
      <c r="F11" s="80"/>
      <c r="G11" s="80"/>
      <c r="H11" s="88">
        <v>4.9622954841074156</v>
      </c>
      <c r="I11" s="80"/>
      <c r="J11" s="80"/>
      <c r="K11" s="89">
        <v>5.0130494450349875E-3</v>
      </c>
      <c r="L11" s="88"/>
      <c r="M11" s="90"/>
      <c r="N11" s="80"/>
      <c r="O11" s="88">
        <v>48171.589544193004</v>
      </c>
      <c r="P11" s="80"/>
      <c r="Q11" s="89">
        <f>O11/$O$11</f>
        <v>1</v>
      </c>
      <c r="R11" s="89">
        <f>O11/'סכום נכסי הקרן'!$C$42</f>
        <v>7.4919918509569638E-2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1" t="s">
        <v>218</v>
      </c>
      <c r="C12" s="82"/>
      <c r="D12" s="82"/>
      <c r="E12" s="82"/>
      <c r="F12" s="82"/>
      <c r="G12" s="82"/>
      <c r="H12" s="91">
        <v>4.9622954841074156</v>
      </c>
      <c r="I12" s="82"/>
      <c r="J12" s="82"/>
      <c r="K12" s="92">
        <v>5.0130494450349875E-3</v>
      </c>
      <c r="L12" s="91"/>
      <c r="M12" s="93"/>
      <c r="N12" s="82"/>
      <c r="O12" s="91">
        <v>48171.589544193004</v>
      </c>
      <c r="P12" s="82"/>
      <c r="Q12" s="92">
        <f t="shared" ref="Q12:Q26" si="0">O12/$O$11</f>
        <v>1</v>
      </c>
      <c r="R12" s="92">
        <f>O12/'סכום נכסי הקרן'!$C$42</f>
        <v>7.4919918509569638E-2</v>
      </c>
      <c r="AW12" s="4"/>
    </row>
    <row r="13" spans="2:53" s="100" customFormat="1">
      <c r="B13" s="120" t="s">
        <v>27</v>
      </c>
      <c r="C13" s="115"/>
      <c r="D13" s="115"/>
      <c r="E13" s="115"/>
      <c r="F13" s="115"/>
      <c r="G13" s="115"/>
      <c r="H13" s="116">
        <v>5.9630219200578489</v>
      </c>
      <c r="I13" s="115"/>
      <c r="J13" s="115"/>
      <c r="K13" s="118">
        <v>-4.8629933429989647E-3</v>
      </c>
      <c r="L13" s="116"/>
      <c r="M13" s="117"/>
      <c r="N13" s="115"/>
      <c r="O13" s="116">
        <v>15634.204766078001</v>
      </c>
      <c r="P13" s="115"/>
      <c r="Q13" s="118">
        <f t="shared" si="0"/>
        <v>0.32455239517755702</v>
      </c>
      <c r="R13" s="118">
        <f>O13/'סכום נכסי הקרן'!$C$42</f>
        <v>2.4315438998788214E-2</v>
      </c>
    </row>
    <row r="14" spans="2:53">
      <c r="B14" s="85" t="s">
        <v>26</v>
      </c>
      <c r="C14" s="82"/>
      <c r="D14" s="82"/>
      <c r="E14" s="82"/>
      <c r="F14" s="82"/>
      <c r="G14" s="82"/>
      <c r="H14" s="91">
        <v>5.9630219200578489</v>
      </c>
      <c r="I14" s="82"/>
      <c r="J14" s="82"/>
      <c r="K14" s="92">
        <v>-4.8629933429989647E-3</v>
      </c>
      <c r="L14" s="91"/>
      <c r="M14" s="93"/>
      <c r="N14" s="82"/>
      <c r="O14" s="91">
        <v>15634.204766078001</v>
      </c>
      <c r="P14" s="82"/>
      <c r="Q14" s="92">
        <f t="shared" si="0"/>
        <v>0.32455239517755702</v>
      </c>
      <c r="R14" s="92">
        <f>O14/'סכום נכסי הקרן'!$C$42</f>
        <v>2.4315438998788214E-2</v>
      </c>
    </row>
    <row r="15" spans="2:53">
      <c r="B15" s="86" t="s">
        <v>241</v>
      </c>
      <c r="C15" s="84" t="s">
        <v>242</v>
      </c>
      <c r="D15" s="97" t="s">
        <v>109</v>
      </c>
      <c r="E15" s="84" t="s">
        <v>243</v>
      </c>
      <c r="F15" s="84"/>
      <c r="G15" s="84"/>
      <c r="H15" s="94">
        <v>2.2300000000003162</v>
      </c>
      <c r="I15" s="97" t="s">
        <v>153</v>
      </c>
      <c r="J15" s="98">
        <v>0.04</v>
      </c>
      <c r="K15" s="95">
        <v>-1.1700000000000982E-2</v>
      </c>
      <c r="L15" s="94">
        <v>1285488.6181040001</v>
      </c>
      <c r="M15" s="96">
        <v>150.09</v>
      </c>
      <c r="N15" s="84"/>
      <c r="O15" s="94">
        <v>1929.3898477929999</v>
      </c>
      <c r="P15" s="95">
        <v>8.2679738570462071E-5</v>
      </c>
      <c r="Q15" s="95">
        <f t="shared" si="0"/>
        <v>4.0052443069642993E-2</v>
      </c>
      <c r="R15" s="95">
        <f>O15/'סכום נכסי הקרן'!$C$42</f>
        <v>3.0007257708868306E-3</v>
      </c>
    </row>
    <row r="16" spans="2:53" ht="20.25">
      <c r="B16" s="86" t="s">
        <v>244</v>
      </c>
      <c r="C16" s="84" t="s">
        <v>245</v>
      </c>
      <c r="D16" s="97" t="s">
        <v>109</v>
      </c>
      <c r="E16" s="84" t="s">
        <v>243</v>
      </c>
      <c r="F16" s="84"/>
      <c r="G16" s="84"/>
      <c r="H16" s="94">
        <v>4.860000000000146</v>
      </c>
      <c r="I16" s="97" t="s">
        <v>153</v>
      </c>
      <c r="J16" s="98">
        <v>0.04</v>
      </c>
      <c r="K16" s="95">
        <v>-4.6999999999968517E-3</v>
      </c>
      <c r="L16" s="94">
        <v>526554.85249299998</v>
      </c>
      <c r="M16" s="96">
        <v>156.80000000000001</v>
      </c>
      <c r="N16" s="84"/>
      <c r="O16" s="94">
        <v>825.63803395799994</v>
      </c>
      <c r="P16" s="95">
        <v>4.5322745455673804E-5</v>
      </c>
      <c r="Q16" s="95">
        <f t="shared" si="0"/>
        <v>1.7139522315338027E-2</v>
      </c>
      <c r="R16" s="95">
        <f>O16/'סכום נכסי הקרן'!$C$42</f>
        <v>1.2840916151580753E-3</v>
      </c>
      <c r="AU16" s="4"/>
    </row>
    <row r="17" spans="2:48" ht="20.25">
      <c r="B17" s="86" t="s">
        <v>246</v>
      </c>
      <c r="C17" s="84" t="s">
        <v>247</v>
      </c>
      <c r="D17" s="97" t="s">
        <v>109</v>
      </c>
      <c r="E17" s="84" t="s">
        <v>243</v>
      </c>
      <c r="F17" s="84"/>
      <c r="G17" s="84"/>
      <c r="H17" s="94">
        <v>7.9199999999982333</v>
      </c>
      <c r="I17" s="97" t="s">
        <v>153</v>
      </c>
      <c r="J17" s="98">
        <v>7.4999999999999997E-3</v>
      </c>
      <c r="K17" s="95">
        <v>-4.0000000000049989E-4</v>
      </c>
      <c r="L17" s="94">
        <v>2216865.3998520002</v>
      </c>
      <c r="M17" s="96">
        <v>108.29</v>
      </c>
      <c r="N17" s="84"/>
      <c r="O17" s="94">
        <v>2400.6435806969998</v>
      </c>
      <c r="P17" s="95">
        <v>1.5904775972579174E-4</v>
      </c>
      <c r="Q17" s="95">
        <f t="shared" si="0"/>
        <v>4.9835257740345688E-2</v>
      </c>
      <c r="R17" s="95">
        <f>O17/'סכום נכסי הקרן'!$C$42</f>
        <v>3.7336534488100989E-3</v>
      </c>
      <c r="AV17" s="4"/>
    </row>
    <row r="18" spans="2:48">
      <c r="B18" s="86" t="s">
        <v>248</v>
      </c>
      <c r="C18" s="84" t="s">
        <v>249</v>
      </c>
      <c r="D18" s="97" t="s">
        <v>109</v>
      </c>
      <c r="E18" s="84" t="s">
        <v>243</v>
      </c>
      <c r="F18" s="84"/>
      <c r="G18" s="84"/>
      <c r="H18" s="94">
        <v>13.360000000000252</v>
      </c>
      <c r="I18" s="97" t="s">
        <v>153</v>
      </c>
      <c r="J18" s="98">
        <v>0.04</v>
      </c>
      <c r="K18" s="95">
        <v>8.6999999999992205E-3</v>
      </c>
      <c r="L18" s="94">
        <v>1126458.5309879999</v>
      </c>
      <c r="M18" s="96">
        <v>182.1</v>
      </c>
      <c r="N18" s="84"/>
      <c r="O18" s="94">
        <v>2051.2809305680003</v>
      </c>
      <c r="P18" s="95">
        <v>6.9441875194948361E-5</v>
      </c>
      <c r="Q18" s="95">
        <f t="shared" si="0"/>
        <v>4.2582795169882004E-2</v>
      </c>
      <c r="R18" s="95">
        <f>O18/'סכום נכסי הקרן'!$C$42</f>
        <v>3.1902995440372555E-3</v>
      </c>
      <c r="AU18" s="3"/>
    </row>
    <row r="19" spans="2:48">
      <c r="B19" s="86" t="s">
        <v>250</v>
      </c>
      <c r="C19" s="84" t="s">
        <v>251</v>
      </c>
      <c r="D19" s="97" t="s">
        <v>109</v>
      </c>
      <c r="E19" s="84" t="s">
        <v>243</v>
      </c>
      <c r="F19" s="84"/>
      <c r="G19" s="84"/>
      <c r="H19" s="94">
        <v>17.589999999988461</v>
      </c>
      <c r="I19" s="97" t="s">
        <v>153</v>
      </c>
      <c r="J19" s="98">
        <v>2.75E-2</v>
      </c>
      <c r="K19" s="95">
        <v>1.2000000000018557E-2</v>
      </c>
      <c r="L19" s="94">
        <v>228948.64234800002</v>
      </c>
      <c r="M19" s="96">
        <v>141.22999999999999</v>
      </c>
      <c r="N19" s="84"/>
      <c r="O19" s="94">
        <v>323.34418574700004</v>
      </c>
      <c r="P19" s="95">
        <v>1.295319799059319E-5</v>
      </c>
      <c r="Q19" s="95">
        <f t="shared" si="0"/>
        <v>6.7123420424057521E-3</v>
      </c>
      <c r="R19" s="95">
        <f>O19/'סכום נכסי הקרן'!$C$42</f>
        <v>5.0288811882539717E-4</v>
      </c>
      <c r="AV19" s="3"/>
    </row>
    <row r="20" spans="2:48">
      <c r="B20" s="86" t="s">
        <v>252</v>
      </c>
      <c r="C20" s="84" t="s">
        <v>253</v>
      </c>
      <c r="D20" s="97" t="s">
        <v>109</v>
      </c>
      <c r="E20" s="84" t="s">
        <v>243</v>
      </c>
      <c r="F20" s="84"/>
      <c r="G20" s="84"/>
      <c r="H20" s="94">
        <v>4.3400000000008188</v>
      </c>
      <c r="I20" s="97" t="s">
        <v>153</v>
      </c>
      <c r="J20" s="98">
        <v>1.7500000000000002E-2</v>
      </c>
      <c r="K20" s="95">
        <v>-6.3000000000048885E-3</v>
      </c>
      <c r="L20" s="94">
        <v>881382.21735399996</v>
      </c>
      <c r="M20" s="96">
        <v>113.75</v>
      </c>
      <c r="N20" s="84"/>
      <c r="O20" s="94">
        <v>1002.5722833769998</v>
      </c>
      <c r="P20" s="95">
        <v>6.1544395908269485E-5</v>
      </c>
      <c r="Q20" s="95">
        <f t="shared" si="0"/>
        <v>2.0812522336578328E-2</v>
      </c>
      <c r="R20" s="95">
        <f>O20/'סכום נכסי הקרן'!$C$42</f>
        <v>1.5592724774350461E-3</v>
      </c>
    </row>
    <row r="21" spans="2:48">
      <c r="B21" s="86" t="s">
        <v>254</v>
      </c>
      <c r="C21" s="84" t="s">
        <v>255</v>
      </c>
      <c r="D21" s="97" t="s">
        <v>109</v>
      </c>
      <c r="E21" s="84" t="s">
        <v>243</v>
      </c>
      <c r="F21" s="84"/>
      <c r="G21" s="84"/>
      <c r="H21" s="94">
        <v>0.57999999999969409</v>
      </c>
      <c r="I21" s="97" t="s">
        <v>153</v>
      </c>
      <c r="J21" s="98">
        <v>0.03</v>
      </c>
      <c r="K21" s="95">
        <v>-2.0600000000016831E-2</v>
      </c>
      <c r="L21" s="94">
        <v>455094.68222900003</v>
      </c>
      <c r="M21" s="96">
        <v>114.9</v>
      </c>
      <c r="N21" s="84"/>
      <c r="O21" s="94">
        <v>522.90375985199989</v>
      </c>
      <c r="P21" s="95">
        <v>2.968604002248103E-5</v>
      </c>
      <c r="Q21" s="95">
        <f t="shared" si="0"/>
        <v>1.0855023984049432E-2</v>
      </c>
      <c r="R21" s="95">
        <f>O21/'סכום נכסי הקרן'!$C$42</f>
        <v>8.132575123044074E-4</v>
      </c>
    </row>
    <row r="22" spans="2:48">
      <c r="B22" s="86" t="s">
        <v>256</v>
      </c>
      <c r="C22" s="84" t="s">
        <v>257</v>
      </c>
      <c r="D22" s="97" t="s">
        <v>109</v>
      </c>
      <c r="E22" s="84" t="s">
        <v>243</v>
      </c>
      <c r="F22" s="84"/>
      <c r="G22" s="84"/>
      <c r="H22" s="94">
        <v>1.5800000000000238</v>
      </c>
      <c r="I22" s="97" t="s">
        <v>153</v>
      </c>
      <c r="J22" s="98">
        <v>1E-3</v>
      </c>
      <c r="K22" s="95">
        <v>-1.3500000000001797E-2</v>
      </c>
      <c r="L22" s="94">
        <v>2425936.7539329999</v>
      </c>
      <c r="M22" s="96">
        <v>103.3</v>
      </c>
      <c r="N22" s="84"/>
      <c r="O22" s="94">
        <v>2505.992655993</v>
      </c>
      <c r="P22" s="95">
        <v>1.6007037169513862E-4</v>
      </c>
      <c r="Q22" s="95">
        <f t="shared" si="0"/>
        <v>5.2022212256333834E-2</v>
      </c>
      <c r="R22" s="95">
        <f>O22/'סכום נכסי הקרן'!$C$42</f>
        <v>3.8974999029320659E-3</v>
      </c>
    </row>
    <row r="23" spans="2:48">
      <c r="B23" s="86" t="s">
        <v>258</v>
      </c>
      <c r="C23" s="84" t="s">
        <v>259</v>
      </c>
      <c r="D23" s="97" t="s">
        <v>109</v>
      </c>
      <c r="E23" s="84" t="s">
        <v>243</v>
      </c>
      <c r="F23" s="84"/>
      <c r="G23" s="84"/>
      <c r="H23" s="94">
        <v>6.4400000000031188</v>
      </c>
      <c r="I23" s="97" t="s">
        <v>153</v>
      </c>
      <c r="J23" s="98">
        <v>7.4999999999999997E-3</v>
      </c>
      <c r="K23" s="95">
        <v>-2.6999999999994112E-3</v>
      </c>
      <c r="L23" s="94">
        <v>631750.182118</v>
      </c>
      <c r="M23" s="96">
        <v>107.6</v>
      </c>
      <c r="N23" s="84"/>
      <c r="O23" s="94">
        <v>679.76323605199991</v>
      </c>
      <c r="P23" s="95">
        <v>4.5638709478279273E-5</v>
      </c>
      <c r="Q23" s="95">
        <f t="shared" si="0"/>
        <v>1.4111289299025095E-2</v>
      </c>
      <c r="R23" s="95">
        <f>O23/'סכום נכסי הקרן'!$C$42</f>
        <v>1.0572166443479224E-3</v>
      </c>
    </row>
    <row r="24" spans="2:48">
      <c r="B24" s="86" t="s">
        <v>260</v>
      </c>
      <c r="C24" s="84" t="s">
        <v>261</v>
      </c>
      <c r="D24" s="97" t="s">
        <v>109</v>
      </c>
      <c r="E24" s="84" t="s">
        <v>243</v>
      </c>
      <c r="F24" s="84"/>
      <c r="G24" s="84"/>
      <c r="H24" s="94">
        <v>9.9400000000011826</v>
      </c>
      <c r="I24" s="97" t="s">
        <v>153</v>
      </c>
      <c r="J24" s="98">
        <v>5.0000000000000001E-3</v>
      </c>
      <c r="K24" s="95">
        <v>2.6000000000018213E-3</v>
      </c>
      <c r="L24" s="94">
        <v>428399.17998199997</v>
      </c>
      <c r="M24" s="96">
        <v>102.54</v>
      </c>
      <c r="N24" s="84"/>
      <c r="O24" s="94">
        <v>439.28048484200002</v>
      </c>
      <c r="P24" s="95">
        <v>2.0554866339470696E-4</v>
      </c>
      <c r="Q24" s="95">
        <f t="shared" si="0"/>
        <v>9.1190780499157201E-3</v>
      </c>
      <c r="R24" s="95">
        <f>O24/'סכום נכסי הקרן'!$C$42</f>
        <v>6.8320058438209102E-4</v>
      </c>
    </row>
    <row r="25" spans="2:48">
      <c r="B25" s="86" t="s">
        <v>262</v>
      </c>
      <c r="C25" s="84" t="s">
        <v>263</v>
      </c>
      <c r="D25" s="97" t="s">
        <v>109</v>
      </c>
      <c r="E25" s="84" t="s">
        <v>243</v>
      </c>
      <c r="F25" s="84"/>
      <c r="G25" s="84"/>
      <c r="H25" s="94">
        <v>22.739999999993895</v>
      </c>
      <c r="I25" s="97" t="s">
        <v>153</v>
      </c>
      <c r="J25" s="98">
        <v>0.01</v>
      </c>
      <c r="K25" s="95">
        <v>1.4800000000018238E-2</v>
      </c>
      <c r="L25" s="94">
        <v>312064.90332000004</v>
      </c>
      <c r="M25" s="96">
        <v>91.35</v>
      </c>
      <c r="N25" s="84"/>
      <c r="O25" s="94">
        <v>285.07128865100003</v>
      </c>
      <c r="P25" s="95">
        <v>2.6210358322707892E-5</v>
      </c>
      <c r="Q25" s="95">
        <f t="shared" si="0"/>
        <v>5.917830226247223E-3</v>
      </c>
      <c r="R25" s="95">
        <f>O25/'סכום נכסי הקרן'!$C$42</f>
        <v>4.4336335830391004E-4</v>
      </c>
    </row>
    <row r="26" spans="2:48">
      <c r="B26" s="86" t="s">
        <v>264</v>
      </c>
      <c r="C26" s="84" t="s">
        <v>265</v>
      </c>
      <c r="D26" s="97" t="s">
        <v>109</v>
      </c>
      <c r="E26" s="84" t="s">
        <v>243</v>
      </c>
      <c r="F26" s="84"/>
      <c r="G26" s="84"/>
      <c r="H26" s="94">
        <v>3.3599999999998946</v>
      </c>
      <c r="I26" s="97" t="s">
        <v>153</v>
      </c>
      <c r="J26" s="98">
        <v>2.75E-2</v>
      </c>
      <c r="K26" s="95">
        <v>-8.5999999999989505E-3</v>
      </c>
      <c r="L26" s="94">
        <v>2252130.725753</v>
      </c>
      <c r="M26" s="96">
        <v>118.48</v>
      </c>
      <c r="N26" s="84"/>
      <c r="O26" s="94">
        <v>2668.3244785480001</v>
      </c>
      <c r="P26" s="95">
        <v>1.3582402315828008E-4</v>
      </c>
      <c r="Q26" s="95">
        <f t="shared" si="0"/>
        <v>5.5392078687792889E-2</v>
      </c>
      <c r="R26" s="95">
        <f>O26/'סכום נכסי הקרן'!$C$42</f>
        <v>4.149970021365113E-3</v>
      </c>
    </row>
    <row r="27" spans="2:48">
      <c r="B27" s="87"/>
      <c r="C27" s="84"/>
      <c r="D27" s="84"/>
      <c r="E27" s="84"/>
      <c r="F27" s="84"/>
      <c r="G27" s="84"/>
      <c r="H27" s="84"/>
      <c r="I27" s="84"/>
      <c r="J27" s="84"/>
      <c r="K27" s="95"/>
      <c r="L27" s="94"/>
      <c r="M27" s="96"/>
      <c r="N27" s="84"/>
      <c r="O27" s="84"/>
      <c r="P27" s="84"/>
      <c r="Q27" s="95"/>
      <c r="R27" s="84"/>
    </row>
    <row r="28" spans="2:48" s="100" customFormat="1">
      <c r="B28" s="120" t="s">
        <v>38</v>
      </c>
      <c r="C28" s="115"/>
      <c r="D28" s="115"/>
      <c r="E28" s="115"/>
      <c r="F28" s="115"/>
      <c r="G28" s="115"/>
      <c r="H28" s="116">
        <v>4.4814466967457518</v>
      </c>
      <c r="I28" s="115"/>
      <c r="J28" s="115"/>
      <c r="K28" s="118">
        <v>9.7584853883233534E-3</v>
      </c>
      <c r="L28" s="116"/>
      <c r="M28" s="117"/>
      <c r="N28" s="115"/>
      <c r="O28" s="116">
        <v>32537.384778115003</v>
      </c>
      <c r="P28" s="115"/>
      <c r="Q28" s="118">
        <f t="shared" ref="Q28:Q41" si="1">O28/$O$11</f>
        <v>0.67544760482244304</v>
      </c>
      <c r="R28" s="118">
        <f>O28/'סכום נכסי הקרן'!$C$42</f>
        <v>5.0604479510781432E-2</v>
      </c>
    </row>
    <row r="29" spans="2:48">
      <c r="B29" s="85" t="s">
        <v>23</v>
      </c>
      <c r="C29" s="82"/>
      <c r="D29" s="82"/>
      <c r="E29" s="82"/>
      <c r="F29" s="82"/>
      <c r="G29" s="82"/>
      <c r="H29" s="91">
        <v>0.61322269818823494</v>
      </c>
      <c r="I29" s="82"/>
      <c r="J29" s="82"/>
      <c r="K29" s="92">
        <v>2.9819387718254277E-3</v>
      </c>
      <c r="L29" s="91"/>
      <c r="M29" s="93"/>
      <c r="N29" s="82"/>
      <c r="O29" s="91">
        <v>9110.7561961739993</v>
      </c>
      <c r="P29" s="82"/>
      <c r="Q29" s="92">
        <f t="shared" si="1"/>
        <v>0.18913131749193615</v>
      </c>
      <c r="R29" s="92">
        <f>O29/'סכום נכסי הקרן'!$C$42</f>
        <v>1.4169702894103402E-2</v>
      </c>
    </row>
    <row r="30" spans="2:48">
      <c r="B30" s="86" t="s">
        <v>266</v>
      </c>
      <c r="C30" s="84" t="s">
        <v>267</v>
      </c>
      <c r="D30" s="97" t="s">
        <v>109</v>
      </c>
      <c r="E30" s="84" t="s">
        <v>243</v>
      </c>
      <c r="F30" s="84"/>
      <c r="G30" s="84"/>
      <c r="H30" s="94">
        <v>0.51000000000003209</v>
      </c>
      <c r="I30" s="97" t="s">
        <v>153</v>
      </c>
      <c r="J30" s="98">
        <v>0</v>
      </c>
      <c r="K30" s="95">
        <v>2.8000000000025643E-3</v>
      </c>
      <c r="L30" s="94">
        <v>1562083.599071</v>
      </c>
      <c r="M30" s="96">
        <v>99.86</v>
      </c>
      <c r="N30" s="84"/>
      <c r="O30" s="94">
        <v>1559.8966820449998</v>
      </c>
      <c r="P30" s="95">
        <v>1.7356484434122223E-4</v>
      </c>
      <c r="Q30" s="95">
        <f t="shared" si="1"/>
        <v>3.2382088629521723E-2</v>
      </c>
      <c r="R30" s="95">
        <f>O30/'סכום נכסי הקרן'!$C$42</f>
        <v>2.4260634412934293E-3</v>
      </c>
    </row>
    <row r="31" spans="2:48">
      <c r="B31" s="86" t="s">
        <v>268</v>
      </c>
      <c r="C31" s="84" t="s">
        <v>269</v>
      </c>
      <c r="D31" s="97" t="s">
        <v>109</v>
      </c>
      <c r="E31" s="84" t="s">
        <v>243</v>
      </c>
      <c r="F31" s="84"/>
      <c r="G31" s="84"/>
      <c r="H31" s="94">
        <v>0.60000000001014253</v>
      </c>
      <c r="I31" s="97" t="s">
        <v>153</v>
      </c>
      <c r="J31" s="98">
        <v>0</v>
      </c>
      <c r="K31" s="95">
        <v>2.6999999999442166E-3</v>
      </c>
      <c r="L31" s="94">
        <v>19750.566999999999</v>
      </c>
      <c r="M31" s="96">
        <v>99.84</v>
      </c>
      <c r="N31" s="84"/>
      <c r="O31" s="94">
        <v>19.718966092999999</v>
      </c>
      <c r="P31" s="95">
        <v>2.1945074444444443E-6</v>
      </c>
      <c r="Q31" s="95">
        <f t="shared" si="1"/>
        <v>4.0934846202053725E-4</v>
      </c>
      <c r="R31" s="95">
        <f>O31/'סכום נכסי הקרן'!$C$42</f>
        <v>3.0668353416596313E-5</v>
      </c>
    </row>
    <row r="32" spans="2:48">
      <c r="B32" s="86" t="s">
        <v>270</v>
      </c>
      <c r="C32" s="84" t="s">
        <v>271</v>
      </c>
      <c r="D32" s="97" t="s">
        <v>109</v>
      </c>
      <c r="E32" s="84" t="s">
        <v>243</v>
      </c>
      <c r="F32" s="84"/>
      <c r="G32" s="84"/>
      <c r="H32" s="94">
        <v>0.77000000000404845</v>
      </c>
      <c r="I32" s="97" t="s">
        <v>153</v>
      </c>
      <c r="J32" s="98">
        <v>0</v>
      </c>
      <c r="K32" s="95">
        <v>2.7000000000404843E-3</v>
      </c>
      <c r="L32" s="94">
        <v>94060.753997000007</v>
      </c>
      <c r="M32" s="96">
        <v>99.79</v>
      </c>
      <c r="N32" s="84"/>
      <c r="O32" s="94">
        <v>93.863226405999995</v>
      </c>
      <c r="P32" s="95">
        <v>1.0451194888555557E-5</v>
      </c>
      <c r="Q32" s="95">
        <f t="shared" si="1"/>
        <v>1.9485183547843924E-3</v>
      </c>
      <c r="R32" s="95">
        <f>O32/'סכום נכסי הקרן'!$C$42</f>
        <v>1.459828363548474E-4</v>
      </c>
    </row>
    <row r="33" spans="2:18">
      <c r="B33" s="86" t="s">
        <v>272</v>
      </c>
      <c r="C33" s="84" t="s">
        <v>273</v>
      </c>
      <c r="D33" s="97" t="s">
        <v>109</v>
      </c>
      <c r="E33" s="84" t="s">
        <v>243</v>
      </c>
      <c r="F33" s="84"/>
      <c r="G33" s="84"/>
      <c r="H33" s="94">
        <v>0.68000000000027949</v>
      </c>
      <c r="I33" s="97" t="s">
        <v>153</v>
      </c>
      <c r="J33" s="98">
        <v>0</v>
      </c>
      <c r="K33" s="95">
        <v>2.7000000000216586E-3</v>
      </c>
      <c r="L33" s="94">
        <v>143391.69790299999</v>
      </c>
      <c r="M33" s="96">
        <v>99.82</v>
      </c>
      <c r="N33" s="84"/>
      <c r="O33" s="94">
        <v>143.13359284699999</v>
      </c>
      <c r="P33" s="95">
        <v>1.5932410878111109E-5</v>
      </c>
      <c r="Q33" s="95">
        <f t="shared" si="1"/>
        <v>2.9713280006192877E-3</v>
      </c>
      <c r="R33" s="95">
        <f>O33/'סכום נכסי הקרן'!$C$42</f>
        <v>2.2261165167159955E-4</v>
      </c>
    </row>
    <row r="34" spans="2:18">
      <c r="B34" s="86" t="s">
        <v>274</v>
      </c>
      <c r="C34" s="84" t="s">
        <v>275</v>
      </c>
      <c r="D34" s="97" t="s">
        <v>109</v>
      </c>
      <c r="E34" s="84" t="s">
        <v>243</v>
      </c>
      <c r="F34" s="84"/>
      <c r="G34" s="84"/>
      <c r="H34" s="94">
        <v>0.85</v>
      </c>
      <c r="I34" s="97" t="s">
        <v>153</v>
      </c>
      <c r="J34" s="98">
        <v>0</v>
      </c>
      <c r="K34" s="95">
        <v>2.700000000001067E-3</v>
      </c>
      <c r="L34" s="94">
        <v>1879085.635</v>
      </c>
      <c r="M34" s="96">
        <v>99.77</v>
      </c>
      <c r="N34" s="84"/>
      <c r="O34" s="94">
        <v>1874.7637380399999</v>
      </c>
      <c r="P34" s="95">
        <v>2.0878729277777779E-4</v>
      </c>
      <c r="Q34" s="95">
        <f t="shared" si="1"/>
        <v>3.8918452884351605E-2</v>
      </c>
      <c r="R34" s="95">
        <f>O34/'סכום נכסי הקרן'!$C$42</f>
        <v>2.9157673186141482E-3</v>
      </c>
    </row>
    <row r="35" spans="2:18">
      <c r="B35" s="86" t="s">
        <v>276</v>
      </c>
      <c r="C35" s="84" t="s">
        <v>277</v>
      </c>
      <c r="D35" s="97" t="s">
        <v>109</v>
      </c>
      <c r="E35" s="84" t="s">
        <v>243</v>
      </c>
      <c r="F35" s="84"/>
      <c r="G35" s="84"/>
      <c r="H35" s="94">
        <v>0.93</v>
      </c>
      <c r="I35" s="97" t="s">
        <v>153</v>
      </c>
      <c r="J35" s="98">
        <v>0</v>
      </c>
      <c r="K35" s="95">
        <v>2.8999999999999998E-3</v>
      </c>
      <c r="L35" s="94">
        <v>1947239</v>
      </c>
      <c r="M35" s="96">
        <v>99.73</v>
      </c>
      <c r="N35" s="84"/>
      <c r="O35" s="94">
        <v>1941.9814546999999</v>
      </c>
      <c r="P35" s="95">
        <v>2.1635988888888888E-4</v>
      </c>
      <c r="Q35" s="95">
        <f t="shared" si="1"/>
        <v>4.0313833798621287E-2</v>
      </c>
      <c r="R35" s="95">
        <f>O35/'סכום נכסי הקרן'!$C$42</f>
        <v>3.0203091430010417E-3</v>
      </c>
    </row>
    <row r="36" spans="2:18">
      <c r="B36" s="86" t="s">
        <v>278</v>
      </c>
      <c r="C36" s="84" t="s">
        <v>279</v>
      </c>
      <c r="D36" s="97" t="s">
        <v>109</v>
      </c>
      <c r="E36" s="84" t="s">
        <v>243</v>
      </c>
      <c r="F36" s="84"/>
      <c r="G36" s="84"/>
      <c r="H36" s="94">
        <v>9.9999999968055624E-3</v>
      </c>
      <c r="I36" s="97" t="s">
        <v>153</v>
      </c>
      <c r="J36" s="98">
        <v>0</v>
      </c>
      <c r="K36" s="95">
        <v>1.8400000000019661E-2</v>
      </c>
      <c r="L36" s="94">
        <v>122099.396079</v>
      </c>
      <c r="M36" s="96">
        <v>99.99</v>
      </c>
      <c r="N36" s="84"/>
      <c r="O36" s="94">
        <v>122.087186139</v>
      </c>
      <c r="P36" s="95">
        <v>1.109994509809091E-5</v>
      </c>
      <c r="Q36" s="95">
        <f t="shared" si="1"/>
        <v>2.5344230342865524E-3</v>
      </c>
      <c r="R36" s="95">
        <f>O36/'סכום נכסי הקרן'!$C$42</f>
        <v>1.8987876719752473E-4</v>
      </c>
    </row>
    <row r="37" spans="2:18">
      <c r="B37" s="86" t="s">
        <v>280</v>
      </c>
      <c r="C37" s="84" t="s">
        <v>281</v>
      </c>
      <c r="D37" s="97" t="s">
        <v>109</v>
      </c>
      <c r="E37" s="84" t="s">
        <v>243</v>
      </c>
      <c r="F37" s="84"/>
      <c r="G37" s="84"/>
      <c r="H37" s="94">
        <v>9.9999999999203365E-2</v>
      </c>
      <c r="I37" s="97" t="s">
        <v>153</v>
      </c>
      <c r="J37" s="98">
        <v>0</v>
      </c>
      <c r="K37" s="95">
        <v>2.9999999999761012E-3</v>
      </c>
      <c r="L37" s="94">
        <v>125567.46211899999</v>
      </c>
      <c r="M37" s="96">
        <v>99.97</v>
      </c>
      <c r="N37" s="84"/>
      <c r="O37" s="94">
        <v>125.52979189100002</v>
      </c>
      <c r="P37" s="95">
        <v>1.1415223828999999E-5</v>
      </c>
      <c r="Q37" s="95">
        <f t="shared" si="1"/>
        <v>2.6058885139307675E-3</v>
      </c>
      <c r="R37" s="95">
        <f>O37/'סכום נכסי הקרן'!$C$42</f>
        <v>1.9523295510871666E-4</v>
      </c>
    </row>
    <row r="38" spans="2:18">
      <c r="B38" s="86" t="s">
        <v>282</v>
      </c>
      <c r="C38" s="84" t="s">
        <v>283</v>
      </c>
      <c r="D38" s="97" t="s">
        <v>109</v>
      </c>
      <c r="E38" s="84" t="s">
        <v>243</v>
      </c>
      <c r="F38" s="84"/>
      <c r="G38" s="84"/>
      <c r="H38" s="94">
        <v>0.17999999999486219</v>
      </c>
      <c r="I38" s="97" t="s">
        <v>153</v>
      </c>
      <c r="J38" s="98">
        <v>0</v>
      </c>
      <c r="K38" s="95">
        <v>2.2000000000908996E-3</v>
      </c>
      <c r="L38" s="94">
        <v>50625.432230000006</v>
      </c>
      <c r="M38" s="96">
        <v>99.96</v>
      </c>
      <c r="N38" s="84"/>
      <c r="O38" s="94">
        <v>50.605182057</v>
      </c>
      <c r="P38" s="95">
        <v>4.6023120209090916E-6</v>
      </c>
      <c r="Q38" s="95">
        <f t="shared" si="1"/>
        <v>1.0505192487072572E-3</v>
      </c>
      <c r="R38" s="95">
        <f>O38/'סכום נכסי הקרן'!$C$42</f>
        <v>7.8704816505882042E-5</v>
      </c>
    </row>
    <row r="39" spans="2:18">
      <c r="B39" s="86" t="s">
        <v>284</v>
      </c>
      <c r="C39" s="84" t="s">
        <v>285</v>
      </c>
      <c r="D39" s="97" t="s">
        <v>109</v>
      </c>
      <c r="E39" s="84" t="s">
        <v>243</v>
      </c>
      <c r="F39" s="84"/>
      <c r="G39" s="84"/>
      <c r="H39" s="94">
        <v>0.25000000000082889</v>
      </c>
      <c r="I39" s="97" t="s">
        <v>153</v>
      </c>
      <c r="J39" s="98">
        <v>0</v>
      </c>
      <c r="K39" s="95">
        <v>3.0999999999970162E-3</v>
      </c>
      <c r="L39" s="94">
        <v>301844.58290099999</v>
      </c>
      <c r="M39" s="96">
        <v>99.92</v>
      </c>
      <c r="N39" s="84"/>
      <c r="O39" s="94">
        <v>301.603107239</v>
      </c>
      <c r="P39" s="95">
        <v>3.3538286988999998E-5</v>
      </c>
      <c r="Q39" s="95">
        <f t="shared" si="1"/>
        <v>6.2610162980465253E-3</v>
      </c>
      <c r="R39" s="95">
        <f>O39/'סכום נכסי הקרן'!$C$42</f>
        <v>4.6907483083673311E-4</v>
      </c>
    </row>
    <row r="40" spans="2:18">
      <c r="B40" s="86" t="s">
        <v>286</v>
      </c>
      <c r="C40" s="84" t="s">
        <v>287</v>
      </c>
      <c r="D40" s="97" t="s">
        <v>109</v>
      </c>
      <c r="E40" s="84" t="s">
        <v>243</v>
      </c>
      <c r="F40" s="84"/>
      <c r="G40" s="84"/>
      <c r="H40" s="94">
        <v>0.3499999999998723</v>
      </c>
      <c r="I40" s="97" t="s">
        <v>153</v>
      </c>
      <c r="J40" s="98">
        <v>0</v>
      </c>
      <c r="K40" s="95">
        <v>2.6000000000017875E-3</v>
      </c>
      <c r="L40" s="94">
        <v>1567582.251504</v>
      </c>
      <c r="M40" s="96">
        <v>99.91</v>
      </c>
      <c r="N40" s="84"/>
      <c r="O40" s="94">
        <v>1566.171427472</v>
      </c>
      <c r="P40" s="95">
        <v>1.7417580572266666E-4</v>
      </c>
      <c r="Q40" s="95">
        <f t="shared" si="1"/>
        <v>3.251234684782784E-2</v>
      </c>
      <c r="R40" s="95">
        <f>O40/'סכום נכסי הקרן'!$C$42</f>
        <v>2.4358223763941253E-3</v>
      </c>
    </row>
    <row r="41" spans="2:18">
      <c r="B41" s="86" t="s">
        <v>288</v>
      </c>
      <c r="C41" s="84" t="s">
        <v>289</v>
      </c>
      <c r="D41" s="97" t="s">
        <v>109</v>
      </c>
      <c r="E41" s="84" t="s">
        <v>243</v>
      </c>
      <c r="F41" s="84"/>
      <c r="G41" s="84"/>
      <c r="H41" s="94">
        <v>0.4299999999997331</v>
      </c>
      <c r="I41" s="97" t="s">
        <v>153</v>
      </c>
      <c r="J41" s="98">
        <v>0</v>
      </c>
      <c r="K41" s="95">
        <v>2.7999999999954246E-3</v>
      </c>
      <c r="L41" s="94">
        <v>1312977.4141299999</v>
      </c>
      <c r="M41" s="96">
        <v>99.88</v>
      </c>
      <c r="N41" s="84"/>
      <c r="O41" s="94">
        <v>1311.401841245</v>
      </c>
      <c r="P41" s="95">
        <v>1.4588637934777776E-4</v>
      </c>
      <c r="Q41" s="95">
        <f t="shared" si="1"/>
        <v>2.7223553419218383E-2</v>
      </c>
      <c r="R41" s="95">
        <f>O41/'סכום נכסי הקרן'!$C$42</f>
        <v>2.0395864037087573E-3</v>
      </c>
    </row>
    <row r="42" spans="2:18">
      <c r="B42" s="87"/>
      <c r="C42" s="84"/>
      <c r="D42" s="84"/>
      <c r="E42" s="84"/>
      <c r="F42" s="84"/>
      <c r="G42" s="84"/>
      <c r="H42" s="84"/>
      <c r="I42" s="84"/>
      <c r="J42" s="84"/>
      <c r="K42" s="95"/>
      <c r="L42" s="94"/>
      <c r="M42" s="96"/>
      <c r="N42" s="84"/>
      <c r="O42" s="84"/>
      <c r="P42" s="84"/>
      <c r="Q42" s="95"/>
      <c r="R42" s="84"/>
    </row>
    <row r="43" spans="2:18">
      <c r="B43" s="85" t="s">
        <v>24</v>
      </c>
      <c r="C43" s="82"/>
      <c r="D43" s="82"/>
      <c r="E43" s="82"/>
      <c r="F43" s="82"/>
      <c r="G43" s="82"/>
      <c r="H43" s="91">
        <v>6.0074915854827076</v>
      </c>
      <c r="I43" s="82"/>
      <c r="J43" s="82"/>
      <c r="K43" s="92">
        <v>1.243664408253151E-2</v>
      </c>
      <c r="L43" s="91"/>
      <c r="M43" s="93"/>
      <c r="N43" s="82"/>
      <c r="O43" s="91">
        <v>23321.689682143002</v>
      </c>
      <c r="P43" s="82"/>
      <c r="Q43" s="92">
        <f t="shared" ref="Q43:Q60" si="2">O43/$O$11</f>
        <v>0.48413784769853807</v>
      </c>
      <c r="R43" s="92">
        <f>O43/'סכום נכסי הקרן'!$C$42</f>
        <v>3.6271568096972913E-2</v>
      </c>
    </row>
    <row r="44" spans="2:18">
      <c r="B44" s="86" t="s">
        <v>290</v>
      </c>
      <c r="C44" s="84" t="s">
        <v>291</v>
      </c>
      <c r="D44" s="97" t="s">
        <v>109</v>
      </c>
      <c r="E44" s="84" t="s">
        <v>243</v>
      </c>
      <c r="F44" s="84"/>
      <c r="G44" s="84"/>
      <c r="H44" s="94">
        <v>6.3499999999940684</v>
      </c>
      <c r="I44" s="97" t="s">
        <v>153</v>
      </c>
      <c r="J44" s="98">
        <v>6.25E-2</v>
      </c>
      <c r="K44" s="95">
        <v>1.5199999999989633E-2</v>
      </c>
      <c r="L44" s="94">
        <v>736073.15258400002</v>
      </c>
      <c r="M44" s="96">
        <v>136.28</v>
      </c>
      <c r="N44" s="84"/>
      <c r="O44" s="94">
        <v>1003.1204903770001</v>
      </c>
      <c r="P44" s="95">
        <v>4.3394422169348286E-5</v>
      </c>
      <c r="Q44" s="95">
        <f t="shared" si="2"/>
        <v>2.0823902633661889E-2</v>
      </c>
      <c r="R44" s="95">
        <f>O44/'סכום נכסי הקרן'!$C$42</f>
        <v>1.5601250883651612E-3</v>
      </c>
    </row>
    <row r="45" spans="2:18">
      <c r="B45" s="86" t="s">
        <v>292</v>
      </c>
      <c r="C45" s="84" t="s">
        <v>293</v>
      </c>
      <c r="D45" s="97" t="s">
        <v>109</v>
      </c>
      <c r="E45" s="84" t="s">
        <v>243</v>
      </c>
      <c r="F45" s="84"/>
      <c r="G45" s="84"/>
      <c r="H45" s="94">
        <v>4.6799999999975981</v>
      </c>
      <c r="I45" s="97" t="s">
        <v>153</v>
      </c>
      <c r="J45" s="98">
        <v>3.7499999999999999E-2</v>
      </c>
      <c r="K45" s="95">
        <v>1.1099999999989492E-2</v>
      </c>
      <c r="L45" s="94">
        <v>767862.34017600003</v>
      </c>
      <c r="M45" s="96">
        <v>112.79</v>
      </c>
      <c r="N45" s="84"/>
      <c r="O45" s="94">
        <v>866.07193348099997</v>
      </c>
      <c r="P45" s="95">
        <v>4.732008397468267E-5</v>
      </c>
      <c r="Q45" s="95">
        <f t="shared" si="2"/>
        <v>1.7978894648814914E-2</v>
      </c>
      <c r="R45" s="95">
        <f>O45/'סכום נכסי הקרן'!$C$42</f>
        <v>1.3469773219813509E-3</v>
      </c>
    </row>
    <row r="46" spans="2:18">
      <c r="B46" s="86" t="s">
        <v>294</v>
      </c>
      <c r="C46" s="84" t="s">
        <v>295</v>
      </c>
      <c r="D46" s="97" t="s">
        <v>109</v>
      </c>
      <c r="E46" s="84" t="s">
        <v>243</v>
      </c>
      <c r="F46" s="84"/>
      <c r="G46" s="84"/>
      <c r="H46" s="94">
        <v>18.410000000001954</v>
      </c>
      <c r="I46" s="97" t="s">
        <v>153</v>
      </c>
      <c r="J46" s="98">
        <v>3.7499999999999999E-2</v>
      </c>
      <c r="K46" s="95">
        <v>3.1000000000004194E-2</v>
      </c>
      <c r="L46" s="94">
        <v>1916960.1574860001</v>
      </c>
      <c r="M46" s="96">
        <v>112.1</v>
      </c>
      <c r="N46" s="84"/>
      <c r="O46" s="94">
        <v>2148.9123365409996</v>
      </c>
      <c r="P46" s="95">
        <v>1.8161543297952801E-4</v>
      </c>
      <c r="Q46" s="95">
        <f t="shared" si="2"/>
        <v>4.4609537631503111E-2</v>
      </c>
      <c r="R46" s="95">
        <f>O46/'סכום נכסי הקרן'!$C$42</f>
        <v>3.3421429241017936E-3</v>
      </c>
    </row>
    <row r="47" spans="2:18">
      <c r="B47" s="86" t="s">
        <v>296</v>
      </c>
      <c r="C47" s="84" t="s">
        <v>297</v>
      </c>
      <c r="D47" s="97" t="s">
        <v>109</v>
      </c>
      <c r="E47" s="84" t="s">
        <v>243</v>
      </c>
      <c r="F47" s="84"/>
      <c r="G47" s="84"/>
      <c r="H47" s="94">
        <v>0.15999999999949086</v>
      </c>
      <c r="I47" s="97" t="s">
        <v>153</v>
      </c>
      <c r="J47" s="98">
        <v>2.2499999999999999E-2</v>
      </c>
      <c r="K47" s="95">
        <v>2.3999999999923627E-3</v>
      </c>
      <c r="L47" s="94">
        <v>307459.11881999997</v>
      </c>
      <c r="M47" s="96">
        <v>102.21</v>
      </c>
      <c r="N47" s="84"/>
      <c r="O47" s="94">
        <v>314.25397335100001</v>
      </c>
      <c r="P47" s="95">
        <v>2.0643498522819866E-5</v>
      </c>
      <c r="Q47" s="95">
        <f t="shared" si="2"/>
        <v>6.5236371962087919E-3</v>
      </c>
      <c r="R47" s="95">
        <f>O47/'סכום נכסי הקרן'!$C$42</f>
        <v>4.8875036712596009E-4</v>
      </c>
    </row>
    <row r="48" spans="2:18">
      <c r="B48" s="86" t="s">
        <v>298</v>
      </c>
      <c r="C48" s="84" t="s">
        <v>299</v>
      </c>
      <c r="D48" s="97" t="s">
        <v>109</v>
      </c>
      <c r="E48" s="84" t="s">
        <v>243</v>
      </c>
      <c r="F48" s="84"/>
      <c r="G48" s="84"/>
      <c r="H48" s="94">
        <v>0.65999999999985348</v>
      </c>
      <c r="I48" s="97" t="s">
        <v>153</v>
      </c>
      <c r="J48" s="98">
        <v>0</v>
      </c>
      <c r="K48" s="95">
        <v>3.1999999999970685E-3</v>
      </c>
      <c r="L48" s="94">
        <v>820442.63811399997</v>
      </c>
      <c r="M48" s="96">
        <v>99.79</v>
      </c>
      <c r="N48" s="84"/>
      <c r="O48" s="94">
        <v>818.71970858199995</v>
      </c>
      <c r="P48" s="95">
        <v>7.1506058447674034E-4</v>
      </c>
      <c r="Q48" s="95">
        <f t="shared" si="2"/>
        <v>1.6995903941075058E-2</v>
      </c>
      <c r="R48" s="95">
        <f>O48/'סכום נכסי הקרן'!$C$42</f>
        <v>1.2733317382618169E-3</v>
      </c>
    </row>
    <row r="49" spans="2:18">
      <c r="B49" s="86" t="s">
        <v>300</v>
      </c>
      <c r="C49" s="84" t="s">
        <v>301</v>
      </c>
      <c r="D49" s="97" t="s">
        <v>109</v>
      </c>
      <c r="E49" s="84" t="s">
        <v>243</v>
      </c>
      <c r="F49" s="84"/>
      <c r="G49" s="84"/>
      <c r="H49" s="94">
        <v>3.6000000000002523</v>
      </c>
      <c r="I49" s="97" t="s">
        <v>153</v>
      </c>
      <c r="J49" s="98">
        <v>1.2500000000000001E-2</v>
      </c>
      <c r="K49" s="95">
        <v>8.6999999999992431E-3</v>
      </c>
      <c r="L49" s="94">
        <v>779217.98926599999</v>
      </c>
      <c r="M49" s="96">
        <v>101.77</v>
      </c>
      <c r="N49" s="84"/>
      <c r="O49" s="94">
        <v>793.01017543800003</v>
      </c>
      <c r="P49" s="95">
        <v>6.7068609692907152E-5</v>
      </c>
      <c r="Q49" s="95">
        <f t="shared" si="2"/>
        <v>1.6462196554890226E-2</v>
      </c>
      <c r="R49" s="95">
        <f>O49/'סכום נכסי הקרן'!$C$42</f>
        <v>1.2333464243808937E-3</v>
      </c>
    </row>
    <row r="50" spans="2:18">
      <c r="B50" s="86" t="s">
        <v>302</v>
      </c>
      <c r="C50" s="84" t="s">
        <v>303</v>
      </c>
      <c r="D50" s="97" t="s">
        <v>109</v>
      </c>
      <c r="E50" s="84" t="s">
        <v>243</v>
      </c>
      <c r="F50" s="84"/>
      <c r="G50" s="84"/>
      <c r="H50" s="94">
        <v>4.5200000000157976</v>
      </c>
      <c r="I50" s="97" t="s">
        <v>153</v>
      </c>
      <c r="J50" s="98">
        <v>1.4999999999999999E-2</v>
      </c>
      <c r="K50" s="95">
        <v>1.0800000000019065E-2</v>
      </c>
      <c r="L50" s="94">
        <v>143429.81761299999</v>
      </c>
      <c r="M50" s="96">
        <v>102.39</v>
      </c>
      <c r="N50" s="84"/>
      <c r="O50" s="94">
        <v>146.85779065899999</v>
      </c>
      <c r="P50" s="95">
        <v>2.0071031308217854E-5</v>
      </c>
      <c r="Q50" s="95">
        <f t="shared" si="2"/>
        <v>3.0486390847508046E-3</v>
      </c>
      <c r="R50" s="95">
        <f>O50/'סכום נכסי הקרן'!$C$42</f>
        <v>2.2840379179461928E-4</v>
      </c>
    </row>
    <row r="51" spans="2:18">
      <c r="B51" s="86" t="s">
        <v>304</v>
      </c>
      <c r="C51" s="84" t="s">
        <v>305</v>
      </c>
      <c r="D51" s="97" t="s">
        <v>109</v>
      </c>
      <c r="E51" s="84" t="s">
        <v>243</v>
      </c>
      <c r="F51" s="84"/>
      <c r="G51" s="84"/>
      <c r="H51" s="94">
        <v>1.8299999999999736</v>
      </c>
      <c r="I51" s="97" t="s">
        <v>153</v>
      </c>
      <c r="J51" s="98">
        <v>5.0000000000000001E-3</v>
      </c>
      <c r="K51" s="95">
        <v>4.8000000000010404E-3</v>
      </c>
      <c r="L51" s="94">
        <v>1919659.3047580002</v>
      </c>
      <c r="M51" s="96">
        <v>100.12</v>
      </c>
      <c r="N51" s="84"/>
      <c r="O51" s="94">
        <v>1921.9629327350001</v>
      </c>
      <c r="P51" s="95">
        <v>1.376045903259564E-4</v>
      </c>
      <c r="Q51" s="95">
        <f t="shared" si="2"/>
        <v>3.9898266819112869E-2</v>
      </c>
      <c r="R51" s="95">
        <f>O51/'סכום נכסי הקרן'!$C$42</f>
        <v>2.9891748987610025E-3</v>
      </c>
    </row>
    <row r="52" spans="2:18">
      <c r="B52" s="86" t="s">
        <v>306</v>
      </c>
      <c r="C52" s="84" t="s">
        <v>307</v>
      </c>
      <c r="D52" s="97" t="s">
        <v>109</v>
      </c>
      <c r="E52" s="84" t="s">
        <v>243</v>
      </c>
      <c r="F52" s="84"/>
      <c r="G52" s="84"/>
      <c r="H52" s="94">
        <v>2.7000000000006583</v>
      </c>
      <c r="I52" s="97" t="s">
        <v>153</v>
      </c>
      <c r="J52" s="98">
        <v>5.5E-2</v>
      </c>
      <c r="K52" s="95">
        <v>6.8000000000026338E-3</v>
      </c>
      <c r="L52" s="94">
        <v>1724947.638909</v>
      </c>
      <c r="M52" s="96">
        <v>114.42</v>
      </c>
      <c r="N52" s="84"/>
      <c r="O52" s="94">
        <v>1973.6851073610003</v>
      </c>
      <c r="P52" s="95">
        <v>9.6058274616560389E-5</v>
      </c>
      <c r="Q52" s="95">
        <f t="shared" si="2"/>
        <v>4.0971973855052586E-2</v>
      </c>
      <c r="R52" s="95">
        <f>O52/'סכום נכסי הקרן'!$C$42</f>
        <v>3.0696169423967577E-3</v>
      </c>
    </row>
    <row r="53" spans="2:18">
      <c r="B53" s="86" t="s">
        <v>308</v>
      </c>
      <c r="C53" s="84" t="s">
        <v>309</v>
      </c>
      <c r="D53" s="97" t="s">
        <v>109</v>
      </c>
      <c r="E53" s="84" t="s">
        <v>243</v>
      </c>
      <c r="F53" s="84"/>
      <c r="G53" s="84"/>
      <c r="H53" s="94">
        <v>15.100000000000886</v>
      </c>
      <c r="I53" s="97" t="s">
        <v>153</v>
      </c>
      <c r="J53" s="98">
        <v>5.5E-2</v>
      </c>
      <c r="K53" s="95">
        <v>2.7699999999997348E-2</v>
      </c>
      <c r="L53" s="94">
        <v>1545128.9349880002</v>
      </c>
      <c r="M53" s="96">
        <v>146.6</v>
      </c>
      <c r="N53" s="84"/>
      <c r="O53" s="94">
        <v>2265.1590122799998</v>
      </c>
      <c r="P53" s="95">
        <v>8.4508889811463008E-5</v>
      </c>
      <c r="Q53" s="95">
        <f t="shared" si="2"/>
        <v>4.7022716786248558E-2</v>
      </c>
      <c r="R53" s="95">
        <f>O53/'סכום נכסי הקרן'!$C$42</f>
        <v>3.5229381097243145E-3</v>
      </c>
    </row>
    <row r="54" spans="2:18">
      <c r="B54" s="86" t="s">
        <v>310</v>
      </c>
      <c r="C54" s="84" t="s">
        <v>311</v>
      </c>
      <c r="D54" s="97" t="s">
        <v>109</v>
      </c>
      <c r="E54" s="84" t="s">
        <v>243</v>
      </c>
      <c r="F54" s="84"/>
      <c r="G54" s="84"/>
      <c r="H54" s="94">
        <v>3.779999999999847</v>
      </c>
      <c r="I54" s="97" t="s">
        <v>153</v>
      </c>
      <c r="J54" s="98">
        <v>4.2500000000000003E-2</v>
      </c>
      <c r="K54" s="95">
        <v>9.4000000000030656E-3</v>
      </c>
      <c r="L54" s="94">
        <v>461929.42057100008</v>
      </c>
      <c r="M54" s="96">
        <v>112.96</v>
      </c>
      <c r="N54" s="84"/>
      <c r="O54" s="94">
        <v>521.79547348599999</v>
      </c>
      <c r="P54" s="95">
        <v>2.5783023247488299E-5</v>
      </c>
      <c r="Q54" s="95">
        <f t="shared" si="2"/>
        <v>1.083201692996451E-2</v>
      </c>
      <c r="R54" s="95">
        <f>O54/'סכום נכסי הקרן'!$C$42</f>
        <v>8.115338256872199E-4</v>
      </c>
    </row>
    <row r="55" spans="2:18">
      <c r="B55" s="86" t="s">
        <v>312</v>
      </c>
      <c r="C55" s="84" t="s">
        <v>313</v>
      </c>
      <c r="D55" s="97" t="s">
        <v>109</v>
      </c>
      <c r="E55" s="84" t="s">
        <v>243</v>
      </c>
      <c r="F55" s="84"/>
      <c r="G55" s="84"/>
      <c r="H55" s="94">
        <v>7.4800000000033702</v>
      </c>
      <c r="I55" s="97" t="s">
        <v>153</v>
      </c>
      <c r="J55" s="98">
        <v>0.02</v>
      </c>
      <c r="K55" s="95">
        <v>1.6200000000007181E-2</v>
      </c>
      <c r="L55" s="94">
        <v>1950787.709154</v>
      </c>
      <c r="M55" s="96">
        <v>102.81</v>
      </c>
      <c r="N55" s="84"/>
      <c r="O55" s="94">
        <v>2005.6048437880002</v>
      </c>
      <c r="P55" s="95">
        <v>1.3676042171097461E-4</v>
      </c>
      <c r="Q55" s="95">
        <f t="shared" si="2"/>
        <v>4.163459962117385E-2</v>
      </c>
      <c r="R55" s="95">
        <f>O55/'סכום נכסי הקרן'!$C$42</f>
        <v>3.119260810796904E-3</v>
      </c>
    </row>
    <row r="56" spans="2:18">
      <c r="B56" s="86" t="s">
        <v>314</v>
      </c>
      <c r="C56" s="84" t="s">
        <v>315</v>
      </c>
      <c r="D56" s="97" t="s">
        <v>109</v>
      </c>
      <c r="E56" s="84" t="s">
        <v>243</v>
      </c>
      <c r="F56" s="84"/>
      <c r="G56" s="84"/>
      <c r="H56" s="94">
        <v>2.0499999999999319</v>
      </c>
      <c r="I56" s="97" t="s">
        <v>153</v>
      </c>
      <c r="J56" s="98">
        <v>0.01</v>
      </c>
      <c r="K56" s="95">
        <v>5.0999999999971467E-3</v>
      </c>
      <c r="L56" s="94">
        <v>1443951.6993809999</v>
      </c>
      <c r="M56" s="96">
        <v>101.93</v>
      </c>
      <c r="N56" s="84"/>
      <c r="O56" s="94">
        <v>1471.820031342</v>
      </c>
      <c r="P56" s="95">
        <v>9.9147971788368571E-5</v>
      </c>
      <c r="Q56" s="95">
        <f t="shared" si="2"/>
        <v>3.0553694517216221E-2</v>
      </c>
      <c r="R56" s="95">
        <f>O56/'סכום נכסי הקרן'!$C$42</f>
        <v>2.289080303396124E-3</v>
      </c>
    </row>
    <row r="57" spans="2:18">
      <c r="B57" s="86" t="s">
        <v>316</v>
      </c>
      <c r="C57" s="84" t="s">
        <v>317</v>
      </c>
      <c r="D57" s="97" t="s">
        <v>109</v>
      </c>
      <c r="E57" s="84" t="s">
        <v>243</v>
      </c>
      <c r="F57" s="84"/>
      <c r="G57" s="84"/>
      <c r="H57" s="94">
        <v>0.41000000000030279</v>
      </c>
      <c r="I57" s="97" t="s">
        <v>153</v>
      </c>
      <c r="J57" s="98">
        <v>0</v>
      </c>
      <c r="K57" s="95">
        <v>2.8999999999969723E-3</v>
      </c>
      <c r="L57" s="94">
        <v>1322678.7</v>
      </c>
      <c r="M57" s="96">
        <v>99.88</v>
      </c>
      <c r="N57" s="84"/>
      <c r="O57" s="94">
        <v>1321.0914855599999</v>
      </c>
      <c r="P57" s="95">
        <v>6.0514747361616094E-4</v>
      </c>
      <c r="Q57" s="95">
        <f t="shared" si="2"/>
        <v>2.7424701946943644E-2</v>
      </c>
      <c r="R57" s="95">
        <f>O57/'סכום נכסי הקרן'!$C$42</f>
        <v>2.0546564350142535E-3</v>
      </c>
    </row>
    <row r="58" spans="2:18">
      <c r="B58" s="86" t="s">
        <v>318</v>
      </c>
      <c r="C58" s="84" t="s">
        <v>319</v>
      </c>
      <c r="D58" s="97" t="s">
        <v>109</v>
      </c>
      <c r="E58" s="84" t="s">
        <v>243</v>
      </c>
      <c r="F58" s="84"/>
      <c r="G58" s="84"/>
      <c r="H58" s="94">
        <v>6.0799999999993259</v>
      </c>
      <c r="I58" s="97" t="s">
        <v>153</v>
      </c>
      <c r="J58" s="98">
        <v>1.7500000000000002E-2</v>
      </c>
      <c r="K58" s="95">
        <v>1.3999999999995606E-2</v>
      </c>
      <c r="L58" s="94">
        <v>1324469.313476</v>
      </c>
      <c r="M58" s="96">
        <v>103.15</v>
      </c>
      <c r="N58" s="84"/>
      <c r="O58" s="94">
        <v>1366.1901349490001</v>
      </c>
      <c r="P58" s="95">
        <v>7.203971449072317E-5</v>
      </c>
      <c r="Q58" s="95">
        <f t="shared" si="2"/>
        <v>2.8360910401257287E-2</v>
      </c>
      <c r="R58" s="95">
        <f>O58/'סכום נכסי הקרן'!$C$42</f>
        <v>2.1247970961194023E-3</v>
      </c>
    </row>
    <row r="59" spans="2:18">
      <c r="B59" s="86" t="s">
        <v>320</v>
      </c>
      <c r="C59" s="84" t="s">
        <v>321</v>
      </c>
      <c r="D59" s="97" t="s">
        <v>109</v>
      </c>
      <c r="E59" s="84" t="s">
        <v>243</v>
      </c>
      <c r="F59" s="84"/>
      <c r="G59" s="84"/>
      <c r="H59" s="94">
        <v>8.5899999999981063</v>
      </c>
      <c r="I59" s="97" t="s">
        <v>153</v>
      </c>
      <c r="J59" s="98">
        <v>2.2499999999999999E-2</v>
      </c>
      <c r="K59" s="95">
        <v>1.8299999999997405E-2</v>
      </c>
      <c r="L59" s="94">
        <v>1285805.2010959999</v>
      </c>
      <c r="M59" s="96">
        <v>104.76</v>
      </c>
      <c r="N59" s="84"/>
      <c r="O59" s="94">
        <v>1347.009500445</v>
      </c>
      <c r="P59" s="95">
        <v>1.3881940940731432E-4</v>
      </c>
      <c r="Q59" s="95">
        <f t="shared" si="2"/>
        <v>2.7962737231438928E-2</v>
      </c>
      <c r="R59" s="95">
        <f>O59/'סכום נכסי הקרן'!$C$42</f>
        <v>2.0949659946839136E-3</v>
      </c>
    </row>
    <row r="60" spans="2:18">
      <c r="B60" s="86" t="s">
        <v>322</v>
      </c>
      <c r="C60" s="84" t="s">
        <v>323</v>
      </c>
      <c r="D60" s="97" t="s">
        <v>109</v>
      </c>
      <c r="E60" s="84" t="s">
        <v>243</v>
      </c>
      <c r="F60" s="84"/>
      <c r="G60" s="84"/>
      <c r="H60" s="94">
        <v>0.83999999999996044</v>
      </c>
      <c r="I60" s="97" t="s">
        <v>153</v>
      </c>
      <c r="J60" s="98">
        <v>0.05</v>
      </c>
      <c r="K60" s="95">
        <v>2.9000000000009222E-3</v>
      </c>
      <c r="L60" s="94">
        <v>2898734.8693019999</v>
      </c>
      <c r="M60" s="96">
        <v>104.75</v>
      </c>
      <c r="N60" s="84"/>
      <c r="O60" s="94">
        <v>3036.4247517680001</v>
      </c>
      <c r="P60" s="95">
        <v>1.5661074317767896E-4</v>
      </c>
      <c r="Q60" s="95">
        <f t="shared" si="2"/>
        <v>6.3033517899224803E-2</v>
      </c>
      <c r="R60" s="95">
        <f>O60/'סכום נכסי הקרן'!$C$42</f>
        <v>4.722466024381422E-3</v>
      </c>
    </row>
    <row r="61" spans="2:18">
      <c r="B61" s="87"/>
      <c r="C61" s="84"/>
      <c r="D61" s="84"/>
      <c r="E61" s="84"/>
      <c r="F61" s="84"/>
      <c r="G61" s="84"/>
      <c r="H61" s="84"/>
      <c r="I61" s="84"/>
      <c r="J61" s="84"/>
      <c r="K61" s="95"/>
      <c r="L61" s="94"/>
      <c r="M61" s="96"/>
      <c r="N61" s="84"/>
      <c r="O61" s="84"/>
      <c r="P61" s="84"/>
      <c r="Q61" s="95"/>
      <c r="R61" s="84"/>
    </row>
    <row r="62" spans="2:18">
      <c r="B62" s="85" t="s">
        <v>25</v>
      </c>
      <c r="C62" s="82"/>
      <c r="D62" s="82"/>
      <c r="E62" s="82"/>
      <c r="F62" s="82"/>
      <c r="G62" s="82"/>
      <c r="H62" s="91">
        <v>1.1699999999937105</v>
      </c>
      <c r="I62" s="82"/>
      <c r="J62" s="82"/>
      <c r="K62" s="92">
        <v>2.8999999999599763E-3</v>
      </c>
      <c r="L62" s="91"/>
      <c r="M62" s="93"/>
      <c r="N62" s="82"/>
      <c r="O62" s="91">
        <v>104.93889979800001</v>
      </c>
      <c r="P62" s="82"/>
      <c r="Q62" s="92">
        <f t="shared" ref="Q62:Q63" si="3">O62/$O$11</f>
        <v>2.178439631968719E-3</v>
      </c>
      <c r="R62" s="92">
        <f>O62/'סכום נכסי הקרן'!$C$42</f>
        <v>1.6320851970511334E-4</v>
      </c>
    </row>
    <row r="63" spans="2:18">
      <c r="B63" s="86" t="s">
        <v>324</v>
      </c>
      <c r="C63" s="84" t="s">
        <v>325</v>
      </c>
      <c r="D63" s="97" t="s">
        <v>109</v>
      </c>
      <c r="E63" s="84" t="s">
        <v>243</v>
      </c>
      <c r="F63" s="84"/>
      <c r="G63" s="84"/>
      <c r="H63" s="94">
        <v>1.1699999999937105</v>
      </c>
      <c r="I63" s="97" t="s">
        <v>153</v>
      </c>
      <c r="J63" s="98">
        <v>2.8999999999999998E-3</v>
      </c>
      <c r="K63" s="95">
        <v>2.8999999999599763E-3</v>
      </c>
      <c r="L63" s="94">
        <v>104917.91607200001</v>
      </c>
      <c r="M63" s="96">
        <v>100.02</v>
      </c>
      <c r="N63" s="84"/>
      <c r="O63" s="94">
        <v>104.93889979800001</v>
      </c>
      <c r="P63" s="95">
        <v>5.6947024199815031E-6</v>
      </c>
      <c r="Q63" s="95">
        <f t="shared" si="3"/>
        <v>2.178439631968719E-3</v>
      </c>
      <c r="R63" s="95">
        <f>O63/'סכום נכסי הקרן'!$C$42</f>
        <v>1.6320851970511334E-4</v>
      </c>
    </row>
    <row r="64" spans="2:18">
      <c r="C64" s="1"/>
      <c r="D64" s="1"/>
    </row>
    <row r="65" spans="2:4">
      <c r="C65" s="1"/>
      <c r="D65" s="1"/>
    </row>
    <row r="66" spans="2:4">
      <c r="C66" s="1"/>
      <c r="D66" s="1"/>
    </row>
    <row r="67" spans="2:4">
      <c r="B67" s="99" t="s">
        <v>101</v>
      </c>
      <c r="C67" s="100"/>
      <c r="D67" s="100"/>
    </row>
    <row r="68" spans="2:4">
      <c r="B68" s="99" t="s">
        <v>220</v>
      </c>
      <c r="C68" s="100"/>
      <c r="D68" s="100"/>
    </row>
    <row r="69" spans="2:4">
      <c r="B69" s="134" t="s">
        <v>228</v>
      </c>
      <c r="C69" s="134"/>
      <c r="D69" s="134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69:D69"/>
  </mergeCells>
  <phoneticPr fontId="3" type="noConversion"/>
  <dataValidations count="1">
    <dataValidation allowBlank="1" showInputMessage="1" showErrorMessage="1" sqref="N10:Q10 N9 N1:N7 N32:N1048576 C5:C29 O1:Q9 O11:Q1048576 B70:B1048576 J1:M1048576 E1:I30 B67:B69 D1:D29 R1:AF1048576 AJ1:XFD1048576 AG1:AI27 AG31:AI1048576 C67:D68 A1:A1048576 B1:B66 E32:I1048576 C32:D66 C7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168</v>
      </c>
      <c r="C1" s="78" t="s" vm="1">
        <v>238</v>
      </c>
    </row>
    <row r="2" spans="2:67">
      <c r="B2" s="57" t="s">
        <v>167</v>
      </c>
      <c r="C2" s="78" t="s">
        <v>239</v>
      </c>
    </row>
    <row r="3" spans="2:67">
      <c r="B3" s="57" t="s">
        <v>169</v>
      </c>
      <c r="C3" s="78" t="s">
        <v>240</v>
      </c>
    </row>
    <row r="4" spans="2:67">
      <c r="B4" s="57" t="s">
        <v>170</v>
      </c>
      <c r="C4" s="78">
        <v>2112</v>
      </c>
    </row>
    <row r="6" spans="2:67" ht="26.25" customHeight="1">
      <c r="B6" s="131" t="s">
        <v>198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  <c r="BO6" s="3"/>
    </row>
    <row r="7" spans="2:67" ht="26.25" customHeight="1">
      <c r="B7" s="131" t="s">
        <v>76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AZ7" s="44"/>
      <c r="BJ7" s="3"/>
      <c r="BO7" s="3"/>
    </row>
    <row r="8" spans="2:67" s="3" customFormat="1" ht="78.75">
      <c r="B8" s="38" t="s">
        <v>104</v>
      </c>
      <c r="C8" s="14" t="s">
        <v>37</v>
      </c>
      <c r="D8" s="14" t="s">
        <v>108</v>
      </c>
      <c r="E8" s="14" t="s">
        <v>214</v>
      </c>
      <c r="F8" s="14" t="s">
        <v>106</v>
      </c>
      <c r="G8" s="14" t="s">
        <v>49</v>
      </c>
      <c r="H8" s="14" t="s">
        <v>15</v>
      </c>
      <c r="I8" s="14" t="s">
        <v>50</v>
      </c>
      <c r="J8" s="14" t="s">
        <v>91</v>
      </c>
      <c r="K8" s="14" t="s">
        <v>18</v>
      </c>
      <c r="L8" s="14" t="s">
        <v>90</v>
      </c>
      <c r="M8" s="14" t="s">
        <v>17</v>
      </c>
      <c r="N8" s="14" t="s">
        <v>19</v>
      </c>
      <c r="O8" s="14" t="s">
        <v>222</v>
      </c>
      <c r="P8" s="14" t="s">
        <v>221</v>
      </c>
      <c r="Q8" s="14" t="s">
        <v>48</v>
      </c>
      <c r="R8" s="14" t="s">
        <v>47</v>
      </c>
      <c r="S8" s="14" t="s">
        <v>171</v>
      </c>
      <c r="T8" s="39" t="s">
        <v>173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229</v>
      </c>
      <c r="P9" s="17"/>
      <c r="Q9" s="17" t="s">
        <v>225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0" t="s">
        <v>103</v>
      </c>
      <c r="S10" s="46" t="s">
        <v>174</v>
      </c>
      <c r="T10" s="73" t="s">
        <v>215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168</v>
      </c>
      <c r="C1" s="78" t="s" vm="1">
        <v>238</v>
      </c>
    </row>
    <row r="2" spans="2:66">
      <c r="B2" s="57" t="s">
        <v>167</v>
      </c>
      <c r="C2" s="78" t="s">
        <v>239</v>
      </c>
    </row>
    <row r="3" spans="2:66">
      <c r="B3" s="57" t="s">
        <v>169</v>
      </c>
      <c r="C3" s="78" t="s">
        <v>240</v>
      </c>
    </row>
    <row r="4" spans="2:66">
      <c r="B4" s="57" t="s">
        <v>170</v>
      </c>
      <c r="C4" s="78">
        <v>2112</v>
      </c>
    </row>
    <row r="6" spans="2:66" ht="26.25" customHeight="1">
      <c r="B6" s="137" t="s">
        <v>198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</row>
    <row r="7" spans="2:66" ht="26.25" customHeight="1">
      <c r="B7" s="137" t="s">
        <v>77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N7" s="3"/>
    </row>
    <row r="8" spans="2:66" s="3" customFormat="1" ht="78.75">
      <c r="B8" s="23" t="s">
        <v>104</v>
      </c>
      <c r="C8" s="31" t="s">
        <v>37</v>
      </c>
      <c r="D8" s="31" t="s">
        <v>108</v>
      </c>
      <c r="E8" s="31" t="s">
        <v>214</v>
      </c>
      <c r="F8" s="31" t="s">
        <v>106</v>
      </c>
      <c r="G8" s="31" t="s">
        <v>49</v>
      </c>
      <c r="H8" s="31" t="s">
        <v>15</v>
      </c>
      <c r="I8" s="31" t="s">
        <v>50</v>
      </c>
      <c r="J8" s="31" t="s">
        <v>91</v>
      </c>
      <c r="K8" s="31" t="s">
        <v>18</v>
      </c>
      <c r="L8" s="31" t="s">
        <v>90</v>
      </c>
      <c r="M8" s="31" t="s">
        <v>17</v>
      </c>
      <c r="N8" s="31" t="s">
        <v>19</v>
      </c>
      <c r="O8" s="14" t="s">
        <v>222</v>
      </c>
      <c r="P8" s="31" t="s">
        <v>221</v>
      </c>
      <c r="Q8" s="31" t="s">
        <v>236</v>
      </c>
      <c r="R8" s="31" t="s">
        <v>48</v>
      </c>
      <c r="S8" s="14" t="s">
        <v>47</v>
      </c>
      <c r="T8" s="31" t="s">
        <v>171</v>
      </c>
      <c r="U8" s="15" t="s">
        <v>173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229</v>
      </c>
      <c r="P9" s="33"/>
      <c r="Q9" s="17" t="s">
        <v>225</v>
      </c>
      <c r="R9" s="33" t="s">
        <v>225</v>
      </c>
      <c r="S9" s="17" t="s">
        <v>20</v>
      </c>
      <c r="T9" s="33" t="s">
        <v>225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102</v>
      </c>
      <c r="R10" s="20" t="s">
        <v>103</v>
      </c>
      <c r="S10" s="20" t="s">
        <v>174</v>
      </c>
      <c r="T10" s="21" t="s">
        <v>215</v>
      </c>
      <c r="U10" s="21" t="s">
        <v>231</v>
      </c>
      <c r="V10" s="5"/>
      <c r="BI10" s="1"/>
      <c r="BJ10" s="3"/>
      <c r="BK10" s="1"/>
    </row>
    <row r="11" spans="2:66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5"/>
      <c r="BI11" s="1"/>
      <c r="BJ11" s="3"/>
      <c r="BK11" s="1"/>
      <c r="BN11" s="1"/>
    </row>
    <row r="12" spans="2:66">
      <c r="B12" s="99" t="s">
        <v>237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BJ12" s="3"/>
    </row>
    <row r="13" spans="2:66" ht="20.25">
      <c r="B13" s="99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BJ13" s="4"/>
    </row>
    <row r="14" spans="2:66">
      <c r="B14" s="99" t="s">
        <v>220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1"/>
      <c r="M14" s="101"/>
      <c r="N14" s="101"/>
      <c r="O14" s="101"/>
      <c r="P14" s="101"/>
      <c r="Q14" s="101"/>
      <c r="R14" s="101"/>
      <c r="S14" s="101"/>
      <c r="T14" s="101"/>
      <c r="U14" s="101"/>
    </row>
    <row r="15" spans="2:66">
      <c r="B15" s="99" t="s">
        <v>228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1"/>
      <c r="M15" s="101"/>
      <c r="N15" s="101"/>
      <c r="O15" s="101"/>
      <c r="P15" s="101"/>
      <c r="Q15" s="101"/>
      <c r="R15" s="101"/>
      <c r="S15" s="101"/>
      <c r="T15" s="101"/>
      <c r="U15" s="101"/>
    </row>
    <row r="16" spans="2:66">
      <c r="B16" s="134" t="s">
        <v>233</v>
      </c>
      <c r="C16" s="134"/>
      <c r="D16" s="134"/>
      <c r="E16" s="134"/>
      <c r="F16" s="134"/>
      <c r="G16" s="134"/>
      <c r="H16" s="134"/>
      <c r="I16" s="134"/>
      <c r="J16" s="134"/>
      <c r="K16" s="134"/>
      <c r="L16" s="101"/>
      <c r="M16" s="101"/>
      <c r="N16" s="101"/>
      <c r="O16" s="101"/>
      <c r="P16" s="101"/>
      <c r="Q16" s="101"/>
      <c r="R16" s="101"/>
      <c r="S16" s="101"/>
      <c r="T16" s="101"/>
      <c r="U16" s="101"/>
    </row>
    <row r="17" spans="2:61" ht="20.2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BI17" s="4"/>
    </row>
    <row r="18" spans="2:6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</row>
    <row r="19" spans="2:61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BI19" s="3"/>
    </row>
    <row r="20" spans="2:61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</row>
    <row r="21" spans="2:61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</row>
    <row r="22" spans="2:6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2:6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</row>
    <row r="24" spans="2:6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</row>
    <row r="25" spans="2:6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</row>
    <row r="26" spans="2:61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</row>
    <row r="27" spans="2:61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</row>
    <row r="28" spans="2:6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</row>
    <row r="29" spans="2:6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</row>
    <row r="33" spans="2:21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</row>
    <row r="34" spans="2:21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</row>
    <row r="35" spans="2:21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</row>
    <row r="36" spans="2:21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</row>
    <row r="37" spans="2:21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</row>
    <row r="38" spans="2:21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</row>
    <row r="39" spans="2:21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</row>
    <row r="40" spans="2:21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</row>
    <row r="41" spans="2:21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</row>
    <row r="42" spans="2:21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</row>
    <row r="43" spans="2:21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</row>
    <row r="44" spans="2:21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</row>
    <row r="45" spans="2:21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</row>
    <row r="46" spans="2:21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</row>
    <row r="47" spans="2:21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</row>
    <row r="48" spans="2:21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</row>
    <row r="49" spans="2:21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</row>
    <row r="50" spans="2:21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</row>
    <row r="51" spans="2:21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</row>
    <row r="52" spans="2:21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</row>
    <row r="53" spans="2:21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</row>
    <row r="54" spans="2:21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</row>
    <row r="55" spans="2:21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</row>
    <row r="56" spans="2:21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</row>
    <row r="57" spans="2:21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</row>
    <row r="58" spans="2:21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</row>
    <row r="59" spans="2:21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</row>
    <row r="60" spans="2:21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</row>
    <row r="61" spans="2:21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</row>
    <row r="62" spans="2:21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</row>
    <row r="63" spans="2:21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</row>
    <row r="64" spans="2:21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</row>
    <row r="65" spans="2:21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</row>
    <row r="66" spans="2:21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</row>
    <row r="67" spans="2:21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</row>
    <row r="68" spans="2:21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</row>
    <row r="69" spans="2:21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</row>
    <row r="70" spans="2:21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</row>
    <row r="71" spans="2:21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</row>
    <row r="72" spans="2:21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</row>
    <row r="73" spans="2:21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</row>
    <row r="74" spans="2:21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</row>
    <row r="75" spans="2:21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</row>
    <row r="76" spans="2:21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</row>
    <row r="77" spans="2:21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</row>
    <row r="78" spans="2:21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</row>
    <row r="79" spans="2:21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</row>
    <row r="80" spans="2:21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</row>
    <row r="81" spans="2:21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</row>
    <row r="82" spans="2:21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</row>
    <row r="83" spans="2:21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</row>
    <row r="84" spans="2:21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</row>
    <row r="85" spans="2:21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</row>
    <row r="86" spans="2:21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</row>
    <row r="87" spans="2:21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</row>
    <row r="88" spans="2:21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</row>
    <row r="89" spans="2:21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</row>
    <row r="90" spans="2:21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</row>
    <row r="91" spans="2:21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</row>
    <row r="92" spans="2:21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</row>
    <row r="93" spans="2:21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</row>
    <row r="94" spans="2:21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</row>
    <row r="95" spans="2:21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</row>
    <row r="96" spans="2:21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</row>
    <row r="97" spans="2:21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</row>
    <row r="98" spans="2:21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</row>
    <row r="99" spans="2:21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</row>
    <row r="100" spans="2:2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</row>
    <row r="101" spans="2:2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</row>
    <row r="102" spans="2:2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</row>
    <row r="103" spans="2:2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</row>
    <row r="104" spans="2:2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</row>
    <row r="105" spans="2:2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</row>
    <row r="106" spans="2:2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</row>
    <row r="107" spans="2:2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</row>
    <row r="108" spans="2:2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</row>
    <row r="109" spans="2:2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</row>
    <row r="110" spans="2:2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168</v>
      </c>
      <c r="C1" s="78" t="s" vm="1">
        <v>238</v>
      </c>
    </row>
    <row r="2" spans="2:62">
      <c r="B2" s="57" t="s">
        <v>167</v>
      </c>
      <c r="C2" s="78" t="s">
        <v>239</v>
      </c>
    </row>
    <row r="3" spans="2:62">
      <c r="B3" s="57" t="s">
        <v>169</v>
      </c>
      <c r="C3" s="78" t="s">
        <v>240</v>
      </c>
    </row>
    <row r="4" spans="2:62">
      <c r="B4" s="57" t="s">
        <v>170</v>
      </c>
      <c r="C4" s="78">
        <v>2112</v>
      </c>
    </row>
    <row r="6" spans="2:62" ht="26.25" customHeight="1">
      <c r="B6" s="137" t="s">
        <v>198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  <c r="BJ6" s="3"/>
    </row>
    <row r="7" spans="2:62" ht="26.25" customHeight="1">
      <c r="B7" s="137" t="s">
        <v>78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F7" s="3"/>
      <c r="BJ7" s="3"/>
    </row>
    <row r="8" spans="2:62" s="3" customFormat="1" ht="78.75">
      <c r="B8" s="23" t="s">
        <v>104</v>
      </c>
      <c r="C8" s="31" t="s">
        <v>37</v>
      </c>
      <c r="D8" s="31" t="s">
        <v>108</v>
      </c>
      <c r="E8" s="31" t="s">
        <v>214</v>
      </c>
      <c r="F8" s="31" t="s">
        <v>106</v>
      </c>
      <c r="G8" s="31" t="s">
        <v>49</v>
      </c>
      <c r="H8" s="31" t="s">
        <v>90</v>
      </c>
      <c r="I8" s="14" t="s">
        <v>222</v>
      </c>
      <c r="J8" s="14" t="s">
        <v>221</v>
      </c>
      <c r="K8" s="31" t="s">
        <v>236</v>
      </c>
      <c r="L8" s="14" t="s">
        <v>48</v>
      </c>
      <c r="M8" s="14" t="s">
        <v>47</v>
      </c>
      <c r="N8" s="14" t="s">
        <v>171</v>
      </c>
      <c r="O8" s="15" t="s">
        <v>173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229</v>
      </c>
      <c r="J9" s="17"/>
      <c r="K9" s="17" t="s">
        <v>225</v>
      </c>
      <c r="L9" s="17" t="s">
        <v>225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BF11" s="1"/>
      <c r="BG11" s="3"/>
      <c r="BH11" s="1"/>
      <c r="BJ11" s="1"/>
    </row>
    <row r="12" spans="2:62" ht="20.25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BG12" s="4"/>
    </row>
    <row r="13" spans="2:62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2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2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2" ht="20.25">
      <c r="B16" s="99" t="s">
        <v>234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BF16" s="4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4.28515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168</v>
      </c>
      <c r="C1" s="78" t="s" vm="1">
        <v>238</v>
      </c>
    </row>
    <row r="2" spans="2:63">
      <c r="B2" s="57" t="s">
        <v>167</v>
      </c>
      <c r="C2" s="78" t="s">
        <v>239</v>
      </c>
    </row>
    <row r="3" spans="2:63">
      <c r="B3" s="57" t="s">
        <v>169</v>
      </c>
      <c r="C3" s="78" t="s">
        <v>240</v>
      </c>
    </row>
    <row r="4" spans="2:63">
      <c r="B4" s="57" t="s">
        <v>170</v>
      </c>
      <c r="C4" s="78">
        <v>2112</v>
      </c>
    </row>
    <row r="6" spans="2:63" ht="26.25" customHeight="1">
      <c r="B6" s="137" t="s">
        <v>198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9"/>
      <c r="BK6" s="3"/>
    </row>
    <row r="7" spans="2:63" ht="26.25" customHeight="1">
      <c r="B7" s="137" t="s">
        <v>79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9"/>
      <c r="BH7" s="3"/>
      <c r="BK7" s="3"/>
    </row>
    <row r="8" spans="2:63" s="3" customFormat="1" ht="74.25" customHeight="1">
      <c r="B8" s="23" t="s">
        <v>104</v>
      </c>
      <c r="C8" s="31" t="s">
        <v>37</v>
      </c>
      <c r="D8" s="31" t="s">
        <v>108</v>
      </c>
      <c r="E8" s="31" t="s">
        <v>106</v>
      </c>
      <c r="F8" s="31" t="s">
        <v>49</v>
      </c>
      <c r="G8" s="31" t="s">
        <v>90</v>
      </c>
      <c r="H8" s="31" t="s">
        <v>222</v>
      </c>
      <c r="I8" s="31" t="s">
        <v>221</v>
      </c>
      <c r="J8" s="31" t="s">
        <v>236</v>
      </c>
      <c r="K8" s="31" t="s">
        <v>48</v>
      </c>
      <c r="L8" s="31" t="s">
        <v>47</v>
      </c>
      <c r="M8" s="31" t="s">
        <v>171</v>
      </c>
      <c r="N8" s="15" t="s">
        <v>173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229</v>
      </c>
      <c r="I9" s="33"/>
      <c r="J9" s="17" t="s">
        <v>225</v>
      </c>
      <c r="K9" s="33" t="s">
        <v>225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9" t="s">
        <v>30</v>
      </c>
      <c r="C11" s="80"/>
      <c r="D11" s="80"/>
      <c r="E11" s="80"/>
      <c r="F11" s="80"/>
      <c r="G11" s="80"/>
      <c r="H11" s="88"/>
      <c r="I11" s="90"/>
      <c r="J11" s="80"/>
      <c r="K11" s="88">
        <v>350277.09118999983</v>
      </c>
      <c r="L11" s="80"/>
      <c r="M11" s="89">
        <f>K11/$K$11</f>
        <v>1</v>
      </c>
      <c r="N11" s="89">
        <f>K11/'סכום נכסי הקרן'!$C$42</f>
        <v>0.54477610923859154</v>
      </c>
      <c r="O11" s="5"/>
      <c r="BH11" s="1"/>
      <c r="BI11" s="3"/>
      <c r="BK11" s="1"/>
    </row>
    <row r="12" spans="2:63" ht="20.25">
      <c r="B12" s="81" t="s">
        <v>218</v>
      </c>
      <c r="C12" s="82"/>
      <c r="D12" s="82"/>
      <c r="E12" s="82"/>
      <c r="F12" s="82"/>
      <c r="G12" s="82"/>
      <c r="H12" s="91"/>
      <c r="I12" s="93"/>
      <c r="J12" s="82"/>
      <c r="K12" s="91">
        <v>194728.67233</v>
      </c>
      <c r="L12" s="82"/>
      <c r="M12" s="92">
        <f t="shared" ref="M12:M18" si="0">K12/$K$11</f>
        <v>0.55592751346782732</v>
      </c>
      <c r="N12" s="92">
        <f>K12/'סכום נכסי הקרן'!$C$42</f>
        <v>0.30285602780568766</v>
      </c>
      <c r="BI12" s="4"/>
    </row>
    <row r="13" spans="2:63">
      <c r="B13" s="102" t="s">
        <v>51</v>
      </c>
      <c r="C13" s="82"/>
      <c r="D13" s="82"/>
      <c r="E13" s="82"/>
      <c r="F13" s="82"/>
      <c r="G13" s="82"/>
      <c r="H13" s="91"/>
      <c r="I13" s="93"/>
      <c r="J13" s="82"/>
      <c r="K13" s="91">
        <v>70688.814329999994</v>
      </c>
      <c r="L13" s="82"/>
      <c r="M13" s="92">
        <f t="shared" si="0"/>
        <v>0.20180827153111322</v>
      </c>
      <c r="N13" s="92">
        <f>K13/'סכום נכסי הקרן'!$C$42</f>
        <v>0.10994032497688508</v>
      </c>
    </row>
    <row r="14" spans="2:63">
      <c r="B14" s="87" t="s">
        <v>326</v>
      </c>
      <c r="C14" s="84" t="s">
        <v>327</v>
      </c>
      <c r="D14" s="97" t="s">
        <v>109</v>
      </c>
      <c r="E14" s="84" t="s">
        <v>328</v>
      </c>
      <c r="F14" s="97" t="s">
        <v>329</v>
      </c>
      <c r="G14" s="97" t="s">
        <v>153</v>
      </c>
      <c r="H14" s="94">
        <v>1316065</v>
      </c>
      <c r="I14" s="96">
        <v>1397</v>
      </c>
      <c r="J14" s="84"/>
      <c r="K14" s="94">
        <v>18385.428050000002</v>
      </c>
      <c r="L14" s="95">
        <v>0.17094446177040618</v>
      </c>
      <c r="M14" s="95">
        <f t="shared" si="0"/>
        <v>5.2488240060287718E-2</v>
      </c>
      <c r="N14" s="95">
        <f>K14/'סכום נכסי הקרן'!$C$42</f>
        <v>2.8594339200824718E-2</v>
      </c>
    </row>
    <row r="15" spans="2:63">
      <c r="B15" s="87" t="s">
        <v>330</v>
      </c>
      <c r="C15" s="84" t="s">
        <v>331</v>
      </c>
      <c r="D15" s="97" t="s">
        <v>109</v>
      </c>
      <c r="E15" s="84" t="s">
        <v>332</v>
      </c>
      <c r="F15" s="97" t="s">
        <v>329</v>
      </c>
      <c r="G15" s="97" t="s">
        <v>153</v>
      </c>
      <c r="H15" s="94">
        <v>1408168</v>
      </c>
      <c r="I15" s="96">
        <v>1411</v>
      </c>
      <c r="J15" s="84"/>
      <c r="K15" s="94">
        <v>19869.250479999999</v>
      </c>
      <c r="L15" s="95">
        <v>0.19902587889900372</v>
      </c>
      <c r="M15" s="95">
        <f t="shared" si="0"/>
        <v>5.6724379012335624E-2</v>
      </c>
      <c r="N15" s="95">
        <f>K15/'סכום נכסי הקרן'!$C$42</f>
        <v>3.0902086497315424E-2</v>
      </c>
    </row>
    <row r="16" spans="2:63" ht="20.25">
      <c r="B16" s="87" t="s">
        <v>333</v>
      </c>
      <c r="C16" s="84" t="s">
        <v>334</v>
      </c>
      <c r="D16" s="97" t="s">
        <v>109</v>
      </c>
      <c r="E16" s="84" t="s">
        <v>332</v>
      </c>
      <c r="F16" s="97" t="s">
        <v>329</v>
      </c>
      <c r="G16" s="97" t="s">
        <v>153</v>
      </c>
      <c r="H16" s="94">
        <v>0.54</v>
      </c>
      <c r="I16" s="96">
        <v>1406</v>
      </c>
      <c r="J16" s="84"/>
      <c r="K16" s="94">
        <v>7.5799999999999999E-3</v>
      </c>
      <c r="L16" s="95">
        <v>3.8951517198021743E-9</v>
      </c>
      <c r="M16" s="95">
        <f t="shared" si="0"/>
        <v>2.1640010696241628E-8</v>
      </c>
      <c r="N16" s="95">
        <f>K16/'סכום נכסי הקרן'!$C$42</f>
        <v>1.1788960830980018E-8</v>
      </c>
      <c r="BH16" s="4"/>
    </row>
    <row r="17" spans="2:14">
      <c r="B17" s="87" t="s">
        <v>335</v>
      </c>
      <c r="C17" s="84" t="s">
        <v>336</v>
      </c>
      <c r="D17" s="97" t="s">
        <v>109</v>
      </c>
      <c r="E17" s="84" t="s">
        <v>337</v>
      </c>
      <c r="F17" s="97" t="s">
        <v>329</v>
      </c>
      <c r="G17" s="97" t="s">
        <v>153</v>
      </c>
      <c r="H17" s="94">
        <v>114310</v>
      </c>
      <c r="I17" s="96">
        <v>14060</v>
      </c>
      <c r="J17" s="84"/>
      <c r="K17" s="94">
        <v>16071.986000000001</v>
      </c>
      <c r="L17" s="95">
        <v>0.10182212705007108</v>
      </c>
      <c r="M17" s="95">
        <f t="shared" si="0"/>
        <v>4.5883634426101015E-2</v>
      </c>
      <c r="N17" s="95">
        <f>K17/'סכום נכסי הקרן'!$C$42</f>
        <v>2.4996307840377208E-2</v>
      </c>
    </row>
    <row r="18" spans="2:14">
      <c r="B18" s="87" t="s">
        <v>338</v>
      </c>
      <c r="C18" s="84" t="s">
        <v>339</v>
      </c>
      <c r="D18" s="97" t="s">
        <v>109</v>
      </c>
      <c r="E18" s="84" t="s">
        <v>340</v>
      </c>
      <c r="F18" s="97" t="s">
        <v>329</v>
      </c>
      <c r="G18" s="97" t="s">
        <v>153</v>
      </c>
      <c r="H18" s="94">
        <v>1163737</v>
      </c>
      <c r="I18" s="96">
        <v>1406</v>
      </c>
      <c r="J18" s="84"/>
      <c r="K18" s="94">
        <v>16362.142220000002</v>
      </c>
      <c r="L18" s="95">
        <v>9.0857696870822055E-2</v>
      </c>
      <c r="M18" s="95">
        <f t="shared" si="0"/>
        <v>4.6711996392378198E-2</v>
      </c>
      <c r="N18" s="95">
        <f>K18/'סכום נכסי הקרן'!$C$42</f>
        <v>2.5447579649406922E-2</v>
      </c>
    </row>
    <row r="19" spans="2:14">
      <c r="B19" s="83"/>
      <c r="C19" s="84"/>
      <c r="D19" s="84"/>
      <c r="E19" s="84"/>
      <c r="F19" s="84"/>
      <c r="G19" s="84"/>
      <c r="H19" s="94"/>
      <c r="I19" s="96"/>
      <c r="J19" s="84"/>
      <c r="K19" s="84"/>
      <c r="L19" s="84"/>
      <c r="M19" s="95"/>
      <c r="N19" s="84"/>
    </row>
    <row r="20" spans="2:14">
      <c r="B20" s="102" t="s">
        <v>52</v>
      </c>
      <c r="C20" s="82"/>
      <c r="D20" s="82"/>
      <c r="E20" s="82"/>
      <c r="F20" s="82"/>
      <c r="G20" s="82"/>
      <c r="H20" s="91"/>
      <c r="I20" s="93"/>
      <c r="J20" s="82"/>
      <c r="K20" s="91">
        <v>124039.85799999999</v>
      </c>
      <c r="L20" s="82"/>
      <c r="M20" s="92">
        <f t="shared" ref="M20:M27" si="1">K20/$K$11</f>
        <v>0.35411924193671401</v>
      </c>
      <c r="N20" s="92">
        <f>K20/'סכום נכסי הקרן'!$C$42</f>
        <v>0.19291570282880255</v>
      </c>
    </row>
    <row r="21" spans="2:14">
      <c r="B21" s="87" t="s">
        <v>341</v>
      </c>
      <c r="C21" s="84" t="s">
        <v>342</v>
      </c>
      <c r="D21" s="97" t="s">
        <v>109</v>
      </c>
      <c r="E21" s="84" t="s">
        <v>328</v>
      </c>
      <c r="F21" s="97" t="s">
        <v>343</v>
      </c>
      <c r="G21" s="97" t="s">
        <v>153</v>
      </c>
      <c r="H21" s="94">
        <v>9782086</v>
      </c>
      <c r="I21" s="96">
        <v>344.14</v>
      </c>
      <c r="J21" s="84"/>
      <c r="K21" s="94">
        <v>33664.070759999995</v>
      </c>
      <c r="L21" s="95">
        <v>0.13025504824753972</v>
      </c>
      <c r="M21" s="95">
        <f t="shared" si="1"/>
        <v>9.6106972470373989E-2</v>
      </c>
      <c r="N21" s="95">
        <f>K21/'סכום נכסי הקרן'!$C$42</f>
        <v>5.2356782533110775E-2</v>
      </c>
    </row>
    <row r="22" spans="2:14">
      <c r="B22" s="87" t="s">
        <v>344</v>
      </c>
      <c r="C22" s="84" t="s">
        <v>345</v>
      </c>
      <c r="D22" s="97" t="s">
        <v>109</v>
      </c>
      <c r="E22" s="84" t="s">
        <v>328</v>
      </c>
      <c r="F22" s="97" t="s">
        <v>343</v>
      </c>
      <c r="G22" s="97" t="s">
        <v>153</v>
      </c>
      <c r="H22" s="94">
        <v>1334200</v>
      </c>
      <c r="I22" s="96">
        <v>366.09</v>
      </c>
      <c r="J22" s="84"/>
      <c r="K22" s="94">
        <v>4884.3727800000006</v>
      </c>
      <c r="L22" s="95">
        <v>0.12088686124178043</v>
      </c>
      <c r="M22" s="95">
        <f t="shared" si="1"/>
        <v>1.3944311240584626E-2</v>
      </c>
      <c r="N22" s="95">
        <f>K22/'סכום נכסי הקרן'!$C$42</f>
        <v>7.5965276236576503E-3</v>
      </c>
    </row>
    <row r="23" spans="2:14">
      <c r="B23" s="87" t="s">
        <v>346</v>
      </c>
      <c r="C23" s="84" t="s">
        <v>347</v>
      </c>
      <c r="D23" s="97" t="s">
        <v>109</v>
      </c>
      <c r="E23" s="84" t="s">
        <v>332</v>
      </c>
      <c r="F23" s="97" t="s">
        <v>343</v>
      </c>
      <c r="G23" s="97" t="s">
        <v>153</v>
      </c>
      <c r="H23" s="94">
        <v>10242477</v>
      </c>
      <c r="I23" s="96">
        <v>334.97</v>
      </c>
      <c r="J23" s="84"/>
      <c r="K23" s="94">
        <v>34309.225210000004</v>
      </c>
      <c r="L23" s="95">
        <v>0.16583931136077204</v>
      </c>
      <c r="M23" s="95">
        <f t="shared" si="1"/>
        <v>9.7948812734058435E-2</v>
      </c>
      <c r="N23" s="95">
        <f>K23/'סכום נכסי הקרן'!$C$42</f>
        <v>5.3360173105799769E-2</v>
      </c>
    </row>
    <row r="24" spans="2:14">
      <c r="B24" s="87" t="s">
        <v>348</v>
      </c>
      <c r="C24" s="84" t="s">
        <v>349</v>
      </c>
      <c r="D24" s="97" t="s">
        <v>109</v>
      </c>
      <c r="E24" s="84" t="s">
        <v>332</v>
      </c>
      <c r="F24" s="97" t="s">
        <v>343</v>
      </c>
      <c r="G24" s="97" t="s">
        <v>153</v>
      </c>
      <c r="H24" s="94">
        <v>1600600</v>
      </c>
      <c r="I24" s="96">
        <v>359.79</v>
      </c>
      <c r="J24" s="84"/>
      <c r="K24" s="94">
        <v>5758.7987400000002</v>
      </c>
      <c r="L24" s="95">
        <v>0.13298365097034198</v>
      </c>
      <c r="M24" s="95">
        <f t="shared" si="1"/>
        <v>1.6440694766636253E-2</v>
      </c>
      <c r="N24" s="95">
        <f>K24/'סכום נכסי הקרן'!$C$42</f>
        <v>8.956497728147373E-3</v>
      </c>
    </row>
    <row r="25" spans="2:14">
      <c r="B25" s="87" t="s">
        <v>350</v>
      </c>
      <c r="C25" s="84" t="s">
        <v>351</v>
      </c>
      <c r="D25" s="97" t="s">
        <v>109</v>
      </c>
      <c r="E25" s="84" t="s">
        <v>337</v>
      </c>
      <c r="F25" s="97" t="s">
        <v>343</v>
      </c>
      <c r="G25" s="97" t="s">
        <v>153</v>
      </c>
      <c r="H25" s="94">
        <v>292000</v>
      </c>
      <c r="I25" s="96">
        <v>3652.49</v>
      </c>
      <c r="J25" s="84"/>
      <c r="K25" s="94">
        <v>10665.2708</v>
      </c>
      <c r="L25" s="95">
        <v>0.1901076321703781</v>
      </c>
      <c r="M25" s="95">
        <f t="shared" si="1"/>
        <v>3.0448096858880409E-2</v>
      </c>
      <c r="N25" s="95">
        <f>K25/'סכום נכסי הקרן'!$C$42</f>
        <v>1.6587395740500648E-2</v>
      </c>
    </row>
    <row r="26" spans="2:14">
      <c r="B26" s="87" t="s">
        <v>352</v>
      </c>
      <c r="C26" s="84" t="s">
        <v>353</v>
      </c>
      <c r="D26" s="97" t="s">
        <v>109</v>
      </c>
      <c r="E26" s="84" t="s">
        <v>337</v>
      </c>
      <c r="F26" s="97" t="s">
        <v>343</v>
      </c>
      <c r="G26" s="97" t="s">
        <v>153</v>
      </c>
      <c r="H26" s="94">
        <v>28620659</v>
      </c>
      <c r="I26" s="96">
        <v>102.1</v>
      </c>
      <c r="J26" s="84"/>
      <c r="K26" s="94">
        <v>29221.69284</v>
      </c>
      <c r="L26" s="95">
        <v>0.18203165790915479</v>
      </c>
      <c r="M26" s="95">
        <f t="shared" si="1"/>
        <v>8.3424504699193588E-2</v>
      </c>
      <c r="N26" s="95">
        <f>K26/'סכום נכסי הקרן'!$C$42</f>
        <v>4.5447677085183276E-2</v>
      </c>
    </row>
    <row r="27" spans="2:14">
      <c r="B27" s="87" t="s">
        <v>354</v>
      </c>
      <c r="C27" s="84" t="s">
        <v>355</v>
      </c>
      <c r="D27" s="97" t="s">
        <v>109</v>
      </c>
      <c r="E27" s="84" t="s">
        <v>340</v>
      </c>
      <c r="F27" s="97" t="s">
        <v>343</v>
      </c>
      <c r="G27" s="97" t="s">
        <v>153</v>
      </c>
      <c r="H27" s="94">
        <v>1513057</v>
      </c>
      <c r="I27" s="96">
        <v>365.91</v>
      </c>
      <c r="J27" s="84"/>
      <c r="K27" s="94">
        <v>5536.4268700000002</v>
      </c>
      <c r="L27" s="95">
        <v>9.801625933257134E-2</v>
      </c>
      <c r="M27" s="95">
        <f t="shared" si="1"/>
        <v>1.5805849166986748E-2</v>
      </c>
      <c r="N27" s="95">
        <f>K27/'סכום נכסי הקרן'!$C$42</f>
        <v>8.6106490124030748E-3</v>
      </c>
    </row>
    <row r="28" spans="2:14">
      <c r="B28" s="83"/>
      <c r="C28" s="84"/>
      <c r="D28" s="84"/>
      <c r="E28" s="84"/>
      <c r="F28" s="84"/>
      <c r="G28" s="84"/>
      <c r="H28" s="94"/>
      <c r="I28" s="96"/>
      <c r="J28" s="84"/>
      <c r="K28" s="84"/>
      <c r="L28" s="84"/>
      <c r="M28" s="95"/>
      <c r="N28" s="84"/>
    </row>
    <row r="29" spans="2:14">
      <c r="B29" s="81" t="s">
        <v>217</v>
      </c>
      <c r="C29" s="82"/>
      <c r="D29" s="82"/>
      <c r="E29" s="82"/>
      <c r="F29" s="82"/>
      <c r="G29" s="82"/>
      <c r="H29" s="91"/>
      <c r="I29" s="93"/>
      <c r="J29" s="82"/>
      <c r="K29" s="91">
        <v>155548.4188599998</v>
      </c>
      <c r="L29" s="82"/>
      <c r="M29" s="92">
        <f t="shared" ref="M29:M41" si="2">K29/$K$11</f>
        <v>0.44407248653217263</v>
      </c>
      <c r="N29" s="92">
        <f>K29/'סכום נכסי הקרן'!$C$42</f>
        <v>0.24192008143290386</v>
      </c>
    </row>
    <row r="30" spans="2:14">
      <c r="B30" s="102" t="s">
        <v>53</v>
      </c>
      <c r="C30" s="82"/>
      <c r="D30" s="82"/>
      <c r="E30" s="82"/>
      <c r="F30" s="82"/>
      <c r="G30" s="82"/>
      <c r="H30" s="91"/>
      <c r="I30" s="93"/>
      <c r="J30" s="82"/>
      <c r="K30" s="91">
        <v>105244.28782999978</v>
      </c>
      <c r="L30" s="82"/>
      <c r="M30" s="92">
        <f t="shared" si="2"/>
        <v>0.30046009424268177</v>
      </c>
      <c r="N30" s="92">
        <f>K30/'סכום נכסי הקרן'!$C$42</f>
        <v>0.16368348112298872</v>
      </c>
    </row>
    <row r="31" spans="2:14">
      <c r="B31" s="87" t="s">
        <v>356</v>
      </c>
      <c r="C31" s="84" t="s">
        <v>357</v>
      </c>
      <c r="D31" s="97" t="s">
        <v>113</v>
      </c>
      <c r="E31" s="84"/>
      <c r="F31" s="97" t="s">
        <v>329</v>
      </c>
      <c r="G31" s="97" t="s">
        <v>162</v>
      </c>
      <c r="H31" s="94">
        <v>204009</v>
      </c>
      <c r="I31" s="96">
        <v>1684</v>
      </c>
      <c r="J31" s="84"/>
      <c r="K31" s="94">
        <v>11260.91979</v>
      </c>
      <c r="L31" s="95">
        <v>8.1864229378805949E-5</v>
      </c>
      <c r="M31" s="95">
        <f t="shared" si="2"/>
        <v>3.2148604842363988E-2</v>
      </c>
      <c r="N31" s="95">
        <f>K31/'סכום נכסי הקרן'!$C$42</f>
        <v>1.7513791863471996E-2</v>
      </c>
    </row>
    <row r="32" spans="2:14">
      <c r="B32" s="87" t="s">
        <v>358</v>
      </c>
      <c r="C32" s="84" t="s">
        <v>359</v>
      </c>
      <c r="D32" s="97" t="s">
        <v>29</v>
      </c>
      <c r="E32" s="84"/>
      <c r="F32" s="97" t="s">
        <v>329</v>
      </c>
      <c r="G32" s="97" t="s">
        <v>154</v>
      </c>
      <c r="H32" s="94">
        <v>76393</v>
      </c>
      <c r="I32" s="96">
        <v>8061</v>
      </c>
      <c r="J32" s="84"/>
      <c r="K32" s="94">
        <v>25113.717619999799</v>
      </c>
      <c r="L32" s="95">
        <v>4.7457475075709061E-3</v>
      </c>
      <c r="M32" s="95">
        <f t="shared" si="2"/>
        <v>7.1696717403586741E-2</v>
      </c>
      <c r="N32" s="95">
        <f>K32/'סכום נכסי הקרן'!$C$42</f>
        <v>3.9058658752304798E-2</v>
      </c>
    </row>
    <row r="33" spans="2:14">
      <c r="B33" s="87" t="s">
        <v>360</v>
      </c>
      <c r="C33" s="84" t="s">
        <v>361</v>
      </c>
      <c r="D33" s="97" t="s">
        <v>29</v>
      </c>
      <c r="E33" s="84"/>
      <c r="F33" s="97" t="s">
        <v>329</v>
      </c>
      <c r="G33" s="97" t="s">
        <v>161</v>
      </c>
      <c r="H33" s="94">
        <v>14585</v>
      </c>
      <c r="I33" s="96">
        <v>3481</v>
      </c>
      <c r="J33" s="84"/>
      <c r="K33" s="94">
        <v>1373.44046</v>
      </c>
      <c r="L33" s="95">
        <v>2.7108540271925146E-4</v>
      </c>
      <c r="M33" s="95">
        <f t="shared" si="2"/>
        <v>3.9210113779750691E-3</v>
      </c>
      <c r="N33" s="95">
        <f>K33/'סכום נכסי הקרן'!$C$42</f>
        <v>2.1360733227735063E-3</v>
      </c>
    </row>
    <row r="34" spans="2:14">
      <c r="B34" s="87" t="s">
        <v>362</v>
      </c>
      <c r="C34" s="84" t="s">
        <v>363</v>
      </c>
      <c r="D34" s="97" t="s">
        <v>364</v>
      </c>
      <c r="E34" s="84"/>
      <c r="F34" s="97" t="s">
        <v>329</v>
      </c>
      <c r="G34" s="97" t="s">
        <v>152</v>
      </c>
      <c r="H34" s="94">
        <v>76475</v>
      </c>
      <c r="I34" s="96">
        <v>2549</v>
      </c>
      <c r="J34" s="84"/>
      <c r="K34" s="94">
        <v>7080.0310300000001</v>
      </c>
      <c r="L34" s="95">
        <v>7.4247572815533984E-3</v>
      </c>
      <c r="M34" s="95">
        <f t="shared" si="2"/>
        <v>2.0212657944448896E-2</v>
      </c>
      <c r="N34" s="95">
        <f>K34/'סכום נכסי הקרן'!$C$42</f>
        <v>1.1011373152347377E-2</v>
      </c>
    </row>
    <row r="35" spans="2:14">
      <c r="B35" s="87" t="s">
        <v>365</v>
      </c>
      <c r="C35" s="84" t="s">
        <v>366</v>
      </c>
      <c r="D35" s="97" t="s">
        <v>364</v>
      </c>
      <c r="E35" s="84"/>
      <c r="F35" s="97" t="s">
        <v>329</v>
      </c>
      <c r="G35" s="97" t="s">
        <v>152</v>
      </c>
      <c r="H35" s="94">
        <v>2000</v>
      </c>
      <c r="I35" s="96">
        <v>3079</v>
      </c>
      <c r="J35" s="84"/>
      <c r="K35" s="94">
        <v>223.65855999999999</v>
      </c>
      <c r="L35" s="95">
        <v>1.0840108401084011E-4</v>
      </c>
      <c r="M35" s="95">
        <f t="shared" si="2"/>
        <v>6.3851894864195245E-4</v>
      </c>
      <c r="N35" s="95">
        <f>K35/'סכום נכסי הקרן'!$C$42</f>
        <v>3.4784986851627892E-4</v>
      </c>
    </row>
    <row r="36" spans="2:14">
      <c r="B36" s="87" t="s">
        <v>367</v>
      </c>
      <c r="C36" s="84" t="s">
        <v>368</v>
      </c>
      <c r="D36" s="97" t="s">
        <v>112</v>
      </c>
      <c r="E36" s="84"/>
      <c r="F36" s="97" t="s">
        <v>329</v>
      </c>
      <c r="G36" s="97" t="s">
        <v>152</v>
      </c>
      <c r="H36" s="94">
        <v>46492</v>
      </c>
      <c r="I36" s="96">
        <v>2890.13</v>
      </c>
      <c r="J36" s="84"/>
      <c r="K36" s="94">
        <v>4880.2429900000006</v>
      </c>
      <c r="L36" s="95">
        <v>3.9100046643028628E-4</v>
      </c>
      <c r="M36" s="95">
        <f t="shared" si="2"/>
        <v>1.3932521174651482E-2</v>
      </c>
      <c r="N36" s="95">
        <f>K36/'סכום נכסי הקרן'!$C$42</f>
        <v>7.5901046774109254E-3</v>
      </c>
    </row>
    <row r="37" spans="2:14">
      <c r="B37" s="87" t="s">
        <v>369</v>
      </c>
      <c r="C37" s="84" t="s">
        <v>370</v>
      </c>
      <c r="D37" s="97" t="s">
        <v>112</v>
      </c>
      <c r="E37" s="84"/>
      <c r="F37" s="97" t="s">
        <v>329</v>
      </c>
      <c r="G37" s="97" t="s">
        <v>152</v>
      </c>
      <c r="H37" s="94">
        <v>11853</v>
      </c>
      <c r="I37" s="96">
        <v>50972</v>
      </c>
      <c r="J37" s="84"/>
      <c r="K37" s="94">
        <v>21943.494930000001</v>
      </c>
      <c r="L37" s="95">
        <v>1.2728702940552673E-3</v>
      </c>
      <c r="M37" s="95">
        <f t="shared" si="2"/>
        <v>6.2646103561757774E-2</v>
      </c>
      <c r="N37" s="95">
        <f>K37/'סכום נכסי הקרן'!$C$42</f>
        <v>3.4128100557332272E-2</v>
      </c>
    </row>
    <row r="38" spans="2:14">
      <c r="B38" s="87" t="s">
        <v>371</v>
      </c>
      <c r="C38" s="84" t="s">
        <v>372</v>
      </c>
      <c r="D38" s="97" t="s">
        <v>124</v>
      </c>
      <c r="E38" s="84"/>
      <c r="F38" s="97" t="s">
        <v>329</v>
      </c>
      <c r="G38" s="97" t="s">
        <v>156</v>
      </c>
      <c r="H38" s="94">
        <v>6781</v>
      </c>
      <c r="I38" s="96">
        <v>7920</v>
      </c>
      <c r="J38" s="84"/>
      <c r="K38" s="94">
        <v>1381.7893200000001</v>
      </c>
      <c r="L38" s="95">
        <v>1.5997874814093418E-4</v>
      </c>
      <c r="M38" s="95">
        <f t="shared" si="2"/>
        <v>3.9448463937668135E-3</v>
      </c>
      <c r="N38" s="95">
        <f>K38/'סכום נכסי הקרן'!$C$42</f>
        <v>2.1490580699401736E-3</v>
      </c>
    </row>
    <row r="39" spans="2:14">
      <c r="B39" s="87" t="s">
        <v>373</v>
      </c>
      <c r="C39" s="84" t="s">
        <v>374</v>
      </c>
      <c r="D39" s="97" t="s">
        <v>364</v>
      </c>
      <c r="E39" s="84"/>
      <c r="F39" s="97" t="s">
        <v>329</v>
      </c>
      <c r="G39" s="97" t="s">
        <v>152</v>
      </c>
      <c r="H39" s="94">
        <v>124013</v>
      </c>
      <c r="I39" s="96">
        <v>4250</v>
      </c>
      <c r="J39" s="84"/>
      <c r="K39" s="94">
        <v>19142.646679999998</v>
      </c>
      <c r="L39" s="95">
        <v>8.2477223427554063E-5</v>
      </c>
      <c r="M39" s="95">
        <f t="shared" si="2"/>
        <v>5.4650010410234068E-2</v>
      </c>
      <c r="N39" s="95">
        <f>K39/'סכום נכסי הקרן'!$C$42</f>
        <v>2.9772020041135838E-2</v>
      </c>
    </row>
    <row r="40" spans="2:14">
      <c r="B40" s="87" t="s">
        <v>375</v>
      </c>
      <c r="C40" s="84" t="s">
        <v>376</v>
      </c>
      <c r="D40" s="97" t="s">
        <v>364</v>
      </c>
      <c r="E40" s="84"/>
      <c r="F40" s="97" t="s">
        <v>329</v>
      </c>
      <c r="G40" s="97" t="s">
        <v>152</v>
      </c>
      <c r="H40" s="94">
        <v>10350</v>
      </c>
      <c r="I40" s="96">
        <v>25954</v>
      </c>
      <c r="J40" s="84"/>
      <c r="K40" s="94">
        <v>9756.4200500000006</v>
      </c>
      <c r="L40" s="95">
        <v>2.4934931513235273E-5</v>
      </c>
      <c r="M40" s="95">
        <f t="shared" si="2"/>
        <v>2.7853434596177611E-2</v>
      </c>
      <c r="N40" s="95">
        <f>K40/'סכום נכסי הקרן'!$C$42</f>
        <v>1.5173885728237219E-2</v>
      </c>
    </row>
    <row r="41" spans="2:14">
      <c r="B41" s="87" t="s">
        <v>377</v>
      </c>
      <c r="C41" s="84" t="s">
        <v>378</v>
      </c>
      <c r="D41" s="97" t="s">
        <v>364</v>
      </c>
      <c r="E41" s="84"/>
      <c r="F41" s="97" t="s">
        <v>329</v>
      </c>
      <c r="G41" s="97" t="s">
        <v>152</v>
      </c>
      <c r="H41" s="94">
        <v>30000</v>
      </c>
      <c r="I41" s="96">
        <v>2834</v>
      </c>
      <c r="J41" s="84"/>
      <c r="K41" s="94">
        <v>3087.9263999999998</v>
      </c>
      <c r="L41" s="95">
        <v>1.0989010586483128E-3</v>
      </c>
      <c r="M41" s="95">
        <f t="shared" si="2"/>
        <v>8.8156675890774267E-3</v>
      </c>
      <c r="N41" s="95">
        <f>K41/'סכום נכסי הקרן'!$C$42</f>
        <v>4.8025650895183554E-3</v>
      </c>
    </row>
    <row r="42" spans="2:14">
      <c r="B42" s="83"/>
      <c r="C42" s="84"/>
      <c r="D42" s="84"/>
      <c r="E42" s="84"/>
      <c r="F42" s="84"/>
      <c r="G42" s="84"/>
      <c r="H42" s="94"/>
      <c r="I42" s="96"/>
      <c r="J42" s="84"/>
      <c r="K42" s="84"/>
      <c r="L42" s="84"/>
      <c r="M42" s="95"/>
      <c r="N42" s="84"/>
    </row>
    <row r="43" spans="2:14">
      <c r="B43" s="102" t="s">
        <v>54</v>
      </c>
      <c r="C43" s="82"/>
      <c r="D43" s="82"/>
      <c r="E43" s="82"/>
      <c r="F43" s="82"/>
      <c r="G43" s="82"/>
      <c r="H43" s="91"/>
      <c r="I43" s="93"/>
      <c r="J43" s="82"/>
      <c r="K43" s="91">
        <v>50304.131029999997</v>
      </c>
      <c r="L43" s="82"/>
      <c r="M43" s="92">
        <f t="shared" ref="M43:M52" si="3">K43/$K$11</f>
        <v>0.1436123922894908</v>
      </c>
      <c r="N43" s="92">
        <f>K43/'סכום נכסי הקרן'!$C$42</f>
        <v>7.8236600309915097E-2</v>
      </c>
    </row>
    <row r="44" spans="2:14">
      <c r="B44" s="87" t="s">
        <v>379</v>
      </c>
      <c r="C44" s="84" t="s">
        <v>380</v>
      </c>
      <c r="D44" s="97" t="s">
        <v>29</v>
      </c>
      <c r="E44" s="84"/>
      <c r="F44" s="97" t="s">
        <v>343</v>
      </c>
      <c r="G44" s="97" t="s">
        <v>154</v>
      </c>
      <c r="H44" s="94">
        <v>5018</v>
      </c>
      <c r="I44" s="96">
        <v>19520</v>
      </c>
      <c r="J44" s="84"/>
      <c r="K44" s="94">
        <v>3994.65236</v>
      </c>
      <c r="L44" s="95">
        <v>4.4025306216271464E-3</v>
      </c>
      <c r="M44" s="95">
        <f t="shared" si="3"/>
        <v>1.1404263825615681E-2</v>
      </c>
      <c r="N44" s="95">
        <f>K44/'סכום נכסי הקרן'!$C$42</f>
        <v>6.2127704756493258E-3</v>
      </c>
    </row>
    <row r="45" spans="2:14">
      <c r="B45" s="87" t="s">
        <v>381</v>
      </c>
      <c r="C45" s="84" t="s">
        <v>382</v>
      </c>
      <c r="D45" s="97" t="s">
        <v>112</v>
      </c>
      <c r="E45" s="84"/>
      <c r="F45" s="97" t="s">
        <v>343</v>
      </c>
      <c r="G45" s="97" t="s">
        <v>152</v>
      </c>
      <c r="H45" s="94">
        <v>9676</v>
      </c>
      <c r="I45" s="96">
        <v>9997</v>
      </c>
      <c r="J45" s="84"/>
      <c r="K45" s="94">
        <v>3513.2689</v>
      </c>
      <c r="L45" s="95">
        <v>1.8318648691066667E-3</v>
      </c>
      <c r="M45" s="95">
        <f t="shared" si="3"/>
        <v>1.0029970524376392E-2</v>
      </c>
      <c r="N45" s="95">
        <f>K45/'סכום נכסי הקרן'!$C$42</f>
        <v>5.4640883180475273E-3</v>
      </c>
    </row>
    <row r="46" spans="2:14">
      <c r="B46" s="87" t="s">
        <v>383</v>
      </c>
      <c r="C46" s="84" t="s">
        <v>384</v>
      </c>
      <c r="D46" s="97" t="s">
        <v>112</v>
      </c>
      <c r="E46" s="84"/>
      <c r="F46" s="97" t="s">
        <v>343</v>
      </c>
      <c r="G46" s="97" t="s">
        <v>152</v>
      </c>
      <c r="H46" s="94">
        <v>8517</v>
      </c>
      <c r="I46" s="96">
        <v>10367</v>
      </c>
      <c r="J46" s="84"/>
      <c r="K46" s="94">
        <v>3206.9012400000001</v>
      </c>
      <c r="L46" s="95">
        <v>2.5231975231721935E-4</v>
      </c>
      <c r="M46" s="95">
        <f t="shared" si="3"/>
        <v>9.1553267988641867E-3</v>
      </c>
      <c r="N46" s="95">
        <f>K46/'סכום נכסי הקרן'!$C$42</f>
        <v>4.9876033122930414E-3</v>
      </c>
    </row>
    <row r="47" spans="2:14">
      <c r="B47" s="87" t="s">
        <v>385</v>
      </c>
      <c r="C47" s="84" t="s">
        <v>386</v>
      </c>
      <c r="D47" s="97" t="s">
        <v>112</v>
      </c>
      <c r="E47" s="84"/>
      <c r="F47" s="97" t="s">
        <v>343</v>
      </c>
      <c r="G47" s="97" t="s">
        <v>154</v>
      </c>
      <c r="H47" s="94">
        <v>2456</v>
      </c>
      <c r="I47" s="96">
        <v>10329</v>
      </c>
      <c r="J47" s="84"/>
      <c r="K47" s="94">
        <v>1034.5587600000001</v>
      </c>
      <c r="L47" s="95">
        <v>4.2380670673078045E-5</v>
      </c>
      <c r="M47" s="95">
        <f t="shared" si="3"/>
        <v>2.9535438828879258E-3</v>
      </c>
      <c r="N47" s="95">
        <f>K47/'סכום נכסי הקרן'!$C$42</f>
        <v>1.6090201449851264E-3</v>
      </c>
    </row>
    <row r="48" spans="2:14">
      <c r="B48" s="87" t="s">
        <v>387</v>
      </c>
      <c r="C48" s="84" t="s">
        <v>388</v>
      </c>
      <c r="D48" s="97" t="s">
        <v>112</v>
      </c>
      <c r="E48" s="84"/>
      <c r="F48" s="97" t="s">
        <v>343</v>
      </c>
      <c r="G48" s="97" t="s">
        <v>152</v>
      </c>
      <c r="H48" s="94">
        <v>18996</v>
      </c>
      <c r="I48" s="96">
        <v>11392</v>
      </c>
      <c r="J48" s="84"/>
      <c r="K48" s="94">
        <v>7859.7363299999997</v>
      </c>
      <c r="L48" s="95">
        <v>5.2457188199165109E-4</v>
      </c>
      <c r="M48" s="95">
        <f t="shared" si="3"/>
        <v>2.2438625099055264E-2</v>
      </c>
      <c r="N48" s="95">
        <f>K48/'סכום נכסי הקרן'!$C$42</f>
        <v>1.2224026878126733E-2</v>
      </c>
    </row>
    <row r="49" spans="2:14">
      <c r="B49" s="87" t="s">
        <v>389</v>
      </c>
      <c r="C49" s="84" t="s">
        <v>390</v>
      </c>
      <c r="D49" s="97" t="s">
        <v>364</v>
      </c>
      <c r="E49" s="84"/>
      <c r="F49" s="97" t="s">
        <v>343</v>
      </c>
      <c r="G49" s="97" t="s">
        <v>152</v>
      </c>
      <c r="H49" s="94">
        <v>22424</v>
      </c>
      <c r="I49" s="96">
        <v>3597</v>
      </c>
      <c r="J49" s="84"/>
      <c r="K49" s="94">
        <v>2929.53953</v>
      </c>
      <c r="L49" s="95">
        <v>8.6072746394483124E-5</v>
      </c>
      <c r="M49" s="95">
        <f t="shared" si="3"/>
        <v>8.3634916575544421E-3</v>
      </c>
      <c r="N49" s="95">
        <f>K49/'סכום נכסי הקרן'!$C$42</f>
        <v>4.5562304448519275E-3</v>
      </c>
    </row>
    <row r="50" spans="2:14">
      <c r="B50" s="87" t="s">
        <v>391</v>
      </c>
      <c r="C50" s="84" t="s">
        <v>392</v>
      </c>
      <c r="D50" s="97" t="s">
        <v>112</v>
      </c>
      <c r="E50" s="84"/>
      <c r="F50" s="97" t="s">
        <v>343</v>
      </c>
      <c r="G50" s="97" t="s">
        <v>152</v>
      </c>
      <c r="H50" s="94">
        <v>5028.0000000000009</v>
      </c>
      <c r="I50" s="96">
        <v>6927</v>
      </c>
      <c r="J50" s="84"/>
      <c r="K50" s="94">
        <v>1264.98768</v>
      </c>
      <c r="L50" s="95">
        <v>9.7816765968776741E-5</v>
      </c>
      <c r="M50" s="95">
        <f t="shared" si="3"/>
        <v>3.6113914150150235E-3</v>
      </c>
      <c r="N50" s="95">
        <f>K50/'סכום נכסי הקרן'!$C$42</f>
        <v>1.9673997640095361E-3</v>
      </c>
    </row>
    <row r="51" spans="2:14">
      <c r="B51" s="87" t="s">
        <v>393</v>
      </c>
      <c r="C51" s="84" t="s">
        <v>394</v>
      </c>
      <c r="D51" s="97" t="s">
        <v>364</v>
      </c>
      <c r="E51" s="84"/>
      <c r="F51" s="97" t="s">
        <v>343</v>
      </c>
      <c r="G51" s="97" t="s">
        <v>152</v>
      </c>
      <c r="H51" s="94">
        <v>90274</v>
      </c>
      <c r="I51" s="96">
        <v>3417</v>
      </c>
      <c r="J51" s="84"/>
      <c r="K51" s="94">
        <v>11203.494490000001</v>
      </c>
      <c r="L51" s="95">
        <v>7.181698352567372E-4</v>
      </c>
      <c r="M51" s="95">
        <f t="shared" si="3"/>
        <v>3.1984662348137752E-2</v>
      </c>
      <c r="N51" s="95">
        <f>K51/'סכום נכסי הקרן'!$C$42</f>
        <v>1.7424479909328557E-2</v>
      </c>
    </row>
    <row r="52" spans="2:14">
      <c r="B52" s="87" t="s">
        <v>395</v>
      </c>
      <c r="C52" s="84" t="s">
        <v>396</v>
      </c>
      <c r="D52" s="97" t="s">
        <v>364</v>
      </c>
      <c r="E52" s="84"/>
      <c r="F52" s="97" t="s">
        <v>343</v>
      </c>
      <c r="G52" s="97" t="s">
        <v>152</v>
      </c>
      <c r="H52" s="94">
        <v>52805</v>
      </c>
      <c r="I52" s="96">
        <v>7976</v>
      </c>
      <c r="J52" s="84"/>
      <c r="K52" s="94">
        <v>15296.991739999999</v>
      </c>
      <c r="L52" s="95">
        <v>1.7452681732704224E-4</v>
      </c>
      <c r="M52" s="95">
        <f t="shared" si="3"/>
        <v>4.3671116737984142E-2</v>
      </c>
      <c r="N52" s="95">
        <f>K52/'סכום נכסי הקרן'!$C$42</f>
        <v>2.3790981062623333E-2</v>
      </c>
    </row>
    <row r="53" spans="2:14">
      <c r="D53" s="1"/>
      <c r="E53" s="1"/>
      <c r="F53" s="1"/>
      <c r="G53" s="1"/>
    </row>
    <row r="54" spans="2:14">
      <c r="D54" s="1"/>
      <c r="E54" s="1"/>
      <c r="F54" s="1"/>
      <c r="G54" s="1"/>
    </row>
    <row r="55" spans="2:14">
      <c r="D55" s="1"/>
      <c r="E55" s="1"/>
      <c r="F55" s="1"/>
      <c r="G55" s="1"/>
    </row>
    <row r="56" spans="2:14">
      <c r="B56" s="99" t="s">
        <v>237</v>
      </c>
      <c r="D56" s="1"/>
      <c r="E56" s="1"/>
      <c r="F56" s="1"/>
      <c r="G56" s="1"/>
    </row>
    <row r="57" spans="2:14">
      <c r="B57" s="99" t="s">
        <v>101</v>
      </c>
      <c r="D57" s="1"/>
      <c r="E57" s="1"/>
      <c r="F57" s="1"/>
      <c r="G57" s="1"/>
    </row>
    <row r="58" spans="2:14">
      <c r="B58" s="99" t="s">
        <v>220</v>
      </c>
      <c r="D58" s="1"/>
      <c r="E58" s="1"/>
      <c r="F58" s="1"/>
      <c r="G58" s="1"/>
    </row>
    <row r="59" spans="2:14">
      <c r="B59" s="99" t="s">
        <v>228</v>
      </c>
      <c r="D59" s="1"/>
      <c r="E59" s="1"/>
      <c r="F59" s="1"/>
      <c r="G59" s="1"/>
    </row>
    <row r="60" spans="2:14">
      <c r="B60" s="99" t="s">
        <v>235</v>
      </c>
      <c r="D60" s="1"/>
      <c r="E60" s="1"/>
      <c r="F60" s="1"/>
      <c r="G60" s="1"/>
    </row>
    <row r="61" spans="2:14">
      <c r="D61" s="1"/>
      <c r="E61" s="1"/>
      <c r="F61" s="1"/>
      <c r="G61" s="1"/>
    </row>
    <row r="62" spans="2:14">
      <c r="D62" s="1"/>
      <c r="E62" s="1"/>
      <c r="F62" s="1"/>
      <c r="G62" s="1"/>
    </row>
    <row r="63" spans="2:14">
      <c r="D63" s="1"/>
      <c r="E63" s="1"/>
      <c r="F63" s="1"/>
      <c r="G63" s="1"/>
    </row>
    <row r="64" spans="2:14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55 B57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168</v>
      </c>
      <c r="C1" s="78" t="s" vm="1">
        <v>238</v>
      </c>
    </row>
    <row r="2" spans="2:65">
      <c r="B2" s="57" t="s">
        <v>167</v>
      </c>
      <c r="C2" s="78" t="s">
        <v>239</v>
      </c>
    </row>
    <row r="3" spans="2:65">
      <c r="B3" s="57" t="s">
        <v>169</v>
      </c>
      <c r="C3" s="78" t="s">
        <v>240</v>
      </c>
    </row>
    <row r="4" spans="2:65">
      <c r="B4" s="57" t="s">
        <v>170</v>
      </c>
      <c r="C4" s="78">
        <v>2112</v>
      </c>
    </row>
    <row r="6" spans="2:65" ht="26.25" customHeight="1">
      <c r="B6" s="137" t="s">
        <v>198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5" ht="26.25" customHeight="1">
      <c r="B7" s="137" t="s">
        <v>80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M7" s="3"/>
    </row>
    <row r="8" spans="2:65" s="3" customFormat="1" ht="78.75">
      <c r="B8" s="23" t="s">
        <v>104</v>
      </c>
      <c r="C8" s="31" t="s">
        <v>37</v>
      </c>
      <c r="D8" s="31" t="s">
        <v>108</v>
      </c>
      <c r="E8" s="31" t="s">
        <v>106</v>
      </c>
      <c r="F8" s="31" t="s">
        <v>49</v>
      </c>
      <c r="G8" s="31" t="s">
        <v>15</v>
      </c>
      <c r="H8" s="31" t="s">
        <v>50</v>
      </c>
      <c r="I8" s="31" t="s">
        <v>90</v>
      </c>
      <c r="J8" s="31" t="s">
        <v>222</v>
      </c>
      <c r="K8" s="31" t="s">
        <v>221</v>
      </c>
      <c r="L8" s="31" t="s">
        <v>48</v>
      </c>
      <c r="M8" s="31" t="s">
        <v>47</v>
      </c>
      <c r="N8" s="31" t="s">
        <v>171</v>
      </c>
      <c r="O8" s="21" t="s">
        <v>173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229</v>
      </c>
      <c r="K9" s="33"/>
      <c r="L9" s="33" t="s">
        <v>225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5"/>
      <c r="BG11" s="1"/>
      <c r="BH11" s="3"/>
      <c r="BI11" s="1"/>
      <c r="BM11" s="1"/>
    </row>
    <row r="12" spans="2:65" s="4" customFormat="1" ht="18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5"/>
      <c r="BG12" s="1"/>
      <c r="BH12" s="3"/>
      <c r="BI12" s="1"/>
      <c r="BM12" s="1"/>
    </row>
    <row r="13" spans="2:65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BH13" s="3"/>
    </row>
    <row r="14" spans="2:65" ht="20.25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BH14" s="4"/>
    </row>
    <row r="15" spans="2:65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5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5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2019-06-03T10:28:35+00:00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506D4EA-ACD5-4073-8254-AE39A8FB6B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